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jeffu\Documents\GitHub\Ritani\"/>
    </mc:Choice>
  </mc:AlternateContent>
  <bookViews>
    <workbookView xWindow="0" yWindow="465" windowWidth="25605" windowHeight="14340" tabRatio="794" activeTab="2"/>
  </bookViews>
  <sheets>
    <sheet name="tv" sheetId="1" r:id="rId1"/>
    <sheet name="GMV by week" sheetId="24" r:id="rId2"/>
    <sheet name="multi-channel comparison" sheetId="8" r:id="rId3"/>
    <sheet name="organic diamonds" sheetId="19" r:id="rId4"/>
    <sheet name="organic ritani" sheetId="20" r:id="rId5"/>
    <sheet name="organic er" sheetId="16" r:id="rId6"/>
    <sheet name="organic dyor" sheetId="17" r:id="rId7"/>
    <sheet name="organic cushion" sheetId="18" r:id="rId8"/>
    <sheet name="direct home" sheetId="15" r:id="rId9"/>
    <sheet name="organic home" sheetId="12" r:id="rId10"/>
    <sheet name="organic all" sheetId="13" r:id="rId11"/>
    <sheet name="paid brand" sheetId="14" r:id="rId12"/>
    <sheet name="Sheet4" sheetId="22" r:id="rId13"/>
    <sheet name="Sheet3" sheetId="21" r:id="rId14"/>
    <sheet name="Sheet5" sheetId="23" r:id="rId15"/>
    <sheet name="Sheet2" sheetId="10" r:id="rId16"/>
    <sheet name="Sheet1" sheetId="9" r:id="rId17"/>
  </sheets>
  <definedNames>
    <definedName name="_xlnm._FilterDatabase" localSheetId="2" hidden="1">'multi-channel comparison'!$A$1:$E$69</definedName>
  </definedNames>
  <calcPr calcId="152511" calcMode="manual" concurrentCalc="0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  <pivotCache cacheId="6" r:id="rId24"/>
    <pivotCache cacheId="7" r:id="rId25"/>
    <pivotCache cacheId="8" r:id="rId2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5" i="8" l="1"/>
  <c r="R86" i="8"/>
  <c r="R87" i="8"/>
  <c r="R88" i="8"/>
  <c r="R89" i="8"/>
  <c r="R90" i="8"/>
  <c r="R91" i="8"/>
  <c r="R92" i="8"/>
  <c r="R93" i="8"/>
  <c r="R84" i="8"/>
  <c r="H85" i="8"/>
  <c r="H86" i="8"/>
  <c r="H87" i="8"/>
  <c r="H88" i="8"/>
  <c r="H89" i="8"/>
  <c r="H90" i="8"/>
  <c r="H91" i="8"/>
  <c r="H92" i="8"/>
  <c r="H93" i="8"/>
  <c r="H84" i="8"/>
  <c r="F85" i="8"/>
  <c r="F86" i="8"/>
  <c r="F87" i="8"/>
  <c r="F88" i="8"/>
  <c r="F89" i="8"/>
  <c r="F90" i="8"/>
  <c r="F91" i="8"/>
  <c r="F92" i="8"/>
  <c r="F93" i="8"/>
  <c r="F84" i="8"/>
  <c r="S77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S76" i="8"/>
  <c r="Y76" i="8"/>
  <c r="Y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2" i="8"/>
  <c r="AU70" i="8"/>
  <c r="AU71" i="8"/>
  <c r="AU72" i="8"/>
  <c r="AU73" i="8"/>
  <c r="AU74" i="8"/>
  <c r="AU75" i="8"/>
  <c r="AU76" i="8"/>
  <c r="AU77" i="8"/>
  <c r="AU78" i="8"/>
  <c r="AU79" i="8"/>
  <c r="AU80" i="8"/>
  <c r="AU81" i="8"/>
  <c r="AU82" i="8"/>
  <c r="AU83" i="8"/>
  <c r="AU84" i="8"/>
  <c r="AU85" i="8"/>
  <c r="AU86" i="8"/>
  <c r="AU87" i="8"/>
  <c r="AU88" i="8"/>
  <c r="AU89" i="8"/>
  <c r="AU90" i="8"/>
  <c r="AU91" i="8"/>
  <c r="AU92" i="8"/>
  <c r="AU93" i="8"/>
  <c r="AU3" i="8"/>
  <c r="AU4" i="8"/>
  <c r="AU5" i="8"/>
  <c r="AU6" i="8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7" i="8"/>
  <c r="AU38" i="8"/>
  <c r="AU39" i="8"/>
  <c r="AU40" i="8"/>
  <c r="AU41" i="8"/>
  <c r="AU42" i="8"/>
  <c r="AU43" i="8"/>
  <c r="AU44" i="8"/>
  <c r="AU45" i="8"/>
  <c r="AU46" i="8"/>
  <c r="AU47" i="8"/>
  <c r="AU48" i="8"/>
  <c r="AU49" i="8"/>
  <c r="AU50" i="8"/>
  <c r="AU51" i="8"/>
  <c r="AU52" i="8"/>
  <c r="AU53" i="8"/>
  <c r="AU54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7" i="8"/>
  <c r="AU68" i="8"/>
  <c r="AU69" i="8"/>
  <c r="AU2" i="8"/>
  <c r="AQ84" i="8"/>
  <c r="AQ85" i="8"/>
  <c r="AQ86" i="8"/>
  <c r="AQ87" i="8"/>
  <c r="AQ88" i="8"/>
  <c r="AQ89" i="8"/>
  <c r="AQ90" i="8"/>
  <c r="AQ91" i="8"/>
  <c r="AQ92" i="8"/>
  <c r="AQ93" i="8"/>
  <c r="AQ3" i="8"/>
  <c r="AQ4" i="8"/>
  <c r="AQ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7" i="8"/>
  <c r="AQ78" i="8"/>
  <c r="AQ79" i="8"/>
  <c r="AQ80" i="8"/>
  <c r="AQ81" i="8"/>
  <c r="AQ82" i="8"/>
  <c r="AQ83" i="8"/>
  <c r="AQ2" i="8"/>
  <c r="N77" i="8"/>
  <c r="N78" i="8"/>
  <c r="N79" i="8"/>
  <c r="N80" i="8"/>
  <c r="N81" i="8"/>
  <c r="N82" i="8"/>
  <c r="N83" i="8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2" i="24"/>
  <c r="N69" i="8"/>
  <c r="N70" i="8"/>
  <c r="N71" i="8"/>
  <c r="N72" i="8"/>
  <c r="N73" i="8"/>
  <c r="N74" i="8"/>
  <c r="N75" i="8"/>
  <c r="N76" i="8"/>
  <c r="X76" i="8"/>
  <c r="X70" i="8"/>
  <c r="X71" i="8"/>
  <c r="X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2" i="8"/>
  <c r="X73" i="8"/>
  <c r="X74" i="8"/>
  <c r="X75" i="8"/>
  <c r="X92" i="8"/>
  <c r="B71" i="8"/>
  <c r="B70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  <c r="S96" i="8"/>
  <c r="AE67" i="8"/>
  <c r="AE2" i="8"/>
  <c r="AF67" i="8"/>
  <c r="AF2" i="8"/>
  <c r="AE3" i="8"/>
  <c r="AF3" i="8"/>
  <c r="AE4" i="8"/>
  <c r="AF4" i="8"/>
  <c r="AE5" i="8"/>
  <c r="AF5" i="8"/>
  <c r="AE6" i="8"/>
  <c r="AF6" i="8"/>
  <c r="AE7" i="8"/>
  <c r="AF7" i="8"/>
  <c r="AE8" i="8"/>
  <c r="AF8" i="8"/>
  <c r="AE9" i="8"/>
  <c r="AF9" i="8"/>
  <c r="AE10" i="8"/>
  <c r="AF10" i="8"/>
  <c r="AE11" i="8"/>
  <c r="AF11" i="8"/>
  <c r="AE12" i="8"/>
  <c r="AF12" i="8"/>
  <c r="AE13" i="8"/>
  <c r="AF13" i="8"/>
  <c r="AE14" i="8"/>
  <c r="AF14" i="8"/>
  <c r="AE15" i="8"/>
  <c r="AF15" i="8"/>
  <c r="AE16" i="8"/>
  <c r="AF16" i="8"/>
  <c r="AE17" i="8"/>
  <c r="AF17" i="8"/>
  <c r="AE18" i="8"/>
  <c r="AF18" i="8"/>
  <c r="AE19" i="8"/>
  <c r="AF19" i="8"/>
  <c r="AE20" i="8"/>
  <c r="AF20" i="8"/>
  <c r="AE21" i="8"/>
  <c r="AF21" i="8"/>
  <c r="AE22" i="8"/>
  <c r="AF22" i="8"/>
  <c r="AE23" i="8"/>
  <c r="AF23" i="8"/>
  <c r="AE24" i="8"/>
  <c r="AF24" i="8"/>
  <c r="AE25" i="8"/>
  <c r="AF25" i="8"/>
  <c r="AE26" i="8"/>
  <c r="AF26" i="8"/>
  <c r="AE27" i="8"/>
  <c r="AF27" i="8"/>
  <c r="AE28" i="8"/>
  <c r="AF28" i="8"/>
  <c r="AE29" i="8"/>
  <c r="AF29" i="8"/>
  <c r="AE30" i="8"/>
  <c r="AF30" i="8"/>
  <c r="AE31" i="8"/>
  <c r="AF31" i="8"/>
  <c r="AE32" i="8"/>
  <c r="AF32" i="8"/>
  <c r="AE33" i="8"/>
  <c r="AF33" i="8"/>
  <c r="AE34" i="8"/>
  <c r="AF34" i="8"/>
  <c r="AE35" i="8"/>
  <c r="AF35" i="8"/>
  <c r="AE36" i="8"/>
  <c r="AF36" i="8"/>
  <c r="AE37" i="8"/>
  <c r="AF37" i="8"/>
  <c r="AE38" i="8"/>
  <c r="AF38" i="8"/>
  <c r="AE39" i="8"/>
  <c r="AF39" i="8"/>
  <c r="AE40" i="8"/>
  <c r="AF40" i="8"/>
  <c r="AE41" i="8"/>
  <c r="AF41" i="8"/>
  <c r="AE42" i="8"/>
  <c r="AF42" i="8"/>
  <c r="AE43" i="8"/>
  <c r="AF43" i="8"/>
  <c r="AE44" i="8"/>
  <c r="AF44" i="8"/>
  <c r="AE45" i="8"/>
  <c r="AF45" i="8"/>
  <c r="AE46" i="8"/>
  <c r="AF46" i="8"/>
  <c r="AE47" i="8"/>
  <c r="AF47" i="8"/>
  <c r="AE48" i="8"/>
  <c r="AF48" i="8"/>
  <c r="AE49" i="8"/>
  <c r="AF49" i="8"/>
  <c r="AE50" i="8"/>
  <c r="AF50" i="8"/>
  <c r="AE51" i="8"/>
  <c r="AF51" i="8"/>
  <c r="AE52" i="8"/>
  <c r="AF52" i="8"/>
  <c r="AE53" i="8"/>
  <c r="AF53" i="8"/>
  <c r="AE54" i="8"/>
  <c r="AF54" i="8"/>
  <c r="AE55" i="8"/>
  <c r="AF55" i="8"/>
  <c r="AE56" i="8"/>
  <c r="AF56" i="8"/>
  <c r="AE57" i="8"/>
  <c r="AF57" i="8"/>
  <c r="AE58" i="8"/>
  <c r="AF58" i="8"/>
  <c r="AE59" i="8"/>
  <c r="AF59" i="8"/>
  <c r="AE60" i="8"/>
  <c r="AF60" i="8"/>
  <c r="AE61" i="8"/>
  <c r="AF61" i="8"/>
  <c r="AE62" i="8"/>
  <c r="AF62" i="8"/>
  <c r="AE63" i="8"/>
  <c r="AF63" i="8"/>
  <c r="AE64" i="8"/>
  <c r="AF64" i="8"/>
  <c r="AE65" i="8"/>
  <c r="AF65" i="8"/>
  <c r="AE66" i="8"/>
  <c r="AF66" i="8"/>
  <c r="AE68" i="8"/>
  <c r="AF68" i="8"/>
  <c r="AF96" i="8"/>
  <c r="AR67" i="8"/>
  <c r="AR2" i="8"/>
  <c r="AR3" i="8"/>
  <c r="AR4" i="8"/>
  <c r="AR5" i="8"/>
  <c r="AR6" i="8"/>
  <c r="AR7" i="8"/>
  <c r="AR8" i="8"/>
  <c r="AR9" i="8"/>
  <c r="AR10" i="8"/>
  <c r="AR11" i="8"/>
  <c r="AR12" i="8"/>
  <c r="AR13" i="8"/>
  <c r="AR14" i="8"/>
  <c r="AR15" i="8"/>
  <c r="AR16" i="8"/>
  <c r="AR17" i="8"/>
  <c r="AR18" i="8"/>
  <c r="AR19" i="8"/>
  <c r="AR20" i="8"/>
  <c r="AR21" i="8"/>
  <c r="AR22" i="8"/>
  <c r="AR23" i="8"/>
  <c r="AR24" i="8"/>
  <c r="AR25" i="8"/>
  <c r="AR26" i="8"/>
  <c r="AR27" i="8"/>
  <c r="AR28" i="8"/>
  <c r="AR29" i="8"/>
  <c r="AR30" i="8"/>
  <c r="AR31" i="8"/>
  <c r="AR32" i="8"/>
  <c r="AR33" i="8"/>
  <c r="AR34" i="8"/>
  <c r="AR35" i="8"/>
  <c r="AR36" i="8"/>
  <c r="AR37" i="8"/>
  <c r="AR38" i="8"/>
  <c r="AR39" i="8"/>
  <c r="AR40" i="8"/>
  <c r="AR41" i="8"/>
  <c r="AR42" i="8"/>
  <c r="AR43" i="8"/>
  <c r="AR44" i="8"/>
  <c r="AR45" i="8"/>
  <c r="AR46" i="8"/>
  <c r="AR47" i="8"/>
  <c r="AR48" i="8"/>
  <c r="AR49" i="8"/>
  <c r="AR50" i="8"/>
  <c r="AR51" i="8"/>
  <c r="AR52" i="8"/>
  <c r="AR53" i="8"/>
  <c r="AR54" i="8"/>
  <c r="AR55" i="8"/>
  <c r="AR56" i="8"/>
  <c r="AR57" i="8"/>
  <c r="AR58" i="8"/>
  <c r="AR59" i="8"/>
  <c r="AR60" i="8"/>
  <c r="AR61" i="8"/>
  <c r="AR62" i="8"/>
  <c r="AR63" i="8"/>
  <c r="AR64" i="8"/>
  <c r="AR65" i="8"/>
  <c r="AR66" i="8"/>
  <c r="AR68" i="8"/>
  <c r="AR96" i="8"/>
  <c r="AV67" i="8"/>
  <c r="AW67" i="8"/>
  <c r="AV2" i="8"/>
  <c r="AW2" i="8"/>
  <c r="AV3" i="8"/>
  <c r="AW3" i="8"/>
  <c r="AV4" i="8"/>
  <c r="AW4" i="8"/>
  <c r="AV5" i="8"/>
  <c r="AW5" i="8"/>
  <c r="AV6" i="8"/>
  <c r="AW6" i="8"/>
  <c r="AV7" i="8"/>
  <c r="AW7" i="8"/>
  <c r="AV8" i="8"/>
  <c r="AW8" i="8"/>
  <c r="AV9" i="8"/>
  <c r="AW9" i="8"/>
  <c r="AV10" i="8"/>
  <c r="AW10" i="8"/>
  <c r="AV11" i="8"/>
  <c r="AW11" i="8"/>
  <c r="AV12" i="8"/>
  <c r="AW12" i="8"/>
  <c r="AV13" i="8"/>
  <c r="AW13" i="8"/>
  <c r="AV14" i="8"/>
  <c r="AW14" i="8"/>
  <c r="AV15" i="8"/>
  <c r="AW15" i="8"/>
  <c r="AV16" i="8"/>
  <c r="AW16" i="8"/>
  <c r="AV17" i="8"/>
  <c r="AW17" i="8"/>
  <c r="AV18" i="8"/>
  <c r="AW18" i="8"/>
  <c r="AV19" i="8"/>
  <c r="AW19" i="8"/>
  <c r="AV20" i="8"/>
  <c r="AW20" i="8"/>
  <c r="AV21" i="8"/>
  <c r="AW21" i="8"/>
  <c r="AV22" i="8"/>
  <c r="AW22" i="8"/>
  <c r="AV23" i="8"/>
  <c r="AW23" i="8"/>
  <c r="AV24" i="8"/>
  <c r="AW24" i="8"/>
  <c r="AV25" i="8"/>
  <c r="AW25" i="8"/>
  <c r="AV26" i="8"/>
  <c r="AW26" i="8"/>
  <c r="AV27" i="8"/>
  <c r="AW27" i="8"/>
  <c r="AV28" i="8"/>
  <c r="AW28" i="8"/>
  <c r="AV29" i="8"/>
  <c r="AW29" i="8"/>
  <c r="AV30" i="8"/>
  <c r="AW30" i="8"/>
  <c r="AV31" i="8"/>
  <c r="AW31" i="8"/>
  <c r="AV32" i="8"/>
  <c r="AW32" i="8"/>
  <c r="AV33" i="8"/>
  <c r="AW33" i="8"/>
  <c r="AV34" i="8"/>
  <c r="AW34" i="8"/>
  <c r="AV35" i="8"/>
  <c r="AW35" i="8"/>
  <c r="AV36" i="8"/>
  <c r="AW36" i="8"/>
  <c r="AV37" i="8"/>
  <c r="AW37" i="8"/>
  <c r="AV38" i="8"/>
  <c r="AW38" i="8"/>
  <c r="AV39" i="8"/>
  <c r="AW39" i="8"/>
  <c r="AV40" i="8"/>
  <c r="AW40" i="8"/>
  <c r="AV41" i="8"/>
  <c r="AW41" i="8"/>
  <c r="AV42" i="8"/>
  <c r="AW42" i="8"/>
  <c r="AV43" i="8"/>
  <c r="AW43" i="8"/>
  <c r="AV44" i="8"/>
  <c r="AW44" i="8"/>
  <c r="AV45" i="8"/>
  <c r="AW45" i="8"/>
  <c r="AV46" i="8"/>
  <c r="AW46" i="8"/>
  <c r="AV47" i="8"/>
  <c r="AW47" i="8"/>
  <c r="AV48" i="8"/>
  <c r="AW48" i="8"/>
  <c r="AV49" i="8"/>
  <c r="AW49" i="8"/>
  <c r="AV50" i="8"/>
  <c r="AW50" i="8"/>
  <c r="AV51" i="8"/>
  <c r="AW51" i="8"/>
  <c r="AV52" i="8"/>
  <c r="AW52" i="8"/>
  <c r="AV53" i="8"/>
  <c r="AW53" i="8"/>
  <c r="AV54" i="8"/>
  <c r="AW54" i="8"/>
  <c r="AV55" i="8"/>
  <c r="AW55" i="8"/>
  <c r="AV56" i="8"/>
  <c r="AW56" i="8"/>
  <c r="AV57" i="8"/>
  <c r="AW57" i="8"/>
  <c r="AV58" i="8"/>
  <c r="AW58" i="8"/>
  <c r="AV59" i="8"/>
  <c r="AW59" i="8"/>
  <c r="AV60" i="8"/>
  <c r="AW60" i="8"/>
  <c r="AV61" i="8"/>
  <c r="AW61" i="8"/>
  <c r="AV62" i="8"/>
  <c r="AW62" i="8"/>
  <c r="AV63" i="8"/>
  <c r="AW63" i="8"/>
  <c r="AV64" i="8"/>
  <c r="AW64" i="8"/>
  <c r="AV65" i="8"/>
  <c r="AW65" i="8"/>
  <c r="AV66" i="8"/>
  <c r="AW66" i="8"/>
  <c r="AW96" i="8"/>
  <c r="S97" i="8"/>
  <c r="AV68" i="8"/>
  <c r="AV96" i="8"/>
  <c r="B3" i="8"/>
  <c r="B53" i="22"/>
  <c r="C53" i="22"/>
  <c r="B27" i="22"/>
  <c r="C27" i="22"/>
  <c r="B14" i="22"/>
  <c r="C14" i="22"/>
  <c r="B2" i="22"/>
  <c r="C2" i="22"/>
  <c r="E2" i="22"/>
  <c r="B3" i="22"/>
  <c r="C3" i="22"/>
  <c r="E3" i="22"/>
  <c r="B4" i="22"/>
  <c r="C4" i="22"/>
  <c r="E4" i="22"/>
  <c r="B5" i="22"/>
  <c r="C5" i="22"/>
  <c r="E5" i="22"/>
  <c r="B6" i="22"/>
  <c r="C6" i="22"/>
  <c r="E6" i="22"/>
  <c r="B7" i="22"/>
  <c r="C7" i="22"/>
  <c r="E7" i="22"/>
  <c r="B8" i="22"/>
  <c r="C8" i="22"/>
  <c r="E8" i="22"/>
  <c r="B9" i="22"/>
  <c r="C9" i="22"/>
  <c r="E9" i="22"/>
  <c r="B10" i="22"/>
  <c r="C10" i="22"/>
  <c r="E10" i="22"/>
  <c r="B11" i="22"/>
  <c r="C11" i="22"/>
  <c r="E11" i="22"/>
  <c r="B12" i="22"/>
  <c r="C12" i="22"/>
  <c r="E12" i="22"/>
  <c r="B13" i="22"/>
  <c r="C13" i="22"/>
  <c r="E13" i="22"/>
  <c r="E14" i="22"/>
  <c r="B15" i="22"/>
  <c r="C15" i="22"/>
  <c r="E15" i="22"/>
  <c r="B16" i="22"/>
  <c r="C16" i="22"/>
  <c r="E16" i="22"/>
  <c r="B17" i="22"/>
  <c r="C17" i="22"/>
  <c r="E17" i="22"/>
  <c r="B18" i="22"/>
  <c r="C18" i="22"/>
  <c r="E18" i="22"/>
  <c r="B19" i="22"/>
  <c r="C19" i="22"/>
  <c r="E19" i="22"/>
  <c r="B20" i="22"/>
  <c r="C20" i="22"/>
  <c r="E20" i="22"/>
  <c r="B21" i="22"/>
  <c r="C21" i="22"/>
  <c r="E21" i="22"/>
  <c r="B22" i="22"/>
  <c r="C22" i="22"/>
  <c r="E22" i="22"/>
  <c r="B23" i="22"/>
  <c r="C23" i="22"/>
  <c r="E23" i="22"/>
  <c r="B24" i="22"/>
  <c r="C24" i="22"/>
  <c r="E24" i="22"/>
  <c r="B25" i="22"/>
  <c r="C25" i="22"/>
  <c r="E25" i="22"/>
  <c r="B26" i="22"/>
  <c r="C26" i="22"/>
  <c r="E26" i="22"/>
  <c r="E27" i="22"/>
  <c r="B28" i="22"/>
  <c r="C28" i="22"/>
  <c r="E28" i="22"/>
  <c r="B29" i="22"/>
  <c r="C29" i="22"/>
  <c r="E29" i="22"/>
  <c r="B30" i="22"/>
  <c r="C30" i="22"/>
  <c r="E30" i="22"/>
  <c r="B31" i="22"/>
  <c r="C31" i="22"/>
  <c r="E31" i="22"/>
  <c r="B32" i="22"/>
  <c r="C32" i="22"/>
  <c r="E32" i="22"/>
  <c r="B33" i="22"/>
  <c r="C33" i="22"/>
  <c r="E33" i="22"/>
  <c r="B34" i="22"/>
  <c r="C34" i="22"/>
  <c r="E34" i="22"/>
  <c r="B35" i="22"/>
  <c r="C35" i="22"/>
  <c r="E35" i="22"/>
  <c r="B36" i="22"/>
  <c r="C36" i="22"/>
  <c r="E36" i="22"/>
  <c r="B37" i="22"/>
  <c r="C37" i="22"/>
  <c r="E37" i="22"/>
  <c r="B38" i="22"/>
  <c r="C38" i="22"/>
  <c r="E38" i="22"/>
  <c r="B39" i="22"/>
  <c r="C39" i="22"/>
  <c r="E39" i="22"/>
  <c r="B40" i="22"/>
  <c r="C40" i="22"/>
  <c r="E40" i="22"/>
  <c r="B41" i="22"/>
  <c r="C41" i="22"/>
  <c r="E41" i="22"/>
  <c r="B42" i="22"/>
  <c r="C42" i="22"/>
  <c r="E42" i="22"/>
  <c r="B43" i="22"/>
  <c r="C43" i="22"/>
  <c r="E43" i="22"/>
  <c r="B44" i="22"/>
  <c r="C44" i="22"/>
  <c r="E44" i="22"/>
  <c r="B45" i="22"/>
  <c r="C45" i="22"/>
  <c r="E45" i="22"/>
  <c r="B46" i="22"/>
  <c r="C46" i="22"/>
  <c r="E46" i="22"/>
  <c r="B47" i="22"/>
  <c r="C47" i="22"/>
  <c r="E47" i="22"/>
  <c r="B48" i="22"/>
  <c r="C48" i="22"/>
  <c r="E48" i="22"/>
  <c r="B49" i="22"/>
  <c r="C49" i="22"/>
  <c r="E49" i="22"/>
  <c r="B50" i="22"/>
  <c r="C50" i="22"/>
  <c r="E50" i="22"/>
  <c r="B51" i="22"/>
  <c r="C51" i="22"/>
  <c r="E51" i="22"/>
  <c r="B52" i="22"/>
  <c r="C52" i="22"/>
  <c r="E52" i="22"/>
  <c r="E53" i="22"/>
  <c r="B54" i="22"/>
  <c r="C54" i="22"/>
  <c r="E54" i="22"/>
  <c r="B55" i="22"/>
  <c r="C55" i="22"/>
  <c r="E55" i="22"/>
  <c r="B56" i="22"/>
  <c r="C56" i="22"/>
  <c r="E56" i="22"/>
  <c r="B57" i="22"/>
  <c r="C57" i="22"/>
  <c r="E57" i="22"/>
  <c r="B58" i="22"/>
  <c r="C58" i="22"/>
  <c r="E58" i="22"/>
  <c r="B59" i="22"/>
  <c r="C59" i="22"/>
  <c r="E59" i="22"/>
  <c r="B60" i="22"/>
  <c r="C60" i="22"/>
  <c r="E60" i="22"/>
  <c r="B61" i="22"/>
  <c r="C61" i="22"/>
  <c r="E61" i="22"/>
  <c r="B62" i="22"/>
  <c r="C62" i="22"/>
  <c r="E62" i="22"/>
  <c r="B63" i="22"/>
  <c r="C63" i="22"/>
  <c r="E63" i="22"/>
  <c r="B64" i="22"/>
  <c r="C64" i="22"/>
  <c r="E64" i="22"/>
  <c r="B65" i="22"/>
  <c r="C65" i="22"/>
  <c r="E65" i="22"/>
  <c r="B66" i="22"/>
  <c r="C66" i="22"/>
  <c r="E66" i="22"/>
  <c r="B67" i="22"/>
  <c r="C67" i="22"/>
  <c r="E67" i="22"/>
  <c r="B68" i="22"/>
  <c r="C68" i="22"/>
  <c r="E68" i="22"/>
  <c r="B69" i="22"/>
  <c r="C69" i="22"/>
  <c r="E69" i="22"/>
  <c r="B70" i="22"/>
  <c r="C70" i="22"/>
  <c r="E70" i="22"/>
  <c r="B71" i="22"/>
  <c r="C71" i="22"/>
  <c r="E71" i="22"/>
  <c r="B72" i="22"/>
  <c r="C72" i="22"/>
  <c r="E72" i="22"/>
  <c r="B73" i="22"/>
  <c r="C73" i="22"/>
  <c r="E73" i="22"/>
  <c r="B74" i="22"/>
  <c r="C74" i="22"/>
  <c r="E74" i="22"/>
  <c r="B75" i="22"/>
  <c r="C75" i="22"/>
  <c r="E75" i="22"/>
  <c r="B76" i="22"/>
  <c r="C76" i="22"/>
  <c r="E76" i="22"/>
  <c r="B77" i="22"/>
  <c r="C77" i="22"/>
  <c r="E77" i="22"/>
  <c r="B78" i="22"/>
  <c r="C78" i="22"/>
  <c r="E78" i="22"/>
  <c r="B79" i="22"/>
  <c r="C79" i="22"/>
  <c r="E79" i="22"/>
  <c r="B80" i="22"/>
  <c r="C80" i="22"/>
  <c r="E80" i="22"/>
  <c r="B81" i="22"/>
  <c r="C81" i="22"/>
  <c r="E81" i="22"/>
  <c r="B82" i="22"/>
  <c r="C82" i="22"/>
  <c r="E82" i="22"/>
  <c r="B83" i="22"/>
  <c r="C83" i="22"/>
  <c r="E83" i="22"/>
  <c r="B84" i="22"/>
  <c r="C84" i="22"/>
  <c r="E84" i="22"/>
  <c r="B85" i="22"/>
  <c r="C85" i="22"/>
  <c r="E85" i="22"/>
  <c r="B86" i="22"/>
  <c r="C86" i="22"/>
  <c r="E86" i="22"/>
  <c r="B87" i="22"/>
  <c r="C87" i="22"/>
  <c r="E87" i="22"/>
  <c r="B88" i="22"/>
  <c r="C88" i="22"/>
  <c r="E88" i="22"/>
  <c r="B89" i="22"/>
  <c r="C89" i="22"/>
  <c r="E89" i="22"/>
  <c r="B90" i="22"/>
  <c r="C90" i="22"/>
  <c r="E90" i="22"/>
  <c r="B91" i="22"/>
  <c r="C91" i="22"/>
  <c r="E91" i="22"/>
  <c r="B92" i="22"/>
  <c r="C92" i="22"/>
  <c r="E92" i="22"/>
  <c r="B93" i="22"/>
  <c r="C93" i="22"/>
  <c r="E93" i="22"/>
  <c r="B94" i="22"/>
  <c r="C94" i="22"/>
  <c r="E94" i="22"/>
  <c r="B95" i="22"/>
  <c r="C95" i="22"/>
  <c r="E95" i="22"/>
  <c r="B96" i="22"/>
  <c r="C96" i="22"/>
  <c r="E96" i="22"/>
  <c r="B97" i="22"/>
  <c r="C97" i="22"/>
  <c r="E97" i="22"/>
  <c r="B98" i="22"/>
  <c r="C98" i="22"/>
  <c r="E98" i="22"/>
  <c r="B99" i="22"/>
  <c r="C99" i="22"/>
  <c r="E99" i="22"/>
  <c r="B100" i="22"/>
  <c r="C100" i="22"/>
  <c r="E100" i="22"/>
  <c r="B101" i="22"/>
  <c r="C101" i="22"/>
  <c r="E101" i="22"/>
  <c r="B102" i="22"/>
  <c r="C102" i="22"/>
  <c r="E102" i="22"/>
  <c r="B103" i="22"/>
  <c r="C103" i="22"/>
  <c r="E103" i="22"/>
  <c r="B104" i="22"/>
  <c r="C104" i="22"/>
  <c r="E104" i="22"/>
  <c r="B105" i="22"/>
  <c r="C105" i="22"/>
  <c r="E105" i="22"/>
  <c r="Z3" i="8"/>
  <c r="AA3" i="8"/>
  <c r="AC3" i="8"/>
  <c r="AD3" i="8"/>
  <c r="B4" i="8"/>
  <c r="Z4" i="8"/>
  <c r="AA4" i="8"/>
  <c r="AC4" i="8"/>
  <c r="AD4" i="8"/>
  <c r="B5" i="8"/>
  <c r="Z5" i="8"/>
  <c r="AA5" i="8"/>
  <c r="AC5" i="8"/>
  <c r="AD5" i="8"/>
  <c r="B6" i="8"/>
  <c r="Z6" i="8"/>
  <c r="AA6" i="8"/>
  <c r="AC6" i="8"/>
  <c r="AD6" i="8"/>
  <c r="B7" i="8"/>
  <c r="Z7" i="8"/>
  <c r="AA7" i="8"/>
  <c r="AC7" i="8"/>
  <c r="AD7" i="8"/>
  <c r="B8" i="8"/>
  <c r="Z8" i="8"/>
  <c r="AA8" i="8"/>
  <c r="AC8" i="8"/>
  <c r="AD8" i="8"/>
  <c r="B9" i="8"/>
  <c r="Z9" i="8"/>
  <c r="AA9" i="8"/>
  <c r="AC9" i="8"/>
  <c r="AD9" i="8"/>
  <c r="B10" i="8"/>
  <c r="Z10" i="8"/>
  <c r="AA10" i="8"/>
  <c r="AC10" i="8"/>
  <c r="AD10" i="8"/>
  <c r="B11" i="8"/>
  <c r="Z11" i="8"/>
  <c r="AA11" i="8"/>
  <c r="AC11" i="8"/>
  <c r="AD11" i="8"/>
  <c r="B12" i="8"/>
  <c r="Z12" i="8"/>
  <c r="AA12" i="8"/>
  <c r="AC12" i="8"/>
  <c r="AD12" i="8"/>
  <c r="B13" i="8"/>
  <c r="Z13" i="8"/>
  <c r="AA13" i="8"/>
  <c r="AC13" i="8"/>
  <c r="AD13" i="8"/>
  <c r="B14" i="8"/>
  <c r="Z14" i="8"/>
  <c r="AA14" i="8"/>
  <c r="AC14" i="8"/>
  <c r="AD14" i="8"/>
  <c r="B15" i="8"/>
  <c r="Z15" i="8"/>
  <c r="AA15" i="8"/>
  <c r="AC15" i="8"/>
  <c r="AD15" i="8"/>
  <c r="B16" i="8"/>
  <c r="Z16" i="8"/>
  <c r="AA16" i="8"/>
  <c r="AC16" i="8"/>
  <c r="AD16" i="8"/>
  <c r="B17" i="8"/>
  <c r="Z17" i="8"/>
  <c r="AA17" i="8"/>
  <c r="AC17" i="8"/>
  <c r="AD17" i="8"/>
  <c r="B18" i="8"/>
  <c r="Z18" i="8"/>
  <c r="AA18" i="8"/>
  <c r="AC18" i="8"/>
  <c r="AD18" i="8"/>
  <c r="B19" i="8"/>
  <c r="Z19" i="8"/>
  <c r="AA19" i="8"/>
  <c r="AC19" i="8"/>
  <c r="AD19" i="8"/>
  <c r="B20" i="8"/>
  <c r="Z20" i="8"/>
  <c r="AA20" i="8"/>
  <c r="AC20" i="8"/>
  <c r="AD20" i="8"/>
  <c r="B21" i="8"/>
  <c r="Z21" i="8"/>
  <c r="AA21" i="8"/>
  <c r="AC21" i="8"/>
  <c r="AD21" i="8"/>
  <c r="B22" i="8"/>
  <c r="Z22" i="8"/>
  <c r="AA22" i="8"/>
  <c r="AC22" i="8"/>
  <c r="AD22" i="8"/>
  <c r="B23" i="8"/>
  <c r="Z23" i="8"/>
  <c r="AA23" i="8"/>
  <c r="AC23" i="8"/>
  <c r="AD23" i="8"/>
  <c r="B24" i="8"/>
  <c r="Z24" i="8"/>
  <c r="AA24" i="8"/>
  <c r="AC24" i="8"/>
  <c r="AD24" i="8"/>
  <c r="B25" i="8"/>
  <c r="Z25" i="8"/>
  <c r="AA25" i="8"/>
  <c r="AC25" i="8"/>
  <c r="AD25" i="8"/>
  <c r="B26" i="8"/>
  <c r="Z26" i="8"/>
  <c r="AA26" i="8"/>
  <c r="AC26" i="8"/>
  <c r="AD26" i="8"/>
  <c r="B27" i="8"/>
  <c r="Z27" i="8"/>
  <c r="AA27" i="8"/>
  <c r="AC27" i="8"/>
  <c r="AD27" i="8"/>
  <c r="B28" i="8"/>
  <c r="Z28" i="8"/>
  <c r="AA28" i="8"/>
  <c r="AC28" i="8"/>
  <c r="AD28" i="8"/>
  <c r="B29" i="8"/>
  <c r="Z29" i="8"/>
  <c r="AA29" i="8"/>
  <c r="AC29" i="8"/>
  <c r="AD29" i="8"/>
  <c r="B30" i="8"/>
  <c r="Z30" i="8"/>
  <c r="AA30" i="8"/>
  <c r="AC30" i="8"/>
  <c r="AD30" i="8"/>
  <c r="B31" i="8"/>
  <c r="Z31" i="8"/>
  <c r="AA31" i="8"/>
  <c r="AC31" i="8"/>
  <c r="AD31" i="8"/>
  <c r="B32" i="8"/>
  <c r="Z32" i="8"/>
  <c r="AA32" i="8"/>
  <c r="AC32" i="8"/>
  <c r="AD32" i="8"/>
  <c r="B33" i="8"/>
  <c r="Z33" i="8"/>
  <c r="AA33" i="8"/>
  <c r="AC33" i="8"/>
  <c r="AD33" i="8"/>
  <c r="B34" i="8"/>
  <c r="Z34" i="8"/>
  <c r="AA34" i="8"/>
  <c r="AC34" i="8"/>
  <c r="AD34" i="8"/>
  <c r="B35" i="8"/>
  <c r="Z35" i="8"/>
  <c r="AA35" i="8"/>
  <c r="AC35" i="8"/>
  <c r="AD35" i="8"/>
  <c r="B36" i="8"/>
  <c r="Z36" i="8"/>
  <c r="AA36" i="8"/>
  <c r="AC36" i="8"/>
  <c r="AD36" i="8"/>
  <c r="B37" i="8"/>
  <c r="Z37" i="8"/>
  <c r="AA37" i="8"/>
  <c r="AC37" i="8"/>
  <c r="AD37" i="8"/>
  <c r="B38" i="8"/>
  <c r="Z38" i="8"/>
  <c r="AA38" i="8"/>
  <c r="AC38" i="8"/>
  <c r="AD38" i="8"/>
  <c r="B39" i="8"/>
  <c r="Z39" i="8"/>
  <c r="AA39" i="8"/>
  <c r="AC39" i="8"/>
  <c r="AD39" i="8"/>
  <c r="B40" i="8"/>
  <c r="Z40" i="8"/>
  <c r="AA40" i="8"/>
  <c r="AC40" i="8"/>
  <c r="AD40" i="8"/>
  <c r="B41" i="8"/>
  <c r="Z41" i="8"/>
  <c r="AA41" i="8"/>
  <c r="AC41" i="8"/>
  <c r="AD41" i="8"/>
  <c r="B42" i="8"/>
  <c r="Z42" i="8"/>
  <c r="AA42" i="8"/>
  <c r="AC42" i="8"/>
  <c r="AD42" i="8"/>
  <c r="B43" i="8"/>
  <c r="Z43" i="8"/>
  <c r="AA43" i="8"/>
  <c r="AC43" i="8"/>
  <c r="AD43" i="8"/>
  <c r="B44" i="8"/>
  <c r="Z44" i="8"/>
  <c r="AA44" i="8"/>
  <c r="AC44" i="8"/>
  <c r="AD44" i="8"/>
  <c r="B45" i="8"/>
  <c r="Z45" i="8"/>
  <c r="AA45" i="8"/>
  <c r="AC45" i="8"/>
  <c r="AD45" i="8"/>
  <c r="B46" i="8"/>
  <c r="Z46" i="8"/>
  <c r="AA46" i="8"/>
  <c r="AC46" i="8"/>
  <c r="AD46" i="8"/>
  <c r="B47" i="8"/>
  <c r="Z47" i="8"/>
  <c r="AA47" i="8"/>
  <c r="AC47" i="8"/>
  <c r="AD47" i="8"/>
  <c r="B48" i="8"/>
  <c r="Z48" i="8"/>
  <c r="AA48" i="8"/>
  <c r="AC48" i="8"/>
  <c r="AD48" i="8"/>
  <c r="B49" i="8"/>
  <c r="Z49" i="8"/>
  <c r="AA49" i="8"/>
  <c r="AC49" i="8"/>
  <c r="AD49" i="8"/>
  <c r="B50" i="8"/>
  <c r="Z50" i="8"/>
  <c r="AA50" i="8"/>
  <c r="AC50" i="8"/>
  <c r="AD50" i="8"/>
  <c r="B51" i="8"/>
  <c r="Z51" i="8"/>
  <c r="AA51" i="8"/>
  <c r="AC51" i="8"/>
  <c r="AD51" i="8"/>
  <c r="B52" i="8"/>
  <c r="Z52" i="8"/>
  <c r="AA52" i="8"/>
  <c r="AC52" i="8"/>
  <c r="AD52" i="8"/>
  <c r="B53" i="8"/>
  <c r="Z53" i="8"/>
  <c r="AA53" i="8"/>
  <c r="AC53" i="8"/>
  <c r="AD53" i="8"/>
  <c r="B54" i="8"/>
  <c r="Z54" i="8"/>
  <c r="AA54" i="8"/>
  <c r="AC54" i="8"/>
  <c r="AD54" i="8"/>
  <c r="B55" i="8"/>
  <c r="Z55" i="8"/>
  <c r="AA55" i="8"/>
  <c r="AC55" i="8"/>
  <c r="AD55" i="8"/>
  <c r="B56" i="8"/>
  <c r="Z56" i="8"/>
  <c r="AA56" i="8"/>
  <c r="AC56" i="8"/>
  <c r="AD56" i="8"/>
  <c r="B57" i="8"/>
  <c r="Z57" i="8"/>
  <c r="AA57" i="8"/>
  <c r="AC57" i="8"/>
  <c r="AD57" i="8"/>
  <c r="B58" i="8"/>
  <c r="Z58" i="8"/>
  <c r="AA58" i="8"/>
  <c r="AC58" i="8"/>
  <c r="AD58" i="8"/>
  <c r="B59" i="8"/>
  <c r="Z59" i="8"/>
  <c r="AA59" i="8"/>
  <c r="AC59" i="8"/>
  <c r="AD59" i="8"/>
  <c r="B60" i="8"/>
  <c r="Z60" i="8"/>
  <c r="AA60" i="8"/>
  <c r="AC60" i="8"/>
  <c r="AD60" i="8"/>
  <c r="B61" i="8"/>
  <c r="Z61" i="8"/>
  <c r="AA61" i="8"/>
  <c r="AC61" i="8"/>
  <c r="AD61" i="8"/>
  <c r="B62" i="8"/>
  <c r="Z62" i="8"/>
  <c r="AA62" i="8"/>
  <c r="AC62" i="8"/>
  <c r="AD62" i="8"/>
  <c r="B63" i="8"/>
  <c r="Z63" i="8"/>
  <c r="AA63" i="8"/>
  <c r="AC63" i="8"/>
  <c r="AD63" i="8"/>
  <c r="B64" i="8"/>
  <c r="Z64" i="8"/>
  <c r="AA64" i="8"/>
  <c r="AC64" i="8"/>
  <c r="AD64" i="8"/>
  <c r="B65" i="8"/>
  <c r="Z65" i="8"/>
  <c r="AA65" i="8"/>
  <c r="AC65" i="8"/>
  <c r="AD65" i="8"/>
  <c r="B66" i="8"/>
  <c r="Z66" i="8"/>
  <c r="AA66" i="8"/>
  <c r="AC66" i="8"/>
  <c r="AD66" i="8"/>
  <c r="Z67" i="8"/>
  <c r="AA67" i="8"/>
  <c r="AC67" i="8"/>
  <c r="B67" i="8"/>
  <c r="AD67" i="8"/>
  <c r="B68" i="8"/>
  <c r="Z68" i="8"/>
  <c r="AA68" i="8"/>
  <c r="AC68" i="8"/>
  <c r="AD68" i="8"/>
  <c r="B2" i="8"/>
  <c r="Z2" i="8"/>
  <c r="AA2" i="8"/>
  <c r="AC2" i="8"/>
  <c r="AD2" i="8"/>
  <c r="B69" i="8"/>
  <c r="F2" i="22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2" i="8"/>
  <c r="AG2" i="8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96" i="8"/>
  <c r="AS2" i="8"/>
  <c r="AS3" i="8"/>
  <c r="AS4" i="8"/>
  <c r="AS5" i="8"/>
  <c r="AS6" i="8"/>
  <c r="AS7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7" i="8"/>
  <c r="AS96" i="8"/>
  <c r="L2" i="8"/>
  <c r="AI2" i="8"/>
  <c r="AJ2" i="8"/>
  <c r="AK2" i="8"/>
  <c r="AL2" i="8"/>
  <c r="L3" i="8"/>
  <c r="AI3" i="8"/>
  <c r="AJ3" i="8"/>
  <c r="AK3" i="8"/>
  <c r="AL3" i="8"/>
  <c r="L4" i="8"/>
  <c r="AI4" i="8"/>
  <c r="AJ4" i="8"/>
  <c r="AK4" i="8"/>
  <c r="AL4" i="8"/>
  <c r="L5" i="8"/>
  <c r="AI5" i="8"/>
  <c r="AJ5" i="8"/>
  <c r="AK5" i="8"/>
  <c r="AL5" i="8"/>
  <c r="L6" i="8"/>
  <c r="AI6" i="8"/>
  <c r="AJ6" i="8"/>
  <c r="AK6" i="8"/>
  <c r="AL6" i="8"/>
  <c r="L7" i="8"/>
  <c r="AI7" i="8"/>
  <c r="AJ7" i="8"/>
  <c r="AK7" i="8"/>
  <c r="AL7" i="8"/>
  <c r="L8" i="8"/>
  <c r="AI8" i="8"/>
  <c r="AJ8" i="8"/>
  <c r="AK8" i="8"/>
  <c r="AL8" i="8"/>
  <c r="L9" i="8"/>
  <c r="AI9" i="8"/>
  <c r="AJ9" i="8"/>
  <c r="AK9" i="8"/>
  <c r="AL9" i="8"/>
  <c r="L10" i="8"/>
  <c r="AI10" i="8"/>
  <c r="AJ10" i="8"/>
  <c r="AK10" i="8"/>
  <c r="AL10" i="8"/>
  <c r="L11" i="8"/>
  <c r="AI11" i="8"/>
  <c r="AJ11" i="8"/>
  <c r="AK11" i="8"/>
  <c r="AL11" i="8"/>
  <c r="L12" i="8"/>
  <c r="AI12" i="8"/>
  <c r="AJ12" i="8"/>
  <c r="AK12" i="8"/>
  <c r="AL12" i="8"/>
  <c r="L13" i="8"/>
  <c r="AI13" i="8"/>
  <c r="AJ13" i="8"/>
  <c r="AK13" i="8"/>
  <c r="AL13" i="8"/>
  <c r="L14" i="8"/>
  <c r="AI14" i="8"/>
  <c r="AJ14" i="8"/>
  <c r="AK14" i="8"/>
  <c r="AL14" i="8"/>
  <c r="L15" i="8"/>
  <c r="AI15" i="8"/>
  <c r="AJ15" i="8"/>
  <c r="AK15" i="8"/>
  <c r="AL15" i="8"/>
  <c r="L16" i="8"/>
  <c r="AI16" i="8"/>
  <c r="AJ16" i="8"/>
  <c r="AK16" i="8"/>
  <c r="AL16" i="8"/>
  <c r="L17" i="8"/>
  <c r="AI17" i="8"/>
  <c r="AJ17" i="8"/>
  <c r="AK17" i="8"/>
  <c r="AL17" i="8"/>
  <c r="L18" i="8"/>
  <c r="AI18" i="8"/>
  <c r="AJ18" i="8"/>
  <c r="AK18" i="8"/>
  <c r="AL18" i="8"/>
  <c r="L19" i="8"/>
  <c r="AI19" i="8"/>
  <c r="AJ19" i="8"/>
  <c r="AK19" i="8"/>
  <c r="AL19" i="8"/>
  <c r="L20" i="8"/>
  <c r="AI20" i="8"/>
  <c r="AJ20" i="8"/>
  <c r="AK20" i="8"/>
  <c r="AL20" i="8"/>
  <c r="L21" i="8"/>
  <c r="AI21" i="8"/>
  <c r="AJ21" i="8"/>
  <c r="AK21" i="8"/>
  <c r="AL21" i="8"/>
  <c r="L22" i="8"/>
  <c r="AI22" i="8"/>
  <c r="AJ22" i="8"/>
  <c r="AK22" i="8"/>
  <c r="AL22" i="8"/>
  <c r="L23" i="8"/>
  <c r="AI23" i="8"/>
  <c r="AJ23" i="8"/>
  <c r="AK23" i="8"/>
  <c r="AL23" i="8"/>
  <c r="L24" i="8"/>
  <c r="AI24" i="8"/>
  <c r="AJ24" i="8"/>
  <c r="AK24" i="8"/>
  <c r="AL24" i="8"/>
  <c r="L25" i="8"/>
  <c r="AI25" i="8"/>
  <c r="AJ25" i="8"/>
  <c r="AK25" i="8"/>
  <c r="AL25" i="8"/>
  <c r="L26" i="8"/>
  <c r="AI26" i="8"/>
  <c r="AJ26" i="8"/>
  <c r="AK26" i="8"/>
  <c r="AL26" i="8"/>
  <c r="L27" i="8"/>
  <c r="AI27" i="8"/>
  <c r="AJ27" i="8"/>
  <c r="AK27" i="8"/>
  <c r="AL27" i="8"/>
  <c r="L28" i="8"/>
  <c r="AI28" i="8"/>
  <c r="AJ28" i="8"/>
  <c r="AK28" i="8"/>
  <c r="AL28" i="8"/>
  <c r="L29" i="8"/>
  <c r="AI29" i="8"/>
  <c r="AJ29" i="8"/>
  <c r="AK29" i="8"/>
  <c r="AL29" i="8"/>
  <c r="L30" i="8"/>
  <c r="AI30" i="8"/>
  <c r="AJ30" i="8"/>
  <c r="AK30" i="8"/>
  <c r="AL30" i="8"/>
  <c r="L31" i="8"/>
  <c r="AI31" i="8"/>
  <c r="AJ31" i="8"/>
  <c r="AK31" i="8"/>
  <c r="AL31" i="8"/>
  <c r="L32" i="8"/>
  <c r="AI32" i="8"/>
  <c r="AJ32" i="8"/>
  <c r="AK32" i="8"/>
  <c r="AL32" i="8"/>
  <c r="L33" i="8"/>
  <c r="AI33" i="8"/>
  <c r="AJ33" i="8"/>
  <c r="AK33" i="8"/>
  <c r="AL33" i="8"/>
  <c r="L34" i="8"/>
  <c r="AI34" i="8"/>
  <c r="AJ34" i="8"/>
  <c r="AK34" i="8"/>
  <c r="AL34" i="8"/>
  <c r="L35" i="8"/>
  <c r="AI35" i="8"/>
  <c r="AJ35" i="8"/>
  <c r="AK35" i="8"/>
  <c r="AL35" i="8"/>
  <c r="L36" i="8"/>
  <c r="AI36" i="8"/>
  <c r="AJ36" i="8"/>
  <c r="AK36" i="8"/>
  <c r="AL36" i="8"/>
  <c r="L37" i="8"/>
  <c r="AI37" i="8"/>
  <c r="AJ37" i="8"/>
  <c r="AK37" i="8"/>
  <c r="AL37" i="8"/>
  <c r="L38" i="8"/>
  <c r="AI38" i="8"/>
  <c r="AJ38" i="8"/>
  <c r="AK38" i="8"/>
  <c r="AL38" i="8"/>
  <c r="L39" i="8"/>
  <c r="AI39" i="8"/>
  <c r="AJ39" i="8"/>
  <c r="AK39" i="8"/>
  <c r="AL39" i="8"/>
  <c r="L40" i="8"/>
  <c r="AI40" i="8"/>
  <c r="AJ40" i="8"/>
  <c r="AK40" i="8"/>
  <c r="AL40" i="8"/>
  <c r="L41" i="8"/>
  <c r="AI41" i="8"/>
  <c r="AJ41" i="8"/>
  <c r="AK41" i="8"/>
  <c r="AL41" i="8"/>
  <c r="L42" i="8"/>
  <c r="AI42" i="8"/>
  <c r="AJ42" i="8"/>
  <c r="AK42" i="8"/>
  <c r="AL42" i="8"/>
  <c r="L43" i="8"/>
  <c r="AI43" i="8"/>
  <c r="AJ43" i="8"/>
  <c r="AK43" i="8"/>
  <c r="AL43" i="8"/>
  <c r="L44" i="8"/>
  <c r="AI44" i="8"/>
  <c r="AJ44" i="8"/>
  <c r="AK44" i="8"/>
  <c r="AL44" i="8"/>
  <c r="L45" i="8"/>
  <c r="AI45" i="8"/>
  <c r="AJ45" i="8"/>
  <c r="AK45" i="8"/>
  <c r="AL45" i="8"/>
  <c r="L46" i="8"/>
  <c r="AI46" i="8"/>
  <c r="AJ46" i="8"/>
  <c r="AK46" i="8"/>
  <c r="AL46" i="8"/>
  <c r="L47" i="8"/>
  <c r="AI47" i="8"/>
  <c r="AJ47" i="8"/>
  <c r="AK47" i="8"/>
  <c r="AL47" i="8"/>
  <c r="L48" i="8"/>
  <c r="AI48" i="8"/>
  <c r="AJ48" i="8"/>
  <c r="AK48" i="8"/>
  <c r="AL48" i="8"/>
  <c r="L49" i="8"/>
  <c r="AI49" i="8"/>
  <c r="AJ49" i="8"/>
  <c r="AK49" i="8"/>
  <c r="AL49" i="8"/>
  <c r="L50" i="8"/>
  <c r="AI50" i="8"/>
  <c r="AJ50" i="8"/>
  <c r="AK50" i="8"/>
  <c r="AL50" i="8"/>
  <c r="L51" i="8"/>
  <c r="AI51" i="8"/>
  <c r="AJ51" i="8"/>
  <c r="AK51" i="8"/>
  <c r="AL51" i="8"/>
  <c r="L52" i="8"/>
  <c r="AI52" i="8"/>
  <c r="AJ52" i="8"/>
  <c r="AK52" i="8"/>
  <c r="AL52" i="8"/>
  <c r="L53" i="8"/>
  <c r="AI53" i="8"/>
  <c r="AJ53" i="8"/>
  <c r="AK53" i="8"/>
  <c r="AL53" i="8"/>
  <c r="L54" i="8"/>
  <c r="AI54" i="8"/>
  <c r="AJ54" i="8"/>
  <c r="AK54" i="8"/>
  <c r="AL54" i="8"/>
  <c r="L55" i="8"/>
  <c r="AI55" i="8"/>
  <c r="AJ55" i="8"/>
  <c r="AK55" i="8"/>
  <c r="AL55" i="8"/>
  <c r="L56" i="8"/>
  <c r="AI56" i="8"/>
  <c r="AJ56" i="8"/>
  <c r="AK56" i="8"/>
  <c r="AL56" i="8"/>
  <c r="L57" i="8"/>
  <c r="AI57" i="8"/>
  <c r="AJ57" i="8"/>
  <c r="AK57" i="8"/>
  <c r="AL57" i="8"/>
  <c r="L58" i="8"/>
  <c r="AI58" i="8"/>
  <c r="AJ58" i="8"/>
  <c r="AK58" i="8"/>
  <c r="AL58" i="8"/>
  <c r="L59" i="8"/>
  <c r="AI59" i="8"/>
  <c r="AJ59" i="8"/>
  <c r="AK59" i="8"/>
  <c r="AL59" i="8"/>
  <c r="L60" i="8"/>
  <c r="AI60" i="8"/>
  <c r="AJ60" i="8"/>
  <c r="AK60" i="8"/>
  <c r="AL60" i="8"/>
  <c r="L61" i="8"/>
  <c r="AI61" i="8"/>
  <c r="AJ61" i="8"/>
  <c r="AK61" i="8"/>
  <c r="AL61" i="8"/>
  <c r="L62" i="8"/>
  <c r="AI62" i="8"/>
  <c r="AJ62" i="8"/>
  <c r="AK62" i="8"/>
  <c r="AL62" i="8"/>
  <c r="L63" i="8"/>
  <c r="AI63" i="8"/>
  <c r="AJ63" i="8"/>
  <c r="AK63" i="8"/>
  <c r="AL63" i="8"/>
  <c r="L64" i="8"/>
  <c r="AI64" i="8"/>
  <c r="AJ64" i="8"/>
  <c r="AK64" i="8"/>
  <c r="AL64" i="8"/>
  <c r="L65" i="8"/>
  <c r="AI65" i="8"/>
  <c r="AJ65" i="8"/>
  <c r="AK65" i="8"/>
  <c r="AL65" i="8"/>
  <c r="L66" i="8"/>
  <c r="AI66" i="8"/>
  <c r="AJ66" i="8"/>
  <c r="AK66" i="8"/>
  <c r="AL66" i="8"/>
  <c r="L67" i="8"/>
  <c r="AI67" i="8"/>
  <c r="AJ67" i="8"/>
  <c r="AK67" i="8"/>
  <c r="AL67" i="8"/>
  <c r="L68" i="8"/>
  <c r="AI68" i="8"/>
  <c r="AJ68" i="8"/>
  <c r="AK68" i="8"/>
  <c r="AL68" i="8"/>
  <c r="AL96" i="8"/>
  <c r="AK96" i="8"/>
  <c r="AM3" i="8"/>
  <c r="AM2" i="8"/>
  <c r="AN3" i="8"/>
  <c r="AO3" i="8"/>
  <c r="AP3" i="8"/>
  <c r="AM4" i="8"/>
  <c r="AN4" i="8"/>
  <c r="AO4" i="8"/>
  <c r="AP4" i="8"/>
  <c r="AM5" i="8"/>
  <c r="AN5" i="8"/>
  <c r="AO5" i="8"/>
  <c r="AP5" i="8"/>
  <c r="AM6" i="8"/>
  <c r="AN6" i="8"/>
  <c r="AO6" i="8"/>
  <c r="AP6" i="8"/>
  <c r="AM7" i="8"/>
  <c r="AN7" i="8"/>
  <c r="AO7" i="8"/>
  <c r="AP7" i="8"/>
  <c r="AM8" i="8"/>
  <c r="AN8" i="8"/>
  <c r="AO8" i="8"/>
  <c r="AP8" i="8"/>
  <c r="AM9" i="8"/>
  <c r="AN9" i="8"/>
  <c r="AO9" i="8"/>
  <c r="AP9" i="8"/>
  <c r="AM10" i="8"/>
  <c r="AN10" i="8"/>
  <c r="AO10" i="8"/>
  <c r="AP10" i="8"/>
  <c r="AM11" i="8"/>
  <c r="AN11" i="8"/>
  <c r="AO11" i="8"/>
  <c r="AP11" i="8"/>
  <c r="AM12" i="8"/>
  <c r="AN12" i="8"/>
  <c r="AO12" i="8"/>
  <c r="AP12" i="8"/>
  <c r="AM13" i="8"/>
  <c r="AN13" i="8"/>
  <c r="AO13" i="8"/>
  <c r="AP13" i="8"/>
  <c r="AM14" i="8"/>
  <c r="AN14" i="8"/>
  <c r="AO14" i="8"/>
  <c r="AP14" i="8"/>
  <c r="AM15" i="8"/>
  <c r="AN15" i="8"/>
  <c r="AO15" i="8"/>
  <c r="AP15" i="8"/>
  <c r="AM16" i="8"/>
  <c r="AN16" i="8"/>
  <c r="AO16" i="8"/>
  <c r="AP16" i="8"/>
  <c r="AM17" i="8"/>
  <c r="AN17" i="8"/>
  <c r="AO17" i="8"/>
  <c r="AP17" i="8"/>
  <c r="AM18" i="8"/>
  <c r="AN18" i="8"/>
  <c r="AO18" i="8"/>
  <c r="AP18" i="8"/>
  <c r="AM19" i="8"/>
  <c r="AN19" i="8"/>
  <c r="AO19" i="8"/>
  <c r="AP19" i="8"/>
  <c r="AM20" i="8"/>
  <c r="AN20" i="8"/>
  <c r="AO20" i="8"/>
  <c r="AP20" i="8"/>
  <c r="AM21" i="8"/>
  <c r="AN21" i="8"/>
  <c r="AO21" i="8"/>
  <c r="AP21" i="8"/>
  <c r="AM22" i="8"/>
  <c r="AN22" i="8"/>
  <c r="AO22" i="8"/>
  <c r="AP22" i="8"/>
  <c r="AM23" i="8"/>
  <c r="AN23" i="8"/>
  <c r="AO23" i="8"/>
  <c r="AP23" i="8"/>
  <c r="AM24" i="8"/>
  <c r="AN24" i="8"/>
  <c r="AO24" i="8"/>
  <c r="AP24" i="8"/>
  <c r="AM25" i="8"/>
  <c r="AN25" i="8"/>
  <c r="AO25" i="8"/>
  <c r="AP25" i="8"/>
  <c r="AM26" i="8"/>
  <c r="AN26" i="8"/>
  <c r="AO26" i="8"/>
  <c r="AP26" i="8"/>
  <c r="AM27" i="8"/>
  <c r="AN27" i="8"/>
  <c r="AO27" i="8"/>
  <c r="AP27" i="8"/>
  <c r="AM28" i="8"/>
  <c r="AN28" i="8"/>
  <c r="AO28" i="8"/>
  <c r="AP28" i="8"/>
  <c r="AM29" i="8"/>
  <c r="AN29" i="8"/>
  <c r="AO29" i="8"/>
  <c r="AP29" i="8"/>
  <c r="AM30" i="8"/>
  <c r="AN30" i="8"/>
  <c r="AO30" i="8"/>
  <c r="AP30" i="8"/>
  <c r="AM31" i="8"/>
  <c r="AN31" i="8"/>
  <c r="AO31" i="8"/>
  <c r="AP31" i="8"/>
  <c r="AM32" i="8"/>
  <c r="AN32" i="8"/>
  <c r="AO32" i="8"/>
  <c r="AP32" i="8"/>
  <c r="AM33" i="8"/>
  <c r="AN33" i="8"/>
  <c r="AO33" i="8"/>
  <c r="AP33" i="8"/>
  <c r="AM34" i="8"/>
  <c r="AN34" i="8"/>
  <c r="AO34" i="8"/>
  <c r="AP34" i="8"/>
  <c r="AM35" i="8"/>
  <c r="AN35" i="8"/>
  <c r="AO35" i="8"/>
  <c r="AP35" i="8"/>
  <c r="AM36" i="8"/>
  <c r="AN36" i="8"/>
  <c r="AO36" i="8"/>
  <c r="AP36" i="8"/>
  <c r="AM37" i="8"/>
  <c r="AN37" i="8"/>
  <c r="AO37" i="8"/>
  <c r="AP37" i="8"/>
  <c r="AM38" i="8"/>
  <c r="AN38" i="8"/>
  <c r="AO38" i="8"/>
  <c r="AP38" i="8"/>
  <c r="AM39" i="8"/>
  <c r="AN39" i="8"/>
  <c r="AO39" i="8"/>
  <c r="AP39" i="8"/>
  <c r="AM40" i="8"/>
  <c r="AN40" i="8"/>
  <c r="AO40" i="8"/>
  <c r="AP40" i="8"/>
  <c r="AM41" i="8"/>
  <c r="AN41" i="8"/>
  <c r="AO41" i="8"/>
  <c r="AP41" i="8"/>
  <c r="AM42" i="8"/>
  <c r="AN42" i="8"/>
  <c r="AO42" i="8"/>
  <c r="AP42" i="8"/>
  <c r="AM43" i="8"/>
  <c r="AN43" i="8"/>
  <c r="AO43" i="8"/>
  <c r="AP43" i="8"/>
  <c r="AM44" i="8"/>
  <c r="AN44" i="8"/>
  <c r="AO44" i="8"/>
  <c r="AP44" i="8"/>
  <c r="AM45" i="8"/>
  <c r="AN45" i="8"/>
  <c r="AO45" i="8"/>
  <c r="AP45" i="8"/>
  <c r="AM46" i="8"/>
  <c r="AN46" i="8"/>
  <c r="AO46" i="8"/>
  <c r="AP46" i="8"/>
  <c r="AM47" i="8"/>
  <c r="AN47" i="8"/>
  <c r="AO47" i="8"/>
  <c r="AP47" i="8"/>
  <c r="AM48" i="8"/>
  <c r="AN48" i="8"/>
  <c r="AO48" i="8"/>
  <c r="AP48" i="8"/>
  <c r="AM49" i="8"/>
  <c r="AN49" i="8"/>
  <c r="AO49" i="8"/>
  <c r="AP49" i="8"/>
  <c r="AM50" i="8"/>
  <c r="AN50" i="8"/>
  <c r="AO50" i="8"/>
  <c r="AP50" i="8"/>
  <c r="AM51" i="8"/>
  <c r="AN51" i="8"/>
  <c r="AO51" i="8"/>
  <c r="AP51" i="8"/>
  <c r="AM52" i="8"/>
  <c r="AN52" i="8"/>
  <c r="AO52" i="8"/>
  <c r="AP52" i="8"/>
  <c r="AM53" i="8"/>
  <c r="AN53" i="8"/>
  <c r="AO53" i="8"/>
  <c r="AP53" i="8"/>
  <c r="AM54" i="8"/>
  <c r="AN54" i="8"/>
  <c r="AO54" i="8"/>
  <c r="AP54" i="8"/>
  <c r="AM55" i="8"/>
  <c r="AN55" i="8"/>
  <c r="AO55" i="8"/>
  <c r="AP55" i="8"/>
  <c r="AM56" i="8"/>
  <c r="AN56" i="8"/>
  <c r="AO56" i="8"/>
  <c r="AP56" i="8"/>
  <c r="AM57" i="8"/>
  <c r="AN57" i="8"/>
  <c r="AO57" i="8"/>
  <c r="AP57" i="8"/>
  <c r="AM58" i="8"/>
  <c r="AN58" i="8"/>
  <c r="AO58" i="8"/>
  <c r="AP58" i="8"/>
  <c r="AM59" i="8"/>
  <c r="AN59" i="8"/>
  <c r="AO59" i="8"/>
  <c r="AP59" i="8"/>
  <c r="AM60" i="8"/>
  <c r="AN60" i="8"/>
  <c r="AO60" i="8"/>
  <c r="AP60" i="8"/>
  <c r="AM61" i="8"/>
  <c r="AN61" i="8"/>
  <c r="AO61" i="8"/>
  <c r="AP61" i="8"/>
  <c r="AM62" i="8"/>
  <c r="AN62" i="8"/>
  <c r="AO62" i="8"/>
  <c r="AP62" i="8"/>
  <c r="AM63" i="8"/>
  <c r="AN63" i="8"/>
  <c r="AO63" i="8"/>
  <c r="AP63" i="8"/>
  <c r="AM64" i="8"/>
  <c r="AN64" i="8"/>
  <c r="AO64" i="8"/>
  <c r="AP64" i="8"/>
  <c r="AM65" i="8"/>
  <c r="AN65" i="8"/>
  <c r="AO65" i="8"/>
  <c r="AP65" i="8"/>
  <c r="AM66" i="8"/>
  <c r="AN66" i="8"/>
  <c r="AO66" i="8"/>
  <c r="AP66" i="8"/>
  <c r="AM67" i="8"/>
  <c r="AN67" i="8"/>
  <c r="AO67" i="8"/>
  <c r="AP67" i="8"/>
  <c r="AM68" i="8"/>
  <c r="AN68" i="8"/>
  <c r="AO68" i="8"/>
  <c r="AP68" i="8"/>
  <c r="AN2" i="8"/>
  <c r="AO2" i="8"/>
  <c r="AP2" i="8"/>
  <c r="AP96" i="8"/>
  <c r="AO96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AH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G68" i="8"/>
  <c r="AH68" i="8"/>
  <c r="AH96" i="8"/>
  <c r="AA96" i="8"/>
  <c r="G51" i="8"/>
  <c r="G52" i="8"/>
  <c r="G53" i="8"/>
  <c r="G54" i="8"/>
  <c r="AB51" i="8"/>
  <c r="AB52" i="8"/>
  <c r="AB53" i="8"/>
  <c r="AB54" i="8"/>
  <c r="AB55" i="8"/>
  <c r="AT51" i="8"/>
  <c r="AT52" i="8"/>
  <c r="AT53" i="8"/>
  <c r="AT54" i="8"/>
  <c r="AX51" i="8"/>
  <c r="AX52" i="8"/>
  <c r="AX53" i="8"/>
  <c r="AX54" i="8"/>
  <c r="AX55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2" i="8"/>
  <c r="AW68" i="8"/>
  <c r="AX68" i="8"/>
  <c r="AS68" i="8"/>
  <c r="AT68" i="8"/>
  <c r="AX3" i="8"/>
  <c r="AX4" i="8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6" i="8"/>
  <c r="AX57" i="8"/>
  <c r="AX58" i="8"/>
  <c r="AX59" i="8"/>
  <c r="AX60" i="8"/>
  <c r="AX61" i="8"/>
  <c r="AX62" i="8"/>
  <c r="AX63" i="8"/>
  <c r="AX64" i="8"/>
  <c r="AX65" i="8"/>
  <c r="AX66" i="8"/>
  <c r="AX67" i="8"/>
  <c r="AX2" i="8"/>
  <c r="AT3" i="8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2" i="8"/>
  <c r="AT96" i="8"/>
  <c r="AX96" i="8"/>
  <c r="AB68" i="8"/>
  <c r="AB96" i="8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" i="1"/>
</calcChain>
</file>

<file path=xl/sharedStrings.xml><?xml version="1.0" encoding="utf-8"?>
<sst xmlns="http://schemas.openxmlformats.org/spreadsheetml/2006/main" count="1026" uniqueCount="212">
  <si>
    <t>broadcast week</t>
  </si>
  <si>
    <t>net client spend</t>
  </si>
  <si>
    <t>budget</t>
  </si>
  <si>
    <t>impressions</t>
  </si>
  <si>
    <t>provider</t>
  </si>
  <si>
    <t>adap.tv</t>
  </si>
  <si>
    <t>date</t>
  </si>
  <si>
    <t xml:space="preserve">5/5/14 </t>
  </si>
  <si>
    <t xml:space="preserve">5/12/14 </t>
  </si>
  <si>
    <t xml:space="preserve">5/19/14 </t>
  </si>
  <si>
    <t xml:space="preserve">5/26/14 </t>
  </si>
  <si>
    <t xml:space="preserve">6/2/14 </t>
  </si>
  <si>
    <t xml:space="preserve">6/9/14 </t>
  </si>
  <si>
    <t xml:space="preserve">6/16/14 </t>
  </si>
  <si>
    <t xml:space="preserve">6/23/14 </t>
  </si>
  <si>
    <t xml:space="preserve">6/30/14 </t>
  </si>
  <si>
    <t xml:space="preserve">7/7/14 </t>
  </si>
  <si>
    <t xml:space="preserve">7/14/14 </t>
  </si>
  <si>
    <t xml:space="preserve">7/21/14 </t>
  </si>
  <si>
    <t xml:space="preserve">7/28/14 </t>
  </si>
  <si>
    <t xml:space="preserve">8/4/14 </t>
  </si>
  <si>
    <t xml:space="preserve">8/11/14 </t>
  </si>
  <si>
    <t xml:space="preserve">8/18/14 </t>
  </si>
  <si>
    <t xml:space="preserve">8/25/14 </t>
  </si>
  <si>
    <t xml:space="preserve">9/1/14 </t>
  </si>
  <si>
    <t xml:space="preserve">9/8/14 </t>
  </si>
  <si>
    <t xml:space="preserve">9/15/14 </t>
  </si>
  <si>
    <t xml:space="preserve">9/22/14 </t>
  </si>
  <si>
    <t xml:space="preserve">9/29/14 </t>
  </si>
  <si>
    <t xml:space="preserve">10/6/14 </t>
  </si>
  <si>
    <t xml:space="preserve">10/13/14 </t>
  </si>
  <si>
    <t xml:space="preserve">10/20/14 </t>
  </si>
  <si>
    <t xml:space="preserve">10/27/14 </t>
  </si>
  <si>
    <t xml:space="preserve">11/3/14 </t>
  </si>
  <si>
    <t xml:space="preserve">11/10/14 </t>
  </si>
  <si>
    <t xml:space="preserve">11/17/14 </t>
  </si>
  <si>
    <t xml:space="preserve">11/24/14 </t>
  </si>
  <si>
    <t xml:space="preserve">12/1/14 </t>
  </si>
  <si>
    <t xml:space="preserve">12/8/14 </t>
  </si>
  <si>
    <t xml:space="preserve">12/15/14 </t>
  </si>
  <si>
    <t xml:space="preserve">12/22/14 </t>
  </si>
  <si>
    <t xml:space="preserve">12/29/14 </t>
  </si>
  <si>
    <t xml:space="preserve">1/5/15 </t>
  </si>
  <si>
    <t xml:space="preserve">1/12/15 </t>
  </si>
  <si>
    <t xml:space="preserve">1/19/15 </t>
  </si>
  <si>
    <t xml:space="preserve">1/26/15 </t>
  </si>
  <si>
    <t xml:space="preserve">2/2/15 </t>
  </si>
  <si>
    <t xml:space="preserve">2/9/15 </t>
  </si>
  <si>
    <t xml:space="preserve">2/16/15 </t>
  </si>
  <si>
    <t xml:space="preserve">2/23/15 </t>
  </si>
  <si>
    <t xml:space="preserve">3/2/15 </t>
  </si>
  <si>
    <t xml:space="preserve">3/30/15 </t>
  </si>
  <si>
    <t xml:space="preserve">4/6/15 </t>
  </si>
  <si>
    <t xml:space="preserve">4/13/15 </t>
  </si>
  <si>
    <t xml:space="preserve">4/20/15 </t>
  </si>
  <si>
    <t xml:space="preserve">4/27/15 </t>
  </si>
  <si>
    <t xml:space="preserve">5/4/15 </t>
  </si>
  <si>
    <t xml:space="preserve">5/11/15 </t>
  </si>
  <si>
    <t xml:space="preserve">5/18/15 </t>
  </si>
  <si>
    <t xml:space="preserve">5/25/15 </t>
  </si>
  <si>
    <t xml:space="preserve">6/1/15 </t>
  </si>
  <si>
    <t xml:space="preserve">6/8/15 </t>
  </si>
  <si>
    <t xml:space="preserve">6/15/15 </t>
  </si>
  <si>
    <t xml:space="preserve">6/22/15 </t>
  </si>
  <si>
    <t xml:space="preserve">6/29/15 </t>
  </si>
  <si>
    <t>delta</t>
  </si>
  <si>
    <t xml:space="preserve">3/31/14 </t>
  </si>
  <si>
    <t xml:space="preserve">4/7/14 </t>
  </si>
  <si>
    <t xml:space="preserve">4/14/14 </t>
  </si>
  <si>
    <t xml:space="preserve">4/21/14 </t>
  </si>
  <si>
    <t xml:space="preserve">4/28/14 </t>
  </si>
  <si>
    <t>paid brand sessions</t>
  </si>
  <si>
    <t>modelled organic</t>
  </si>
  <si>
    <t>all sessions</t>
  </si>
  <si>
    <t>total tv influenced</t>
  </si>
  <si>
    <t>tv spend</t>
  </si>
  <si>
    <t>organic</t>
  </si>
  <si>
    <t>direct home</t>
  </si>
  <si>
    <t>modelled paid brand</t>
  </si>
  <si>
    <t>modelled direct home</t>
  </si>
  <si>
    <t>tv above base paid brand</t>
  </si>
  <si>
    <t>tv above base direct home</t>
  </si>
  <si>
    <t>tv lift to organic</t>
  </si>
  <si>
    <t>tv lift to paid brand</t>
  </si>
  <si>
    <t>tv lift to direct home</t>
  </si>
  <si>
    <t>cost/session</t>
  </si>
  <si>
    <t>organic net of tv</t>
  </si>
  <si>
    <t>tv above base organic (per model)</t>
  </si>
  <si>
    <t>tv above base organic (actual)</t>
  </si>
  <si>
    <t>tv above base paid brand (actual)</t>
  </si>
  <si>
    <t>tv above base direct home (actual)</t>
  </si>
  <si>
    <t>organic home</t>
  </si>
  <si>
    <t xml:space="preserve">3/9/15 </t>
  </si>
  <si>
    <t xml:space="preserve">3/16/15 </t>
  </si>
  <si>
    <t xml:space="preserve">3/23/15 </t>
  </si>
  <si>
    <t>Day Index</t>
  </si>
  <si>
    <t>Sessions</t>
  </si>
  <si>
    <t>Row Labels</t>
  </si>
  <si>
    <t>Grand Total</t>
  </si>
  <si>
    <t>Sum of Sessions</t>
  </si>
  <si>
    <t>3/31/14 - 4/6/14</t>
  </si>
  <si>
    <t>4/7/14 - 4/13/14</t>
  </si>
  <si>
    <t>4/14/14 - 4/20/14</t>
  </si>
  <si>
    <t>4/21/14 - 4/27/14</t>
  </si>
  <si>
    <t>4/28/14 - 5/4/14</t>
  </si>
  <si>
    <t>5/5/14 - 5/11/14</t>
  </si>
  <si>
    <t>5/12/14 - 5/18/14</t>
  </si>
  <si>
    <t>5/19/14 - 5/25/14</t>
  </si>
  <si>
    <t>5/26/14 - 6/1/14</t>
  </si>
  <si>
    <t>6/2/14 - 6/8/14</t>
  </si>
  <si>
    <t>6/9/14 - 6/15/14</t>
  </si>
  <si>
    <t>6/16/14 - 6/22/14</t>
  </si>
  <si>
    <t>6/23/14 - 6/29/14</t>
  </si>
  <si>
    <t>6/30/14 - 7/6/14</t>
  </si>
  <si>
    <t>7/7/14 - 7/13/14</t>
  </si>
  <si>
    <t>7/14/14 - 7/20/14</t>
  </si>
  <si>
    <t>7/21/14 - 7/27/14</t>
  </si>
  <si>
    <t>7/28/14 - 8/3/14</t>
  </si>
  <si>
    <t>8/4/14 - 8/10/14</t>
  </si>
  <si>
    <t>8/11/14 - 8/17/14</t>
  </si>
  <si>
    <t>8/18/14 - 8/24/14</t>
  </si>
  <si>
    <t>8/25/14 - 8/31/14</t>
  </si>
  <si>
    <t>9/1/14 - 9/7/14</t>
  </si>
  <si>
    <t>9/8/14 - 9/14/14</t>
  </si>
  <si>
    <t>9/15/14 - 9/21/14</t>
  </si>
  <si>
    <t>9/22/14 - 9/28/14</t>
  </si>
  <si>
    <t>9/29/14 - 10/5/14</t>
  </si>
  <si>
    <t>10/6/14 - 10/12/14</t>
  </si>
  <si>
    <t>10/13/14 - 10/19/14</t>
  </si>
  <si>
    <t>10/20/14 - 10/26/14</t>
  </si>
  <si>
    <t>10/27/14 - 11/2/14</t>
  </si>
  <si>
    <t>11/3/14 - 11/9/14</t>
  </si>
  <si>
    <t>11/10/14 - 11/16/14</t>
  </si>
  <si>
    <t>11/17/14 - 11/23/14</t>
  </si>
  <si>
    <t>11/24/14 - 11/30/14</t>
  </si>
  <si>
    <t>12/1/14 - 12/7/14</t>
  </si>
  <si>
    <t>12/8/14 - 12/14/14</t>
  </si>
  <si>
    <t>12/15/14 - 12/21/14</t>
  </si>
  <si>
    <t>12/22/14 - 12/28/14</t>
  </si>
  <si>
    <t>12/29/14 - 1/4/15</t>
  </si>
  <si>
    <t>1/5/15 - 1/11/15</t>
  </si>
  <si>
    <t>1/12/15 - 1/18/15</t>
  </si>
  <si>
    <t>1/19/15 - 1/25/15</t>
  </si>
  <si>
    <t>1/26/15 - 2/1/15</t>
  </si>
  <si>
    <t>2/2/15 - 2/8/15</t>
  </si>
  <si>
    <t>2/9/15 - 2/15/15</t>
  </si>
  <si>
    <t>2/16/15 - 2/22/15</t>
  </si>
  <si>
    <t>2/23/15 - 3/1/15</t>
  </si>
  <si>
    <t>3/2/15 - 3/8/15</t>
  </si>
  <si>
    <t>3/9/15 - 3/15/15</t>
  </si>
  <si>
    <t>3/16/15 - 3/22/15</t>
  </si>
  <si>
    <t>3/23/15 - 3/29/15</t>
  </si>
  <si>
    <t>3/30/15 - 4/5/15</t>
  </si>
  <si>
    <t>4/6/15 - 4/12/15</t>
  </si>
  <si>
    <t>4/13/15 - 4/19/15</t>
  </si>
  <si>
    <t>4/20/15 - 4/26/15</t>
  </si>
  <si>
    <t>4/27/15 - 5/3/15</t>
  </si>
  <si>
    <t>5/4/15 - 5/10/15</t>
  </si>
  <si>
    <t>5/11/15 - 5/17/15</t>
  </si>
  <si>
    <t>5/18/15 - 5/24/15</t>
  </si>
  <si>
    <t>5/25/15 - 5/31/15</t>
  </si>
  <si>
    <t>6/1/15 - 6/7/15</t>
  </si>
  <si>
    <t>6/8/15 - 6/14/15</t>
  </si>
  <si>
    <t>6/15/15 - 6/21/15</t>
  </si>
  <si>
    <t>6/22/15 - 6/28/15</t>
  </si>
  <si>
    <t>6/29/15 - 7/5/15</t>
  </si>
  <si>
    <t>7/6/15 - 7/12/15</t>
  </si>
  <si>
    <t>modelled organic home</t>
  </si>
  <si>
    <t>organic dyor</t>
  </si>
  <si>
    <t>organic er</t>
  </si>
  <si>
    <t>organic cushion</t>
  </si>
  <si>
    <t>tv above base organic home (per model)</t>
  </si>
  <si>
    <t>tv above base organic home (actual)</t>
  </si>
  <si>
    <t>tv lift to organic home</t>
  </si>
  <si>
    <t>modelled organic net of home, er dyor</t>
  </si>
  <si>
    <t>organic ritani</t>
  </si>
  <si>
    <t>organic diamonds</t>
  </si>
  <si>
    <t>organic home,dyor,er</t>
  </si>
  <si>
    <t>notable activity</t>
  </si>
  <si>
    <t>wedding wire, no follows on footer</t>
  </si>
  <si>
    <t>diamond faceted search</t>
  </si>
  <si>
    <t>knot phase 1</t>
  </si>
  <si>
    <t>jewelry faceted search</t>
  </si>
  <si>
    <t>knot phase 2</t>
  </si>
  <si>
    <t>knot goes away</t>
  </si>
  <si>
    <t>er faceted search</t>
  </si>
  <si>
    <t>mid-tail er phrase on blog then removed</t>
  </si>
  <si>
    <t>huge disavow, er xml sitemap updated</t>
  </si>
  <si>
    <t>more disavow</t>
  </si>
  <si>
    <t>google quality update</t>
  </si>
  <si>
    <t>higher DA wedding sites added</t>
  </si>
  <si>
    <t>knot came back</t>
  </si>
  <si>
    <t>measured activity</t>
  </si>
  <si>
    <t>tv above base organic net of (per model)</t>
  </si>
  <si>
    <t>tv above base organic net of (actual)</t>
  </si>
  <si>
    <t>tv lift to organic net of</t>
  </si>
  <si>
    <t>modelled organic home, er dyor</t>
  </si>
  <si>
    <t>tv above base organic home,dyor,er (per model)</t>
  </si>
  <si>
    <t>tv above base organic home,dyor,er (actual)</t>
  </si>
  <si>
    <t>tv lift to organic home,dyor,er</t>
  </si>
  <si>
    <t>organic net of home</t>
  </si>
  <si>
    <t>weighted organic net of tv</t>
  </si>
  <si>
    <t>index</t>
  </si>
  <si>
    <t>cost/impression</t>
  </si>
  <si>
    <t>delta organic to modelled</t>
  </si>
  <si>
    <t>web sessions (as reported by adaptv)</t>
  </si>
  <si>
    <t>direct all</t>
  </si>
  <si>
    <t>Wk Started</t>
  </si>
  <si>
    <t>wktrick</t>
  </si>
  <si>
    <t>GMV</t>
  </si>
  <si>
    <t>gmv</t>
  </si>
  <si>
    <t>modelled direct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</si>
</sst>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;[Red]&quot;$&quot;#,##0.00"/>
    <numFmt numFmtId="167" formatCode="&quot;$&quot;#,##0;[Red]&quot;$&quot;#,##0"/>
    <numFmt numFmtId="168" formatCode="&quot;$&quot;#,##0.00"/>
    <numFmt numFmtId="169" formatCode="#,##0.0000"/>
    <numFmt numFmtId="170" formatCode="_-* #,##0_-;\-* #,##0_-;_-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rgb="FFE2EFDA"/>
      </top>
      <bottom style="thin">
        <color rgb="FFE2EFDA"/>
      </bottom>
      <diagonal/>
    </border>
  </borders>
  <cellStyleXfs count="135">
    <xf numFmtId="0" fontId="0" fillId="0" borderId="0"/>
    <xf numFmtId="164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01">
    <xf numFmtId="0" fontId="0" fillId="0" borderId="0" xfId="0"/>
    <xf numFmtId="14" fontId="0" fillId="0" borderId="0" xfId="0" applyNumberFormat="1" applyFont="1" applyFill="1" applyAlignment="1">
      <alignment horizontal="center"/>
    </xf>
    <xf numFmtId="0" fontId="0" fillId="0" borderId="0" xfId="0" applyFont="1" applyFill="1"/>
    <xf numFmtId="14" fontId="0" fillId="0" borderId="0" xfId="0" applyNumberFormat="1" applyFont="1" applyFill="1" applyBorder="1" applyAlignment="1">
      <alignment horizontal="center"/>
    </xf>
    <xf numFmtId="9" fontId="0" fillId="0" borderId="0" xfId="2" applyFont="1" applyFill="1"/>
    <xf numFmtId="9" fontId="0" fillId="0" borderId="0" xfId="2" applyNumberFormat="1" applyFont="1"/>
    <xf numFmtId="0" fontId="0" fillId="0" borderId="0" xfId="0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right"/>
    </xf>
    <xf numFmtId="14" fontId="0" fillId="0" borderId="0" xfId="0" applyNumberFormat="1" applyFill="1" applyAlignment="1">
      <alignment horizontal="right"/>
    </xf>
    <xf numFmtId="0" fontId="8" fillId="0" borderId="1" xfId="0" applyNumberFormat="1" applyFont="1" applyBorder="1"/>
    <xf numFmtId="14" fontId="14" fillId="0" borderId="0" xfId="0" applyNumberFormat="1" applyFon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4" fontId="14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right"/>
    </xf>
    <xf numFmtId="166" fontId="0" fillId="0" borderId="0" xfId="1" applyNumberFormat="1" applyFont="1" applyFill="1" applyBorder="1" applyAlignment="1">
      <alignment horizontal="right"/>
    </xf>
    <xf numFmtId="167" fontId="0" fillId="0" borderId="0" xfId="1" applyNumberFormat="1" applyFont="1" applyFill="1" applyBorder="1" applyAlignment="1">
      <alignment horizontal="right"/>
    </xf>
    <xf numFmtId="167" fontId="0" fillId="0" borderId="0" xfId="0" applyNumberFormat="1"/>
    <xf numFmtId="1" fontId="0" fillId="0" borderId="0" xfId="0" applyNumberFormat="1"/>
    <xf numFmtId="0" fontId="7" fillId="0" borderId="1" xfId="0" applyNumberFormat="1" applyFont="1" applyBorder="1"/>
    <xf numFmtId="0" fontId="8" fillId="0" borderId="1" xfId="0" applyNumberFormat="1" applyFont="1" applyFill="1" applyBorder="1"/>
    <xf numFmtId="0" fontId="14" fillId="0" borderId="0" xfId="0" applyFont="1" applyFill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167" fontId="0" fillId="0" borderId="0" xfId="0" applyNumberFormat="1" applyAlignment="1">
      <alignment vertical="top" wrapText="1"/>
    </xf>
    <xf numFmtId="1" fontId="0" fillId="0" borderId="0" xfId="0" applyNumberFormat="1" applyAlignment="1">
      <alignment vertical="top" wrapText="1"/>
    </xf>
    <xf numFmtId="9" fontId="0" fillId="0" borderId="0" xfId="2" applyNumberFormat="1" applyFont="1" applyAlignment="1">
      <alignment vertical="top" wrapText="1"/>
    </xf>
    <xf numFmtId="10" fontId="0" fillId="0" borderId="0" xfId="0" applyNumberFormat="1" applyAlignment="1">
      <alignment vertical="top" wrapText="1"/>
    </xf>
    <xf numFmtId="10" fontId="0" fillId="0" borderId="0" xfId="0" applyNumberFormat="1"/>
    <xf numFmtId="9" fontId="0" fillId="0" borderId="0" xfId="0" applyNumberFormat="1" applyAlignment="1">
      <alignment vertical="top" wrapText="1"/>
    </xf>
    <xf numFmtId="9" fontId="0" fillId="0" borderId="0" xfId="0" applyNumberFormat="1"/>
    <xf numFmtId="10" fontId="0" fillId="0" borderId="0" xfId="2" applyNumberFormat="1" applyFont="1"/>
    <xf numFmtId="168" fontId="0" fillId="0" borderId="0" xfId="0" applyNumberFormat="1"/>
    <xf numFmtId="1" fontId="0" fillId="0" borderId="0" xfId="2" applyNumberFormat="1" applyFont="1" applyAlignment="1">
      <alignment vertical="top" wrapText="1"/>
    </xf>
    <xf numFmtId="1" fontId="0" fillId="0" borderId="0" xfId="2" applyNumberFormat="1" applyFont="1"/>
    <xf numFmtId="0" fontId="6" fillId="0" borderId="1" xfId="0" applyNumberFormat="1" applyFont="1" applyBorder="1"/>
    <xf numFmtId="14" fontId="0" fillId="0" borderId="0" xfId="0" applyNumberFormat="1" applyBorder="1" applyAlignment="1">
      <alignment horizontal="right" vertical="top" wrapText="1"/>
    </xf>
    <xf numFmtId="0" fontId="14" fillId="0" borderId="0" xfId="107"/>
    <xf numFmtId="14" fontId="14" fillId="0" borderId="0" xfId="107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2" xfId="0" applyNumberFormat="1" applyFont="1" applyBorder="1" applyAlignment="1">
      <alignment horizontal="left"/>
    </xf>
    <xf numFmtId="0" fontId="0" fillId="0" borderId="0" xfId="0" applyNumberFormat="1"/>
    <xf numFmtId="0" fontId="0" fillId="0" borderId="2" xfId="0" applyNumberFormat="1" applyFont="1" applyBorder="1"/>
    <xf numFmtId="166" fontId="16" fillId="0" borderId="0" xfId="0" applyNumberFormat="1" applyFont="1" applyAlignment="1">
      <alignment horizontal="right"/>
    </xf>
    <xf numFmtId="0" fontId="6" fillId="0" borderId="0" xfId="0" applyNumberFormat="1" applyFont="1" applyBorder="1"/>
    <xf numFmtId="0" fontId="16" fillId="0" borderId="3" xfId="0" applyFont="1" applyBorder="1"/>
    <xf numFmtId="0" fontId="16" fillId="0" borderId="0" xfId="0" applyFont="1" applyBorder="1"/>
    <xf numFmtId="1" fontId="0" fillId="0" borderId="0" xfId="0" applyNumberFormat="1" applyBorder="1" applyAlignment="1">
      <alignment horizontal="right" vertical="top" wrapText="1"/>
    </xf>
    <xf numFmtId="1" fontId="14" fillId="0" borderId="0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3" fontId="17" fillId="0" borderId="0" xfId="0" applyNumberFormat="1" applyFont="1" applyFill="1" applyBorder="1" applyAlignment="1">
      <alignment horizontal="center"/>
    </xf>
    <xf numFmtId="3" fontId="17" fillId="2" borderId="0" xfId="0" applyNumberFormat="1" applyFont="1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69" fontId="17" fillId="0" borderId="0" xfId="0" applyNumberFormat="1" applyFont="1" applyFill="1" applyBorder="1" applyAlignment="1">
      <alignment horizontal="center"/>
    </xf>
    <xf numFmtId="1" fontId="17" fillId="0" borderId="0" xfId="130" applyNumberFormat="1" applyFont="1" applyFill="1" applyBorder="1" applyAlignment="1"/>
    <xf numFmtId="1" fontId="0" fillId="0" borderId="0" xfId="130" applyNumberFormat="1" applyFont="1" applyAlignment="1">
      <alignment vertical="top" wrapText="1"/>
    </xf>
    <xf numFmtId="1" fontId="0" fillId="0" borderId="0" xfId="130" applyNumberFormat="1" applyFont="1" applyFill="1" applyAlignment="1"/>
    <xf numFmtId="1" fontId="0" fillId="0" borderId="0" xfId="130" applyNumberFormat="1" applyFont="1" applyAlignment="1"/>
    <xf numFmtId="14" fontId="0" fillId="3" borderId="0" xfId="0" applyNumberFormat="1" applyFill="1" applyBorder="1" applyAlignment="1">
      <alignment horizontal="right"/>
    </xf>
    <xf numFmtId="1" fontId="14" fillId="3" borderId="0" xfId="0" applyNumberFormat="1" applyFont="1" applyFill="1" applyBorder="1" applyAlignment="1">
      <alignment horizontal="right"/>
    </xf>
    <xf numFmtId="0" fontId="9" fillId="3" borderId="0" xfId="0" applyNumberFormat="1" applyFont="1" applyFill="1" applyBorder="1" applyAlignment="1">
      <alignment horizontal="center"/>
    </xf>
    <xf numFmtId="0" fontId="0" fillId="3" borderId="0" xfId="0" applyFill="1"/>
    <xf numFmtId="0" fontId="6" fillId="3" borderId="1" xfId="0" applyNumberFormat="1" applyFont="1" applyFill="1" applyBorder="1"/>
    <xf numFmtId="0" fontId="16" fillId="3" borderId="3" xfId="0" applyFont="1" applyFill="1" applyBorder="1"/>
    <xf numFmtId="0" fontId="16" fillId="3" borderId="0" xfId="0" applyFont="1" applyFill="1" applyBorder="1"/>
    <xf numFmtId="0" fontId="0" fillId="3" borderId="2" xfId="0" applyNumberFormat="1" applyFont="1" applyFill="1" applyBorder="1"/>
    <xf numFmtId="0" fontId="7" fillId="3" borderId="1" xfId="0" applyNumberFormat="1" applyFont="1" applyFill="1" applyBorder="1"/>
    <xf numFmtId="167" fontId="0" fillId="3" borderId="0" xfId="1" applyNumberFormat="1" applyFont="1" applyFill="1" applyBorder="1" applyAlignment="1">
      <alignment horizontal="right"/>
    </xf>
    <xf numFmtId="1" fontId="17" fillId="3" borderId="0" xfId="130" applyNumberFormat="1" applyFont="1" applyFill="1" applyBorder="1" applyAlignment="1"/>
    <xf numFmtId="1" fontId="0" fillId="3" borderId="0" xfId="0" applyNumberFormat="1" applyFill="1"/>
    <xf numFmtId="9" fontId="0" fillId="3" borderId="0" xfId="2" applyNumberFormat="1" applyFont="1" applyFill="1"/>
    <xf numFmtId="1" fontId="0" fillId="3" borderId="0" xfId="2" applyNumberFormat="1" applyFont="1" applyFill="1"/>
    <xf numFmtId="10" fontId="0" fillId="3" borderId="0" xfId="2" applyNumberFormat="1" applyFont="1" applyFill="1"/>
    <xf numFmtId="9" fontId="0" fillId="3" borderId="0" xfId="0" applyNumberFormat="1" applyFill="1"/>
    <xf numFmtId="10" fontId="0" fillId="3" borderId="0" xfId="0" applyNumberFormat="1" applyFill="1"/>
    <xf numFmtId="0" fontId="4" fillId="0" borderId="1" xfId="0" applyNumberFormat="1" applyFont="1" applyBorder="1"/>
    <xf numFmtId="0" fontId="3" fillId="0" borderId="1" xfId="0" applyNumberFormat="1" applyFont="1" applyBorder="1"/>
    <xf numFmtId="0" fontId="0" fillId="0" borderId="0" xfId="0" applyNumberFormat="1" applyFont="1" applyFill="1" applyBorder="1"/>
    <xf numFmtId="0" fontId="2" fillId="0" borderId="1" xfId="0" applyNumberFormat="1" applyFont="1" applyBorder="1"/>
    <xf numFmtId="0" fontId="1" fillId="0" borderId="1" xfId="0" applyNumberFormat="1" applyFont="1" applyBorder="1"/>
    <xf numFmtId="0" fontId="17" fillId="0" borderId="2" xfId="0" applyNumberFormat="1" applyFont="1" applyBorder="1" applyAlignment="1"/>
    <xf numFmtId="14" fontId="0" fillId="0" borderId="0" xfId="0" applyNumberFormat="1" applyFill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170" fontId="0" fillId="0" borderId="0" xfId="130" applyNumberFormat="1" applyFont="1"/>
    <xf numFmtId="14" fontId="0" fillId="3" borderId="0" xfId="0" applyNumberFormat="1" applyFill="1" applyAlignment="1">
      <alignment horizontal="right"/>
    </xf>
    <xf numFmtId="1" fontId="0" fillId="3" borderId="0" xfId="0" applyNumberFormat="1" applyFill="1" applyAlignment="1">
      <alignment horizontal="right"/>
    </xf>
    <xf numFmtId="0" fontId="0" fillId="3" borderId="0" xfId="0" applyFill="1" applyAlignment="1">
      <alignment horizontal="center"/>
    </xf>
    <xf numFmtId="0" fontId="6" fillId="3" borderId="0" xfId="0" applyNumberFormat="1" applyFont="1" applyFill="1" applyBorder="1"/>
    <xf numFmtId="167" fontId="0" fillId="3" borderId="0" xfId="0" applyNumberFormat="1" applyFill="1"/>
    <xf numFmtId="1" fontId="0" fillId="3" borderId="0" xfId="130" applyNumberFormat="1" applyFont="1" applyFill="1" applyAlignment="1"/>
    <xf numFmtId="167" fontId="0" fillId="0" borderId="0" xfId="0" applyNumberFormat="1" applyAlignment="1">
      <alignment horizontal="right" vertical="top" wrapText="1"/>
    </xf>
    <xf numFmtId="167" fontId="0" fillId="0" borderId="0" xfId="0" applyNumberFormat="1" applyAlignment="1">
      <alignment horizontal="right"/>
    </xf>
    <xf numFmtId="167" fontId="0" fillId="0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164" fontId="0" fillId="2" borderId="0" xfId="1" applyFont="1" applyFill="1" applyBorder="1" applyAlignment="1">
      <alignment horizontal="right"/>
    </xf>
    <xf numFmtId="164" fontId="0" fillId="3" borderId="0" xfId="1" applyFont="1" applyFill="1" applyBorder="1" applyAlignment="1">
      <alignment horizontal="right"/>
    </xf>
    <xf numFmtId="164" fontId="0" fillId="0" borderId="0" xfId="1" applyFont="1" applyFill="1" applyAlignment="1">
      <alignment horizontal="right"/>
    </xf>
  </cellXfs>
  <cellStyles count="135">
    <cellStyle name="Comma" xfId="130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2" builtinId="9" hidden="1"/>
    <cellStyle name="Followed Hyperlink" xfId="1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1" builtinId="8" hidden="1"/>
    <cellStyle name="Hyperlink" xfId="133" builtinId="8" hidden="1"/>
    <cellStyle name="Normal" xfId="0" builtinId="0"/>
    <cellStyle name="Normal 2" xfId="107"/>
    <cellStyle name="Percent" xfId="2" builtinId="5"/>
  </cellStyles>
  <dxfs count="0"/>
  <tableStyles count="0" defaultTableStyle="TableStyleMedium9" defaultPivotStyle="PivotStyleMedium7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pivotCacheDefinition" Target="pivotCache/pivotCacheDefinition9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009968"/>
        <c:axId val="468008400"/>
      </c:barChart>
      <c:lineChart>
        <c:grouping val="standard"/>
        <c:varyColors val="0"/>
        <c:ser>
          <c:idx val="8"/>
          <c:order val="5"/>
          <c:tx>
            <c:v>modelled organic home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'multi-channel comparison'!$AE$2:$AE$68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ser>
          <c:idx val="11"/>
          <c:order val="7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</c:numCache>
            </c:numRef>
          </c:val>
          <c:smooth val="0"/>
        </c:ser>
        <c:ser>
          <c:idx val="13"/>
          <c:order val="8"/>
          <c:tx>
            <c:v>modelled organic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'multi-channel comparison'!$W$2:$W$68</c:f>
              <c:numCache>
                <c:formatCode>0</c:formatCode>
                <c:ptCount val="67"/>
                <c:pt idx="0">
                  <c:v>11742</c:v>
                </c:pt>
                <c:pt idx="1">
                  <c:v>11742</c:v>
                </c:pt>
                <c:pt idx="2">
                  <c:v>11742</c:v>
                </c:pt>
                <c:pt idx="3">
                  <c:v>11742</c:v>
                </c:pt>
                <c:pt idx="4">
                  <c:v>11742</c:v>
                </c:pt>
                <c:pt idx="5">
                  <c:v>16408.694123900001</c:v>
                </c:pt>
                <c:pt idx="6">
                  <c:v>18042.145019899999</c:v>
                </c:pt>
                <c:pt idx="7">
                  <c:v>17721.7542464</c:v>
                </c:pt>
                <c:pt idx="8">
                  <c:v>18305.308099099999</c:v>
                </c:pt>
                <c:pt idx="9">
                  <c:v>17146.9706396</c:v>
                </c:pt>
                <c:pt idx="10">
                  <c:v>15041.69831</c:v>
                </c:pt>
                <c:pt idx="11">
                  <c:v>15453.1983975</c:v>
                </c:pt>
                <c:pt idx="12">
                  <c:v>14804.537683099999</c:v>
                </c:pt>
                <c:pt idx="13">
                  <c:v>19958.231277499999</c:v>
                </c:pt>
                <c:pt idx="14">
                  <c:v>19456.573574400001</c:v>
                </c:pt>
                <c:pt idx="15">
                  <c:v>18916.7370711</c:v>
                </c:pt>
                <c:pt idx="16">
                  <c:v>19098.940955900001</c:v>
                </c:pt>
                <c:pt idx="17">
                  <c:v>18049.876625600002</c:v>
                </c:pt>
                <c:pt idx="18">
                  <c:v>18875.6060316</c:v>
                </c:pt>
                <c:pt idx="19">
                  <c:v>18952.025913599999</c:v>
                </c:pt>
                <c:pt idx="20">
                  <c:v>21308.533651099999</c:v>
                </c:pt>
                <c:pt idx="21">
                  <c:v>24026.316934399998</c:v>
                </c:pt>
                <c:pt idx="22">
                  <c:v>25007.7431984</c:v>
                </c:pt>
                <c:pt idx="23">
                  <c:v>25184.213519899997</c:v>
                </c:pt>
                <c:pt idx="24">
                  <c:v>26486.064087899998</c:v>
                </c:pt>
                <c:pt idx="25">
                  <c:v>25032.446447100003</c:v>
                </c:pt>
                <c:pt idx="26">
                  <c:v>30799.997585600002</c:v>
                </c:pt>
                <c:pt idx="27">
                  <c:v>31339.641039899998</c:v>
                </c:pt>
                <c:pt idx="28">
                  <c:v>29605.499251099998</c:v>
                </c:pt>
                <c:pt idx="29">
                  <c:v>29759.9454191</c:v>
                </c:pt>
                <c:pt idx="30">
                  <c:v>31012.510268399998</c:v>
                </c:pt>
                <c:pt idx="31">
                  <c:v>30813.0693551</c:v>
                </c:pt>
                <c:pt idx="32">
                  <c:v>27414.9042071</c:v>
                </c:pt>
                <c:pt idx="33">
                  <c:v>31684.0977599</c:v>
                </c:pt>
                <c:pt idx="34">
                  <c:v>29233.122639900001</c:v>
                </c:pt>
                <c:pt idx="35">
                  <c:v>36038.810039099997</c:v>
                </c:pt>
                <c:pt idx="36">
                  <c:v>38369.5798775</c:v>
                </c:pt>
                <c:pt idx="37">
                  <c:v>37402.663691900001</c:v>
                </c:pt>
                <c:pt idx="38">
                  <c:v>22908.388310000002</c:v>
                </c:pt>
                <c:pt idx="39">
                  <c:v>12695.601863899999</c:v>
                </c:pt>
                <c:pt idx="40">
                  <c:v>15796.306077499999</c:v>
                </c:pt>
                <c:pt idx="41">
                  <c:v>17584.822204399999</c:v>
                </c:pt>
                <c:pt idx="42">
                  <c:v>25017.381971900002</c:v>
                </c:pt>
                <c:pt idx="43">
                  <c:v>27864.501983607748</c:v>
                </c:pt>
                <c:pt idx="44">
                  <c:v>20973.2188775</c:v>
                </c:pt>
                <c:pt idx="45">
                  <c:v>13775.236902047749</c:v>
                </c:pt>
                <c:pt idx="46">
                  <c:v>11742</c:v>
                </c:pt>
                <c:pt idx="47">
                  <c:v>13561.4050044</c:v>
                </c:pt>
                <c:pt idx="48">
                  <c:v>15436.5755324</c:v>
                </c:pt>
                <c:pt idx="49">
                  <c:v>14843.5370876</c:v>
                </c:pt>
                <c:pt idx="50">
                  <c:v>12836.0838191</c:v>
                </c:pt>
                <c:pt idx="51">
                  <c:v>12797.971985599999</c:v>
                </c:pt>
                <c:pt idx="52">
                  <c:v>17139.76784</c:v>
                </c:pt>
                <c:pt idx="53">
                  <c:v>15561.4801319</c:v>
                </c:pt>
                <c:pt idx="54">
                  <c:v>15550.962662399999</c:v>
                </c:pt>
                <c:pt idx="55">
                  <c:v>17417.951134399998</c:v>
                </c:pt>
                <c:pt idx="56">
                  <c:v>15046.0340784</c:v>
                </c:pt>
                <c:pt idx="57">
                  <c:v>12165.4279599</c:v>
                </c:pt>
                <c:pt idx="58">
                  <c:v>11742</c:v>
                </c:pt>
                <c:pt idx="59">
                  <c:v>11742</c:v>
                </c:pt>
                <c:pt idx="60">
                  <c:v>11742</c:v>
                </c:pt>
                <c:pt idx="61">
                  <c:v>11742</c:v>
                </c:pt>
                <c:pt idx="62">
                  <c:v>17100.635772779944</c:v>
                </c:pt>
                <c:pt idx="63">
                  <c:v>16559.470936281556</c:v>
                </c:pt>
                <c:pt idx="64">
                  <c:v>17858.272548503042</c:v>
                </c:pt>
                <c:pt idx="65">
                  <c:v>23285.310261516439</c:v>
                </c:pt>
                <c:pt idx="66">
                  <c:v>11742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78800"/>
        <c:axId val="465379192"/>
      </c:lineChart>
      <c:lineChart>
        <c:grouping val="standard"/>
        <c:varyColors val="0"/>
        <c:ser>
          <c:idx val="0"/>
          <c:order val="1"/>
          <c:tx>
            <c:v>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  <c:pt idx="58">
                  <c:v>3593</c:v>
                </c:pt>
                <c:pt idx="59">
                  <c:v>2877</c:v>
                </c:pt>
                <c:pt idx="60">
                  <c:v>2951</c:v>
                </c:pt>
                <c:pt idx="61">
                  <c:v>2984</c:v>
                </c:pt>
                <c:pt idx="62">
                  <c:v>5507</c:v>
                </c:pt>
                <c:pt idx="63">
                  <c:v>5329</c:v>
                </c:pt>
                <c:pt idx="64">
                  <c:v>7793</c:v>
                </c:pt>
                <c:pt idx="65">
                  <c:v>8195</c:v>
                </c:pt>
                <c:pt idx="66">
                  <c:v>5209</c:v>
                </c:pt>
              </c:numCache>
            </c:numRef>
          </c:val>
          <c:smooth val="0"/>
        </c:ser>
        <c:ser>
          <c:idx val="4"/>
          <c:order val="2"/>
          <c:tx>
            <c:v>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  <c:pt idx="58">
                  <c:v>3516</c:v>
                </c:pt>
                <c:pt idx="59">
                  <c:v>3219</c:v>
                </c:pt>
                <c:pt idx="60">
                  <c:v>3258</c:v>
                </c:pt>
                <c:pt idx="61">
                  <c:v>3278</c:v>
                </c:pt>
                <c:pt idx="62">
                  <c:v>4520</c:v>
                </c:pt>
                <c:pt idx="63">
                  <c:v>4561</c:v>
                </c:pt>
                <c:pt idx="64">
                  <c:v>5157</c:v>
                </c:pt>
                <c:pt idx="65">
                  <c:v>6267</c:v>
                </c:pt>
                <c:pt idx="66">
                  <c:v>4128</c:v>
                </c:pt>
              </c:numCache>
            </c:numRef>
          </c:val>
          <c:smooth val="0"/>
        </c:ser>
        <c:ser>
          <c:idx val="5"/>
          <c:order val="3"/>
          <c:tx>
            <c:v>modelled 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comparison'!$AQ$2:$AQ$68</c:f>
              <c:numCache>
                <c:formatCode>0</c:formatCode>
                <c:ptCount val="67"/>
                <c:pt idx="0">
                  <c:v>1381.7</c:v>
                </c:pt>
                <c:pt idx="1">
                  <c:v>1381.7</c:v>
                </c:pt>
                <c:pt idx="2">
                  <c:v>1381.7</c:v>
                </c:pt>
                <c:pt idx="3">
                  <c:v>1381.7</c:v>
                </c:pt>
                <c:pt idx="4">
                  <c:v>1381.7</c:v>
                </c:pt>
                <c:pt idx="5">
                  <c:v>4329.1417478000003</c:v>
                </c:pt>
                <c:pt idx="6">
                  <c:v>5271.8915397999999</c:v>
                </c:pt>
                <c:pt idx="7">
                  <c:v>5090.8924927999997</c:v>
                </c:pt>
                <c:pt idx="8">
                  <c:v>5419.0956982000007</c:v>
                </c:pt>
                <c:pt idx="9">
                  <c:v>4761.3442791999996</c:v>
                </c:pt>
                <c:pt idx="10">
                  <c:v>3503.29162</c:v>
                </c:pt>
                <c:pt idx="11">
                  <c:v>3755.3142950000001</c:v>
                </c:pt>
                <c:pt idx="12">
                  <c:v>3356.7308661999996</c:v>
                </c:pt>
                <c:pt idx="13">
                  <c:v>6312.5400550000004</c:v>
                </c:pt>
                <c:pt idx="14">
                  <c:v>6047.1711488000001</c:v>
                </c:pt>
                <c:pt idx="15">
                  <c:v>5755.9236421999994</c:v>
                </c:pt>
                <c:pt idx="16">
                  <c:v>5854.8754117999997</c:v>
                </c:pt>
                <c:pt idx="17">
                  <c:v>5276.2352511999998</c:v>
                </c:pt>
                <c:pt idx="18">
                  <c:v>5733.4950631999991</c:v>
                </c:pt>
                <c:pt idx="19">
                  <c:v>5775.1398271999997</c:v>
                </c:pt>
                <c:pt idx="20">
                  <c:v>7000.6918022</c:v>
                </c:pt>
                <c:pt idx="21">
                  <c:v>8262.2098688000005</c:v>
                </c:pt>
                <c:pt idx="22">
                  <c:v>8673.9803968000015</c:v>
                </c:pt>
                <c:pt idx="23">
                  <c:v>8745.4035398000015</c:v>
                </c:pt>
                <c:pt idx="24">
                  <c:v>9246.6366758000022</c:v>
                </c:pt>
                <c:pt idx="25">
                  <c:v>8684.0273942000003</c:v>
                </c:pt>
                <c:pt idx="26">
                  <c:v>10549.577171200002</c:v>
                </c:pt>
                <c:pt idx="27">
                  <c:v>10669.233579800002</c:v>
                </c:pt>
                <c:pt idx="28">
                  <c:v>10248.399002200002</c:v>
                </c:pt>
                <c:pt idx="29">
                  <c:v>10290.070338200001</c:v>
                </c:pt>
                <c:pt idx="30">
                  <c:v>10597.951536800001</c:v>
                </c:pt>
                <c:pt idx="31">
                  <c:v>10552.599210200002</c:v>
                </c:pt>
                <c:pt idx="32">
                  <c:v>9575.4739141999999</c:v>
                </c:pt>
                <c:pt idx="33">
                  <c:v>10740.0440198</c:v>
                </c:pt>
                <c:pt idx="34">
                  <c:v>10144.693779800002</c:v>
                </c:pt>
                <c:pt idx="35">
                  <c:v>11215.390578200002</c:v>
                </c:pt>
                <c:pt idx="36">
                  <c:v>11091.662255000003</c:v>
                </c:pt>
                <c:pt idx="37">
                  <c:v>11179.813883800003</c:v>
                </c:pt>
                <c:pt idx="38">
                  <c:v>7764.1716200000001</c:v>
                </c:pt>
                <c:pt idx="39">
                  <c:v>2012.6322278000002</c:v>
                </c:pt>
                <c:pt idx="40">
                  <c:v>3963.2146549999998</c:v>
                </c:pt>
                <c:pt idx="41">
                  <c:v>5012.9434087999998</c:v>
                </c:pt>
                <c:pt idx="42">
                  <c:v>8677.9024437999997</c:v>
                </c:pt>
                <c:pt idx="43">
                  <c:v>9725.6299422155025</c:v>
                </c:pt>
                <c:pt idx="44">
                  <c:v>6833.4402549999995</c:v>
                </c:pt>
                <c:pt idx="45">
                  <c:v>2709.7498290955</c:v>
                </c:pt>
                <c:pt idx="46">
                  <c:v>1381.7</c:v>
                </c:pt>
                <c:pt idx="47">
                  <c:v>2573.1610087999998</c:v>
                </c:pt>
                <c:pt idx="48">
                  <c:v>3745.1900648000001</c:v>
                </c:pt>
                <c:pt idx="49">
                  <c:v>3380.8971751999998</c:v>
                </c:pt>
                <c:pt idx="50">
                  <c:v>2104.3881382</c:v>
                </c:pt>
                <c:pt idx="51">
                  <c:v>2079.5259712000002</c:v>
                </c:pt>
                <c:pt idx="52">
                  <c:v>4757.1756800000003</c:v>
                </c:pt>
                <c:pt idx="53">
                  <c:v>3821.1467638000004</c:v>
                </c:pt>
                <c:pt idx="54">
                  <c:v>3814.7613248000007</c:v>
                </c:pt>
                <c:pt idx="55">
                  <c:v>4917.4762688000001</c:v>
                </c:pt>
                <c:pt idx="56">
                  <c:v>3505.9621568000002</c:v>
                </c:pt>
                <c:pt idx="57">
                  <c:v>1663.5794198000001</c:v>
                </c:pt>
                <c:pt idx="58">
                  <c:v>1381.7</c:v>
                </c:pt>
                <c:pt idx="59">
                  <c:v>1381.7</c:v>
                </c:pt>
                <c:pt idx="60">
                  <c:v>1381.7</c:v>
                </c:pt>
                <c:pt idx="61">
                  <c:v>1381.7</c:v>
                </c:pt>
                <c:pt idx="62">
                  <c:v>4734.5114102380649</c:v>
                </c:pt>
                <c:pt idx="63">
                  <c:v>4418.2122826176819</c:v>
                </c:pt>
                <c:pt idx="64">
                  <c:v>5168.2541370060817</c:v>
                </c:pt>
                <c:pt idx="65">
                  <c:v>7935.4490330328799</c:v>
                </c:pt>
                <c:pt idx="66">
                  <c:v>1381.7</c:v>
                </c:pt>
              </c:numCache>
            </c:numRef>
          </c:val>
          <c:smooth val="0"/>
        </c:ser>
        <c:ser>
          <c:idx val="6"/>
          <c:order val="4"/>
          <c:tx>
            <c:v>modelled 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710.17</c:v>
                </c:pt>
                <c:pt idx="1">
                  <c:v>710.17</c:v>
                </c:pt>
                <c:pt idx="2">
                  <c:v>710.17</c:v>
                </c:pt>
                <c:pt idx="3">
                  <c:v>710.17</c:v>
                </c:pt>
                <c:pt idx="4">
                  <c:v>710.17</c:v>
                </c:pt>
                <c:pt idx="5">
                  <c:v>6361.9859195000008</c:v>
                </c:pt>
                <c:pt idx="6">
                  <c:v>8094.038799500001</c:v>
                </c:pt>
                <c:pt idx="7">
                  <c:v>7765.1484320000009</c:v>
                </c:pt>
                <c:pt idx="8">
                  <c:v>8360.1265954999999</c:v>
                </c:pt>
                <c:pt idx="9">
                  <c:v>7161.7305980000001</c:v>
                </c:pt>
                <c:pt idx="10">
                  <c:v>4810.3425500000003</c:v>
                </c:pt>
                <c:pt idx="11">
                  <c:v>5286.8984875000006</c:v>
                </c:pt>
                <c:pt idx="12">
                  <c:v>4532.0553155000007</c:v>
                </c:pt>
                <c:pt idx="13">
                  <c:v>9945.1908875000008</c:v>
                </c:pt>
                <c:pt idx="14">
                  <c:v>9480.157072</c:v>
                </c:pt>
                <c:pt idx="15">
                  <c:v>8963.997455499999</c:v>
                </c:pt>
                <c:pt idx="16">
                  <c:v>9140.0120795000021</c:v>
                </c:pt>
                <c:pt idx="17">
                  <c:v>8101.9087280000003</c:v>
                </c:pt>
                <c:pt idx="18">
                  <c:v>8924.0115580000002</c:v>
                </c:pt>
                <c:pt idx="19">
                  <c:v>8998.2299680000015</c:v>
                </c:pt>
                <c:pt idx="20">
                  <c:v>11124.5453555</c:v>
                </c:pt>
                <c:pt idx="21">
                  <c:v>13156.195472000003</c:v>
                </c:pt>
                <c:pt idx="22">
                  <c:v>13768.631191999999</c:v>
                </c:pt>
                <c:pt idx="23">
                  <c:v>13871.506299499999</c:v>
                </c:pt>
                <c:pt idx="24">
                  <c:v>14559.364739500003</c:v>
                </c:pt>
                <c:pt idx="25">
                  <c:v>13783.1673355</c:v>
                </c:pt>
                <c:pt idx="26">
                  <c:v>15847.493528000001</c:v>
                </c:pt>
                <c:pt idx="27">
                  <c:v>15888.648899500004</c:v>
                </c:pt>
                <c:pt idx="28">
                  <c:v>15655.834155500002</c:v>
                </c:pt>
                <c:pt idx="29">
                  <c:v>15688.173195500001</c:v>
                </c:pt>
                <c:pt idx="30">
                  <c:v>15867.171142000001</c:v>
                </c:pt>
                <c:pt idx="31">
                  <c:v>15848.832675500003</c:v>
                </c:pt>
                <c:pt idx="32">
                  <c:v>14970.445935500002</c:v>
                </c:pt>
                <c:pt idx="33">
                  <c:v>15899.5050995</c:v>
                </c:pt>
                <c:pt idx="34">
                  <c:v>15568.909499500003</c:v>
                </c:pt>
                <c:pt idx="35">
                  <c:v>14874.234095500002</c:v>
                </c:pt>
                <c:pt idx="36">
                  <c:v>13278.448887500001</c:v>
                </c:pt>
                <c:pt idx="37">
                  <c:v>14042.415159500002</c:v>
                </c:pt>
                <c:pt idx="38">
                  <c:v>12378.292550000002</c:v>
                </c:pt>
                <c:pt idx="39">
                  <c:v>1944.3896194999998</c:v>
                </c:pt>
                <c:pt idx="40">
                  <c:v>5678.0598875000005</c:v>
                </c:pt>
                <c:pt idx="41">
                  <c:v>7622.9452220000003</c:v>
                </c:pt>
                <c:pt idx="42">
                  <c:v>13774.308159500002</c:v>
                </c:pt>
                <c:pt idx="43">
                  <c:v>15144.465323038752</c:v>
                </c:pt>
                <c:pt idx="44">
                  <c:v>10841.743887500003</c:v>
                </c:pt>
                <c:pt idx="45">
                  <c:v>3294.1007052387499</c:v>
                </c:pt>
                <c:pt idx="46">
                  <c:v>710.17</c:v>
                </c:pt>
                <c:pt idx="47">
                  <c:v>3030.8808220000001</c:v>
                </c:pt>
                <c:pt idx="48">
                  <c:v>5267.8038620000007</c:v>
                </c:pt>
                <c:pt idx="49">
                  <c:v>4577.9988380000004</c:v>
                </c:pt>
                <c:pt idx="50">
                  <c:v>2122.9129954999999</c:v>
                </c:pt>
                <c:pt idx="51">
                  <c:v>2074.5655280000001</c:v>
                </c:pt>
                <c:pt idx="52">
                  <c:v>7154.0612000000001</c:v>
                </c:pt>
                <c:pt idx="53">
                  <c:v>5410.9573595000002</c:v>
                </c:pt>
                <c:pt idx="54">
                  <c:v>5398.9321120000004</c:v>
                </c:pt>
                <c:pt idx="55">
                  <c:v>7448.3348720000004</c:v>
                </c:pt>
                <c:pt idx="56">
                  <c:v>4815.4055920000001</c:v>
                </c:pt>
                <c:pt idx="57">
                  <c:v>1262.9810994999998</c:v>
                </c:pt>
                <c:pt idx="58">
                  <c:v>710.17</c:v>
                </c:pt>
                <c:pt idx="59">
                  <c:v>710.17</c:v>
                </c:pt>
                <c:pt idx="60">
                  <c:v>710.17</c:v>
                </c:pt>
                <c:pt idx="61">
                  <c:v>710.17</c:v>
                </c:pt>
                <c:pt idx="62">
                  <c:v>7112.3479113117592</c:v>
                </c:pt>
                <c:pt idx="63">
                  <c:v>6527.5386156495269</c:v>
                </c:pt>
                <c:pt idx="64">
                  <c:v>7905.9475745152031</c:v>
                </c:pt>
                <c:pt idx="65">
                  <c:v>12649.869765582202</c:v>
                </c:pt>
                <c:pt idx="66">
                  <c:v>710.17</c:v>
                </c:pt>
              </c:numCache>
            </c:numRef>
          </c:val>
          <c:smooth val="0"/>
        </c:ser>
        <c:ser>
          <c:idx val="12"/>
          <c:order val="6"/>
          <c:tx>
            <c:v>organic net home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</c:v>
                </c:pt>
                <c:pt idx="1">
                  <c:v>9964</c:v>
                </c:pt>
                <c:pt idx="2">
                  <c:v>10261</c:v>
                </c:pt>
                <c:pt idx="3">
                  <c:v>11154</c:v>
                </c:pt>
                <c:pt idx="4">
                  <c:v>11407</c:v>
                </c:pt>
                <c:pt idx="5">
                  <c:v>11181</c:v>
                </c:pt>
                <c:pt idx="6">
                  <c:v>11725</c:v>
                </c:pt>
                <c:pt idx="7">
                  <c:v>11964</c:v>
                </c:pt>
                <c:pt idx="8">
                  <c:v>13003</c:v>
                </c:pt>
                <c:pt idx="9">
                  <c:v>13699</c:v>
                </c:pt>
                <c:pt idx="10">
                  <c:v>12611</c:v>
                </c:pt>
                <c:pt idx="11">
                  <c:v>11471</c:v>
                </c:pt>
                <c:pt idx="12">
                  <c:v>10693</c:v>
                </c:pt>
                <c:pt idx="13">
                  <c:v>12530</c:v>
                </c:pt>
                <c:pt idx="14">
                  <c:v>14960</c:v>
                </c:pt>
                <c:pt idx="15">
                  <c:v>14711</c:v>
                </c:pt>
                <c:pt idx="16">
                  <c:v>15180</c:v>
                </c:pt>
                <c:pt idx="17">
                  <c:v>16027</c:v>
                </c:pt>
                <c:pt idx="18">
                  <c:v>16608</c:v>
                </c:pt>
                <c:pt idx="19">
                  <c:v>16540</c:v>
                </c:pt>
                <c:pt idx="20">
                  <c:v>18396</c:v>
                </c:pt>
                <c:pt idx="21">
                  <c:v>19750</c:v>
                </c:pt>
                <c:pt idx="22">
                  <c:v>21500</c:v>
                </c:pt>
                <c:pt idx="23">
                  <c:v>20365</c:v>
                </c:pt>
                <c:pt idx="24">
                  <c:v>18729</c:v>
                </c:pt>
                <c:pt idx="25">
                  <c:v>18189</c:v>
                </c:pt>
                <c:pt idx="26">
                  <c:v>19649</c:v>
                </c:pt>
                <c:pt idx="27">
                  <c:v>20032</c:v>
                </c:pt>
                <c:pt idx="28">
                  <c:v>19418</c:v>
                </c:pt>
                <c:pt idx="29">
                  <c:v>21354</c:v>
                </c:pt>
                <c:pt idx="30">
                  <c:v>23071</c:v>
                </c:pt>
                <c:pt idx="31">
                  <c:v>24762</c:v>
                </c:pt>
                <c:pt idx="32">
                  <c:v>26289</c:v>
                </c:pt>
                <c:pt idx="33">
                  <c:v>27430</c:v>
                </c:pt>
                <c:pt idx="34">
                  <c:v>27269</c:v>
                </c:pt>
                <c:pt idx="35">
                  <c:v>29293</c:v>
                </c:pt>
                <c:pt idx="36">
                  <c:v>28336</c:v>
                </c:pt>
                <c:pt idx="37">
                  <c:v>30146</c:v>
                </c:pt>
                <c:pt idx="38">
                  <c:v>29687</c:v>
                </c:pt>
                <c:pt idx="39">
                  <c:v>25681</c:v>
                </c:pt>
                <c:pt idx="40">
                  <c:v>25028</c:v>
                </c:pt>
                <c:pt idx="41">
                  <c:v>23692</c:v>
                </c:pt>
                <c:pt idx="42">
                  <c:v>24796</c:v>
                </c:pt>
                <c:pt idx="43">
                  <c:v>25525</c:v>
                </c:pt>
                <c:pt idx="44">
                  <c:v>24156</c:v>
                </c:pt>
                <c:pt idx="45">
                  <c:v>22019</c:v>
                </c:pt>
                <c:pt idx="46">
                  <c:v>20890</c:v>
                </c:pt>
                <c:pt idx="47">
                  <c:v>18619</c:v>
                </c:pt>
                <c:pt idx="48">
                  <c:v>18214</c:v>
                </c:pt>
                <c:pt idx="49">
                  <c:v>17671</c:v>
                </c:pt>
                <c:pt idx="50">
                  <c:v>16091</c:v>
                </c:pt>
                <c:pt idx="51">
                  <c:v>15603</c:v>
                </c:pt>
                <c:pt idx="52">
                  <c:v>15670</c:v>
                </c:pt>
                <c:pt idx="53">
                  <c:v>17908</c:v>
                </c:pt>
                <c:pt idx="54">
                  <c:v>17272</c:v>
                </c:pt>
                <c:pt idx="55">
                  <c:v>18121</c:v>
                </c:pt>
                <c:pt idx="56">
                  <c:v>17073</c:v>
                </c:pt>
                <c:pt idx="57">
                  <c:v>16845</c:v>
                </c:pt>
                <c:pt idx="58">
                  <c:v>14492</c:v>
                </c:pt>
                <c:pt idx="59">
                  <c:v>13636</c:v>
                </c:pt>
                <c:pt idx="60">
                  <c:v>14647</c:v>
                </c:pt>
                <c:pt idx="61">
                  <c:v>14830</c:v>
                </c:pt>
                <c:pt idx="62">
                  <c:v>15172</c:v>
                </c:pt>
                <c:pt idx="63">
                  <c:v>15309</c:v>
                </c:pt>
                <c:pt idx="64">
                  <c:v>16796</c:v>
                </c:pt>
                <c:pt idx="65">
                  <c:v>16819</c:v>
                </c:pt>
                <c:pt idx="66">
                  <c:v>16785</c:v>
                </c:pt>
              </c:numCache>
            </c:numRef>
          </c:val>
          <c:smooth val="0"/>
        </c:ser>
        <c:ser>
          <c:idx val="3"/>
          <c:order val="9"/>
          <c:tx>
            <c:v>organic</c:v>
          </c:tx>
          <c:marker>
            <c:symbol val="none"/>
          </c:marker>
          <c:val>
            <c:numRef>
              <c:f>'multi-channel comparison'!$H$2:$H$67</c:f>
              <c:numCache>
                <c:formatCode>General</c:formatCode>
                <c:ptCount val="66"/>
                <c:pt idx="0">
                  <c:v>12269</c:v>
                </c:pt>
                <c:pt idx="1">
                  <c:v>12128</c:v>
                </c:pt>
                <c:pt idx="2">
                  <c:v>12247</c:v>
                </c:pt>
                <c:pt idx="3">
                  <c:v>13257</c:v>
                </c:pt>
                <c:pt idx="4">
                  <c:v>13348</c:v>
                </c:pt>
                <c:pt idx="5">
                  <c:v>13506</c:v>
                </c:pt>
                <c:pt idx="6">
                  <c:v>14464</c:v>
                </c:pt>
                <c:pt idx="7">
                  <c:v>14906</c:v>
                </c:pt>
                <c:pt idx="8">
                  <c:v>16036</c:v>
                </c:pt>
                <c:pt idx="9">
                  <c:v>16775</c:v>
                </c:pt>
                <c:pt idx="10">
                  <c:v>15364</c:v>
                </c:pt>
                <c:pt idx="11">
                  <c:v>14152</c:v>
                </c:pt>
                <c:pt idx="12">
                  <c:v>13244</c:v>
                </c:pt>
                <c:pt idx="13">
                  <c:v>16272</c:v>
                </c:pt>
                <c:pt idx="14">
                  <c:v>19044</c:v>
                </c:pt>
                <c:pt idx="15">
                  <c:v>18583</c:v>
                </c:pt>
                <c:pt idx="16">
                  <c:v>19365</c:v>
                </c:pt>
                <c:pt idx="17">
                  <c:v>20567</c:v>
                </c:pt>
                <c:pt idx="18">
                  <c:v>21228</c:v>
                </c:pt>
                <c:pt idx="19">
                  <c:v>20774</c:v>
                </c:pt>
                <c:pt idx="20">
                  <c:v>23123</c:v>
                </c:pt>
                <c:pt idx="21">
                  <c:v>25675</c:v>
                </c:pt>
                <c:pt idx="22">
                  <c:v>27210</c:v>
                </c:pt>
                <c:pt idx="23">
                  <c:v>25608</c:v>
                </c:pt>
                <c:pt idx="24">
                  <c:v>24378</c:v>
                </c:pt>
                <c:pt idx="25">
                  <c:v>23216</c:v>
                </c:pt>
                <c:pt idx="26">
                  <c:v>24938</c:v>
                </c:pt>
                <c:pt idx="27">
                  <c:v>26397</c:v>
                </c:pt>
                <c:pt idx="28">
                  <c:v>24929</c:v>
                </c:pt>
                <c:pt idx="29">
                  <c:v>25912</c:v>
                </c:pt>
                <c:pt idx="30">
                  <c:v>28002</c:v>
                </c:pt>
                <c:pt idx="31">
                  <c:v>31559</c:v>
                </c:pt>
                <c:pt idx="32">
                  <c:v>32725</c:v>
                </c:pt>
                <c:pt idx="33">
                  <c:v>34327</c:v>
                </c:pt>
                <c:pt idx="34">
                  <c:v>33272</c:v>
                </c:pt>
                <c:pt idx="35">
                  <c:v>36776</c:v>
                </c:pt>
                <c:pt idx="36">
                  <c:v>35406</c:v>
                </c:pt>
                <c:pt idx="37">
                  <c:v>33969</c:v>
                </c:pt>
                <c:pt idx="38">
                  <c:v>30775</c:v>
                </c:pt>
                <c:pt idx="39">
                  <c:v>27346</c:v>
                </c:pt>
                <c:pt idx="40">
                  <c:v>27197</c:v>
                </c:pt>
                <c:pt idx="41">
                  <c:v>27106</c:v>
                </c:pt>
                <c:pt idx="42">
                  <c:v>31050</c:v>
                </c:pt>
                <c:pt idx="43">
                  <c:v>32091</c:v>
                </c:pt>
                <c:pt idx="44">
                  <c:v>29605</c:v>
                </c:pt>
                <c:pt idx="45">
                  <c:v>25442</c:v>
                </c:pt>
                <c:pt idx="46">
                  <c:v>23376</c:v>
                </c:pt>
                <c:pt idx="47">
                  <c:v>21747</c:v>
                </c:pt>
                <c:pt idx="48">
                  <c:v>22228</c:v>
                </c:pt>
                <c:pt idx="49">
                  <c:v>21495</c:v>
                </c:pt>
                <c:pt idx="50">
                  <c:v>19473</c:v>
                </c:pt>
                <c:pt idx="51">
                  <c:v>18937</c:v>
                </c:pt>
                <c:pt idx="52">
                  <c:v>19642</c:v>
                </c:pt>
                <c:pt idx="53">
                  <c:v>21801</c:v>
                </c:pt>
                <c:pt idx="54">
                  <c:v>21101</c:v>
                </c:pt>
                <c:pt idx="55">
                  <c:v>22762</c:v>
                </c:pt>
                <c:pt idx="56">
                  <c:v>20900</c:v>
                </c:pt>
                <c:pt idx="57">
                  <c:v>20045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18964</c:v>
                </c:pt>
                <c:pt idx="63">
                  <c:v>19068</c:v>
                </c:pt>
                <c:pt idx="64">
                  <c:v>20721</c:v>
                </c:pt>
                <c:pt idx="65">
                  <c:v>21420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78800"/>
        <c:axId val="465379192"/>
      </c:lineChart>
      <c:catAx>
        <c:axId val="46800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68008400"/>
        <c:crosses val="autoZero"/>
        <c:auto val="1"/>
        <c:lblAlgn val="ctr"/>
        <c:lblOffset val="100"/>
        <c:noMultiLvlLbl val="0"/>
      </c:catAx>
      <c:valAx>
        <c:axId val="468008400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468009968"/>
        <c:crosses val="autoZero"/>
        <c:crossBetween val="between"/>
      </c:valAx>
      <c:valAx>
        <c:axId val="465379192"/>
        <c:scaling>
          <c:orientation val="minMax"/>
          <c:max val="37000"/>
        </c:scaling>
        <c:delete val="0"/>
        <c:axPos val="r"/>
        <c:numFmt formatCode="0" sourceLinked="1"/>
        <c:majorTickMark val="out"/>
        <c:minorTickMark val="none"/>
        <c:tickLblPos val="nextTo"/>
        <c:crossAx val="465378800"/>
        <c:crosses val="max"/>
        <c:crossBetween val="between"/>
      </c:valAx>
      <c:catAx>
        <c:axId val="4653788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46537919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modelled</a:t>
            </a:r>
            <a:r>
              <a:rPr lang="en-US" baseline="0"/>
              <a:t> </a:t>
            </a:r>
            <a:r>
              <a:rPr lang="en-US"/>
              <a:t>10/6/14 - </a:t>
            </a:r>
            <a:r>
              <a:rPr lang="en-US" baseline="0"/>
              <a:t>12/28/15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tv spend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7/6/2015</c:v>
                </c:pt>
                <c:pt idx="40">
                  <c:v>7/13/2015</c:v>
                </c:pt>
                <c:pt idx="41">
                  <c:v>7/20/2015</c:v>
                </c:pt>
                <c:pt idx="42">
                  <c:v>7/27/2015</c:v>
                </c:pt>
                <c:pt idx="43">
                  <c:v>8/3/2015</c:v>
                </c:pt>
                <c:pt idx="44">
                  <c:v>8/10/2015</c:v>
                </c:pt>
                <c:pt idx="45">
                  <c:v>8/17/2015</c:v>
                </c:pt>
                <c:pt idx="46">
                  <c:v>8/24/2015</c:v>
                </c:pt>
                <c:pt idx="47">
                  <c:v>8/31/2015</c:v>
                </c:pt>
                <c:pt idx="48">
                  <c:v>9/7/2015</c:v>
                </c:pt>
                <c:pt idx="49">
                  <c:v>9/14/2015</c:v>
                </c:pt>
                <c:pt idx="50">
                  <c:v>9/21/2015</c:v>
                </c:pt>
                <c:pt idx="51">
                  <c:v>9/28/2015</c:v>
                </c:pt>
                <c:pt idx="52">
                  <c:v>10/5/2015</c:v>
                </c:pt>
                <c:pt idx="53">
                  <c:v>10/12/2015</c:v>
                </c:pt>
                <c:pt idx="54">
                  <c:v>10/19/2015</c:v>
                </c:pt>
                <c:pt idx="55">
                  <c:v>10/26/2015</c:v>
                </c:pt>
                <c:pt idx="56">
                  <c:v>11/2/2015</c:v>
                </c:pt>
                <c:pt idx="57">
                  <c:v>11/9/2015</c:v>
                </c:pt>
                <c:pt idx="58">
                  <c:v>11/16/2015</c:v>
                </c:pt>
                <c:pt idx="59">
                  <c:v>11/23/2015</c:v>
                </c:pt>
                <c:pt idx="60">
                  <c:v>11/30/2015</c:v>
                </c:pt>
                <c:pt idx="61">
                  <c:v>12/7/2015</c:v>
                </c:pt>
                <c:pt idx="62">
                  <c:v>12/14/2015</c:v>
                </c:pt>
                <c:pt idx="63">
                  <c:v>12/21/2015</c:v>
                </c:pt>
                <c:pt idx="64">
                  <c:v>12/28/2015</c:v>
                </c:pt>
              </c:strCache>
            </c:strRef>
          </c:cat>
          <c:val>
            <c:numRef>
              <c:f>'multi-channel comparison'!$S$29:$S$93</c:f>
              <c:numCache>
                <c:formatCode>"$"#,##0;[Red]"$"#,##0</c:formatCode>
                <c:ptCount val="65"/>
                <c:pt idx="0">
                  <c:v>169449</c:v>
                </c:pt>
                <c:pt idx="1">
                  <c:v>152183</c:v>
                </c:pt>
                <c:pt idx="2">
                  <c:v>153697</c:v>
                </c:pt>
                <c:pt idx="3">
                  <c:v>166146</c:v>
                </c:pt>
                <c:pt idx="4">
                  <c:v>164143</c:v>
                </c:pt>
                <c:pt idx="5">
                  <c:v>131173</c:v>
                </c:pt>
                <c:pt idx="6">
                  <c:v>172951</c:v>
                </c:pt>
                <c:pt idx="7">
                  <c:v>148551</c:v>
                </c:pt>
                <c:pt idx="8">
                  <c:v>219603</c:v>
                </c:pt>
                <c:pt idx="9">
                  <c:v>246715</c:v>
                </c:pt>
                <c:pt idx="10">
                  <c:v>235259</c:v>
                </c:pt>
                <c:pt idx="11">
                  <c:v>90370</c:v>
                </c:pt>
                <c:pt idx="12">
                  <c:v>7231</c:v>
                </c:pt>
                <c:pt idx="13">
                  <c:v>31315</c:v>
                </c:pt>
                <c:pt idx="14">
                  <c:v>45634</c:v>
                </c:pt>
                <c:pt idx="15">
                  <c:v>109091</c:v>
                </c:pt>
                <c:pt idx="16">
                  <c:v>135416.85</c:v>
                </c:pt>
                <c:pt idx="17">
                  <c:v>73715</c:v>
                </c:pt>
                <c:pt idx="18">
                  <c:v>15515.15</c:v>
                </c:pt>
                <c:pt idx="19">
                  <c:v>0</c:v>
                </c:pt>
                <c:pt idx="20">
                  <c:v>13866</c:v>
                </c:pt>
                <c:pt idx="21">
                  <c:v>28474</c:v>
                </c:pt>
                <c:pt idx="22" formatCode="&quot;$&quot;#,##0.00;[Red]&quot;$&quot;#,##0.00">
                  <c:v>23818</c:v>
                </c:pt>
                <c:pt idx="23" formatCode="&quot;$&quot;#,##0.00;[Red]&quot;$&quot;#,##0.00">
                  <c:v>8303</c:v>
                </c:pt>
                <c:pt idx="24" formatCode="&quot;$&quot;#,##0.00;[Red]&quot;$&quot;#,##0.00">
                  <c:v>8012</c:v>
                </c:pt>
                <c:pt idx="25">
                  <c:v>42040</c:v>
                </c:pt>
                <c:pt idx="26">
                  <c:v>29459</c:v>
                </c:pt>
                <c:pt idx="27">
                  <c:v>29376</c:v>
                </c:pt>
                <c:pt idx="28">
                  <c:v>44284</c:v>
                </c:pt>
                <c:pt idx="29">
                  <c:v>25404</c:v>
                </c:pt>
                <c:pt idx="30">
                  <c:v>3201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41724.986602389952</c:v>
                </c:pt>
                <c:pt idx="36">
                  <c:v>37384.870197991098</c:v>
                </c:pt>
                <c:pt idx="37">
                  <c:v>47852.640000000021</c:v>
                </c:pt>
                <c:pt idx="38">
                  <c:v>93670.660000000018</c:v>
                </c:pt>
                <c:pt idx="39" formatCode="&quot;$&quot;#,##0.00;[Red]&quot;$&quot;#,##0.00">
                  <c:v>0</c:v>
                </c:pt>
                <c:pt idx="40" formatCode="&quot;$&quot;#,##0.00;[Red]&quot;$&quot;#,##0.00">
                  <c:v>21778</c:v>
                </c:pt>
                <c:pt idx="41" formatCode="&quot;$&quot;#,##0.00;[Red]&quot;$&quot;#,##0.00">
                  <c:v>40760</c:v>
                </c:pt>
                <c:pt idx="42" formatCode="&quot;$&quot;#,##0.00;[Red]&quot;$&quot;#,##0.00">
                  <c:v>26420</c:v>
                </c:pt>
                <c:pt idx="43" formatCode="&quot;$&quot;#,##0.00;[Red]&quot;$&quot;#,##0.00">
                  <c:v>46033</c:v>
                </c:pt>
                <c:pt idx="44" formatCode="&quot;$&quot;#,##0.00;[Red]&quot;$&quot;#,##0.00">
                  <c:v>44094</c:v>
                </c:pt>
                <c:pt idx="45" formatCode="&quot;$&quot;#,##0.00;[Red]&quot;$&quot;#,##0.00">
                  <c:v>44736</c:v>
                </c:pt>
                <c:pt idx="46" formatCode="&quot;$&quot;#,##0.00;[Red]&quot;$&quot;#,##0.00">
                  <c:v>42911</c:v>
                </c:pt>
                <c:pt idx="47">
                  <c:v>45000</c:v>
                </c:pt>
                <c:pt idx="48">
                  <c:v>45000</c:v>
                </c:pt>
                <c:pt idx="53" formatCode="_-&quot;$&quot;* #,##0.00_-;\-&quot;$&quot;* #,##0.00_-;_-&quot;$&quot;* &quot;-&quot;??_-;_-@_-">
                  <c:v>24784</c:v>
                </c:pt>
                <c:pt idx="54" formatCode="_-&quot;$&quot;* #,##0.00_-;\-&quot;$&quot;* #,##0.00_-;_-&quot;$&quot;* &quot;-&quot;??_-;_-@_-">
                  <c:v>50440</c:v>
                </c:pt>
                <c:pt idx="55" formatCode="_-&quot;$&quot;* #,##0.00_-;\-&quot;$&quot;* #,##0.00_-;_-&quot;$&quot;* &quot;-&quot;??_-;_-@_-">
                  <c:v>45726</c:v>
                </c:pt>
                <c:pt idx="56" formatCode="_-&quot;$&quot;* #,##0.00_-;\-&quot;$&quot;* #,##0.00_-;_-&quot;$&quot;* &quot;-&quot;??_-;_-@_-">
                  <c:v>31690</c:v>
                </c:pt>
                <c:pt idx="57" formatCode="_-&quot;$&quot;* #,##0.00_-;\-&quot;$&quot;* #,##0.00_-;_-&quot;$&quot;* &quot;-&quot;??_-;_-@_-">
                  <c:v>125000</c:v>
                </c:pt>
                <c:pt idx="58" formatCode="_-&quot;$&quot;* #,##0.00_-;\-&quot;$&quot;* #,##0.00_-;_-&quot;$&quot;* &quot;-&quot;??_-;_-@_-">
                  <c:v>125000</c:v>
                </c:pt>
                <c:pt idx="59" formatCode="_-&quot;$&quot;* #,##0.00_-;\-&quot;$&quot;* #,##0.00_-;_-&quot;$&quot;* &quot;-&quot;??_-;_-@_-">
                  <c:v>125000</c:v>
                </c:pt>
                <c:pt idx="60" formatCode="_-&quot;$&quot;* #,##0.00_-;\-&quot;$&quot;* #,##0.00_-;_-&quot;$&quot;* &quot;-&quot;??_-;_-@_-">
                  <c:v>125000</c:v>
                </c:pt>
                <c:pt idx="61" formatCode="_-&quot;$&quot;* #,##0.00_-;\-&quot;$&quot;* #,##0.00_-;_-&quot;$&quot;* &quot;-&quot;??_-;_-@_-">
                  <c:v>125000</c:v>
                </c:pt>
                <c:pt idx="62" formatCode="_-&quot;$&quot;* #,##0.00_-;\-&quot;$&quot;* #,##0.00_-;_-&quot;$&quot;* &quot;-&quot;??_-;_-@_-">
                  <c:v>96429</c:v>
                </c:pt>
                <c:pt idx="63" formatCode="_-&quot;$&quot;* #,##0.00_-;\-&quot;$&quot;* #,##0.00_-;_-&quot;$&quot;* &quot;-&quot;??_-;_-@_-">
                  <c:v>70714</c:v>
                </c:pt>
                <c:pt idx="64" formatCode="_-&quot;$&quot;* #,##0.00_-;\-&quot;$&quot;* #,##0.00_-;_-&quot;$&quot;* &quot;-&quot;??_-;_-@_-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257040"/>
        <c:axId val="473256648"/>
      </c:barChart>
      <c:lineChart>
        <c:grouping val="standard"/>
        <c:varyColors val="0"/>
        <c:ser>
          <c:idx val="1"/>
          <c:order val="1"/>
          <c:tx>
            <c:v>modelled organic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7/6/2015</c:v>
                </c:pt>
                <c:pt idx="40">
                  <c:v>7/13/2015</c:v>
                </c:pt>
                <c:pt idx="41">
                  <c:v>7/20/2015</c:v>
                </c:pt>
                <c:pt idx="42">
                  <c:v>7/27/2015</c:v>
                </c:pt>
                <c:pt idx="43">
                  <c:v>8/3/2015</c:v>
                </c:pt>
                <c:pt idx="44">
                  <c:v>8/10/2015</c:v>
                </c:pt>
                <c:pt idx="45">
                  <c:v>8/17/2015</c:v>
                </c:pt>
                <c:pt idx="46">
                  <c:v>8/24/2015</c:v>
                </c:pt>
                <c:pt idx="47">
                  <c:v>8/31/2015</c:v>
                </c:pt>
                <c:pt idx="48">
                  <c:v>9/7/2015</c:v>
                </c:pt>
                <c:pt idx="49">
                  <c:v>9/14/2015</c:v>
                </c:pt>
                <c:pt idx="50">
                  <c:v>9/21/2015</c:v>
                </c:pt>
                <c:pt idx="51">
                  <c:v>9/28/2015</c:v>
                </c:pt>
                <c:pt idx="52">
                  <c:v>10/5/2015</c:v>
                </c:pt>
                <c:pt idx="53">
                  <c:v>10/12/2015</c:v>
                </c:pt>
                <c:pt idx="54">
                  <c:v>10/19/2015</c:v>
                </c:pt>
                <c:pt idx="55">
                  <c:v>10/26/2015</c:v>
                </c:pt>
                <c:pt idx="56">
                  <c:v>11/2/2015</c:v>
                </c:pt>
                <c:pt idx="57">
                  <c:v>11/9/2015</c:v>
                </c:pt>
                <c:pt idx="58">
                  <c:v>11/16/2015</c:v>
                </c:pt>
                <c:pt idx="59">
                  <c:v>11/23/2015</c:v>
                </c:pt>
                <c:pt idx="60">
                  <c:v>11/30/2015</c:v>
                </c:pt>
                <c:pt idx="61">
                  <c:v>12/7/2015</c:v>
                </c:pt>
                <c:pt idx="62">
                  <c:v>12/14/2015</c:v>
                </c:pt>
                <c:pt idx="63">
                  <c:v>12/21/2015</c:v>
                </c:pt>
                <c:pt idx="64">
                  <c:v>12/28/2015</c:v>
                </c:pt>
              </c:strCache>
            </c:strRef>
          </c:cat>
          <c:val>
            <c:numRef>
              <c:f>'multi-channel comparison'!$W$29:$W$93</c:f>
              <c:numCache>
                <c:formatCode>0</c:formatCode>
                <c:ptCount val="65"/>
                <c:pt idx="0">
                  <c:v>31339.641039899998</c:v>
                </c:pt>
                <c:pt idx="1">
                  <c:v>29605.499251099998</c:v>
                </c:pt>
                <c:pt idx="2">
                  <c:v>29759.9454191</c:v>
                </c:pt>
                <c:pt idx="3">
                  <c:v>31012.510268399998</c:v>
                </c:pt>
                <c:pt idx="4">
                  <c:v>30813.0693551</c:v>
                </c:pt>
                <c:pt idx="5">
                  <c:v>27414.9042071</c:v>
                </c:pt>
                <c:pt idx="6">
                  <c:v>31684.0977599</c:v>
                </c:pt>
                <c:pt idx="7">
                  <c:v>29233.122639900001</c:v>
                </c:pt>
                <c:pt idx="8">
                  <c:v>36038.810039099997</c:v>
                </c:pt>
                <c:pt idx="9">
                  <c:v>38369.5798775</c:v>
                </c:pt>
                <c:pt idx="10">
                  <c:v>37402.663691900001</c:v>
                </c:pt>
                <c:pt idx="11">
                  <c:v>22908.388310000002</c:v>
                </c:pt>
                <c:pt idx="12">
                  <c:v>12695.601863899999</c:v>
                </c:pt>
                <c:pt idx="13">
                  <c:v>15796.306077499999</c:v>
                </c:pt>
                <c:pt idx="14">
                  <c:v>17584.822204399999</c:v>
                </c:pt>
                <c:pt idx="15">
                  <c:v>25017.381971900002</c:v>
                </c:pt>
                <c:pt idx="16">
                  <c:v>27864.501983607748</c:v>
                </c:pt>
                <c:pt idx="17">
                  <c:v>20973.2188775</c:v>
                </c:pt>
                <c:pt idx="18">
                  <c:v>13775.236902047749</c:v>
                </c:pt>
                <c:pt idx="19">
                  <c:v>11742</c:v>
                </c:pt>
                <c:pt idx="20">
                  <c:v>13561.4050044</c:v>
                </c:pt>
                <c:pt idx="21">
                  <c:v>15436.5755324</c:v>
                </c:pt>
                <c:pt idx="22">
                  <c:v>14843.5370876</c:v>
                </c:pt>
                <c:pt idx="23">
                  <c:v>12836.0838191</c:v>
                </c:pt>
                <c:pt idx="24">
                  <c:v>12797.971985599999</c:v>
                </c:pt>
                <c:pt idx="25">
                  <c:v>17139.76784</c:v>
                </c:pt>
                <c:pt idx="26">
                  <c:v>15561.4801319</c:v>
                </c:pt>
                <c:pt idx="27">
                  <c:v>15550.962662399999</c:v>
                </c:pt>
                <c:pt idx="28">
                  <c:v>17417.951134399998</c:v>
                </c:pt>
                <c:pt idx="29">
                  <c:v>15046.0340784</c:v>
                </c:pt>
                <c:pt idx="30">
                  <c:v>12165.4279599</c:v>
                </c:pt>
                <c:pt idx="31">
                  <c:v>11742</c:v>
                </c:pt>
                <c:pt idx="32">
                  <c:v>11742</c:v>
                </c:pt>
                <c:pt idx="33">
                  <c:v>11742</c:v>
                </c:pt>
                <c:pt idx="34">
                  <c:v>11742</c:v>
                </c:pt>
                <c:pt idx="35">
                  <c:v>17100.635772779944</c:v>
                </c:pt>
                <c:pt idx="36">
                  <c:v>16559.470936281556</c:v>
                </c:pt>
                <c:pt idx="37">
                  <c:v>17858.272548503042</c:v>
                </c:pt>
                <c:pt idx="38">
                  <c:v>23285.310261516439</c:v>
                </c:pt>
                <c:pt idx="39">
                  <c:v>11742</c:v>
                </c:pt>
                <c:pt idx="40">
                  <c:v>14582.3346716</c:v>
                </c:pt>
                <c:pt idx="41">
                  <c:v>16980.63824</c:v>
                </c:pt>
                <c:pt idx="42">
                  <c:v>15175.49036</c:v>
                </c:pt>
                <c:pt idx="43">
                  <c:v>17634.072091099999</c:v>
                </c:pt>
                <c:pt idx="44">
                  <c:v>17394.436316399999</c:v>
                </c:pt>
                <c:pt idx="45">
                  <c:v>17473.862630399999</c:v>
                </c:pt>
                <c:pt idx="46">
                  <c:v>17247.863207900002</c:v>
                </c:pt>
                <c:pt idx="47">
                  <c:v>17506.5</c:v>
                </c:pt>
                <c:pt idx="48">
                  <c:v>17506.5</c:v>
                </c:pt>
                <c:pt idx="49">
                  <c:v>11742</c:v>
                </c:pt>
                <c:pt idx="50">
                  <c:v>11742</c:v>
                </c:pt>
                <c:pt idx="51">
                  <c:v>11742</c:v>
                </c:pt>
                <c:pt idx="52">
                  <c:v>11742</c:v>
                </c:pt>
                <c:pt idx="53">
                  <c:v>14966.9337344</c:v>
                </c:pt>
                <c:pt idx="54">
                  <c:v>18175.924640000001</c:v>
                </c:pt>
                <c:pt idx="55">
                  <c:v>17596.1808924</c:v>
                </c:pt>
                <c:pt idx="56">
                  <c:v>15843.668389999999</c:v>
                </c:pt>
                <c:pt idx="57">
                  <c:v>26754.5</c:v>
                </c:pt>
                <c:pt idx="58">
                  <c:v>26754.5</c:v>
                </c:pt>
                <c:pt idx="59">
                  <c:v>26754.5</c:v>
                </c:pt>
                <c:pt idx="60">
                  <c:v>26754.5</c:v>
                </c:pt>
                <c:pt idx="61">
                  <c:v>26754.5</c:v>
                </c:pt>
                <c:pt idx="62">
                  <c:v>23598.630195899997</c:v>
                </c:pt>
                <c:pt idx="63">
                  <c:v>20618.629420400001</c:v>
                </c:pt>
                <c:pt idx="64">
                  <c:v>18122</c:v>
                </c:pt>
              </c:numCache>
            </c:numRef>
          </c:val>
          <c:smooth val="0"/>
        </c:ser>
        <c:ser>
          <c:idx val="2"/>
          <c:order val="2"/>
          <c:tx>
            <c:v>modelled direct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7/6/2015</c:v>
                </c:pt>
                <c:pt idx="40">
                  <c:v>7/13/2015</c:v>
                </c:pt>
                <c:pt idx="41">
                  <c:v>7/20/2015</c:v>
                </c:pt>
                <c:pt idx="42">
                  <c:v>7/27/2015</c:v>
                </c:pt>
                <c:pt idx="43">
                  <c:v>8/3/2015</c:v>
                </c:pt>
                <c:pt idx="44">
                  <c:v>8/10/2015</c:v>
                </c:pt>
                <c:pt idx="45">
                  <c:v>8/17/2015</c:v>
                </c:pt>
                <c:pt idx="46">
                  <c:v>8/24/2015</c:v>
                </c:pt>
                <c:pt idx="47">
                  <c:v>8/31/2015</c:v>
                </c:pt>
                <c:pt idx="48">
                  <c:v>9/7/2015</c:v>
                </c:pt>
                <c:pt idx="49">
                  <c:v>9/14/2015</c:v>
                </c:pt>
                <c:pt idx="50">
                  <c:v>9/21/2015</c:v>
                </c:pt>
                <c:pt idx="51">
                  <c:v>9/28/2015</c:v>
                </c:pt>
                <c:pt idx="52">
                  <c:v>10/5/2015</c:v>
                </c:pt>
                <c:pt idx="53">
                  <c:v>10/12/2015</c:v>
                </c:pt>
                <c:pt idx="54">
                  <c:v>10/19/2015</c:v>
                </c:pt>
                <c:pt idx="55">
                  <c:v>10/26/2015</c:v>
                </c:pt>
                <c:pt idx="56">
                  <c:v>11/2/2015</c:v>
                </c:pt>
                <c:pt idx="57">
                  <c:v>11/9/2015</c:v>
                </c:pt>
                <c:pt idx="58">
                  <c:v>11/16/2015</c:v>
                </c:pt>
                <c:pt idx="59">
                  <c:v>11/23/2015</c:v>
                </c:pt>
                <c:pt idx="60">
                  <c:v>11/30/2015</c:v>
                </c:pt>
                <c:pt idx="61">
                  <c:v>12/7/2015</c:v>
                </c:pt>
                <c:pt idx="62">
                  <c:v>12/14/2015</c:v>
                </c:pt>
                <c:pt idx="63">
                  <c:v>12/21/2015</c:v>
                </c:pt>
                <c:pt idx="64">
                  <c:v>12/28/2015</c:v>
                </c:pt>
              </c:strCache>
            </c:strRef>
          </c:cat>
          <c:val>
            <c:numRef>
              <c:f>'multi-channel comparison'!$Y$29:$Y$93</c:f>
              <c:numCache>
                <c:formatCode>0</c:formatCode>
                <c:ptCount val="65"/>
                <c:pt idx="0">
                  <c:v>33891.056179800005</c:v>
                </c:pt>
                <c:pt idx="1">
                  <c:v>31615.8532022</c:v>
                </c:pt>
                <c:pt idx="2">
                  <c:v>31820.128138200002</c:v>
                </c:pt>
                <c:pt idx="3">
                  <c:v>33465.031936799998</c:v>
                </c:pt>
                <c:pt idx="4">
                  <c:v>33204.557410199996</c:v>
                </c:pt>
                <c:pt idx="5">
                  <c:v>28686.454114200002</c:v>
                </c:pt>
                <c:pt idx="6">
                  <c:v>34337.981419799995</c:v>
                </c:pt>
                <c:pt idx="7">
                  <c:v>31122.071179800001</c:v>
                </c:pt>
                <c:pt idx="8">
                  <c:v>39823.752778199996</c:v>
                </c:pt>
                <c:pt idx="9">
                  <c:v>42611.853254999995</c:v>
                </c:pt>
                <c:pt idx="10">
                  <c:v>41469.630483799992</c:v>
                </c:pt>
                <c:pt idx="11">
                  <c:v>22492.909620000002</c:v>
                </c:pt>
                <c:pt idx="12">
                  <c:v>7812.2416278000001</c:v>
                </c:pt>
                <c:pt idx="13">
                  <c:v>12349.445655</c:v>
                </c:pt>
                <c:pt idx="14">
                  <c:v>14937.035008800001</c:v>
                </c:pt>
                <c:pt idx="15">
                  <c:v>25417.275843800002</c:v>
                </c:pt>
                <c:pt idx="16">
                  <c:v>29292.3996322155</c:v>
                </c:pt>
                <c:pt idx="17">
                  <c:v>19773.431255</c:v>
                </c:pt>
                <c:pt idx="18">
                  <c:v>9399.0769390954993</c:v>
                </c:pt>
                <c:pt idx="19">
                  <c:v>6404.7</c:v>
                </c:pt>
                <c:pt idx="20">
                  <c:v>9085.3694087999993</c:v>
                </c:pt>
                <c:pt idx="21">
                  <c:v>11826.2976648</c:v>
                </c:pt>
                <c:pt idx="22">
                  <c:v>10961.950375199998</c:v>
                </c:pt>
                <c:pt idx="23">
                  <c:v>8019.1303381999996</c:v>
                </c:pt>
                <c:pt idx="24">
                  <c:v>7963.0147711999998</c:v>
                </c:pt>
                <c:pt idx="25">
                  <c:v>14295.27168</c:v>
                </c:pt>
                <c:pt idx="26">
                  <c:v>12008.043363799999</c:v>
                </c:pt>
                <c:pt idx="27">
                  <c:v>11992.743724799999</c:v>
                </c:pt>
                <c:pt idx="28">
                  <c:v>14696.577868799999</c:v>
                </c:pt>
                <c:pt idx="29">
                  <c:v>11257.351756799999</c:v>
                </c:pt>
                <c:pt idx="30">
                  <c:v>7030.3668197999996</c:v>
                </c:pt>
                <c:pt idx="31">
                  <c:v>6404.7</c:v>
                </c:pt>
                <c:pt idx="32">
                  <c:v>6404.7</c:v>
                </c:pt>
                <c:pt idx="33">
                  <c:v>6404.7</c:v>
                </c:pt>
                <c:pt idx="34">
                  <c:v>6404.7</c:v>
                </c:pt>
                <c:pt idx="35">
                  <c:v>14238.774971334746</c:v>
                </c:pt>
                <c:pt idx="36">
                  <c:v>13456.347341881927</c:v>
                </c:pt>
                <c:pt idx="37">
                  <c:v>15330.627673006082</c:v>
                </c:pt>
                <c:pt idx="38">
                  <c:v>23018.677917032885</c:v>
                </c:pt>
                <c:pt idx="39">
                  <c:v>6404.7</c:v>
                </c:pt>
                <c:pt idx="40">
                  <c:v>10580.5095432</c:v>
                </c:pt>
                <c:pt idx="41">
                  <c:v>14065.46048</c:v>
                </c:pt>
                <c:pt idx="42">
                  <c:v>11446.058719999999</c:v>
                </c:pt>
                <c:pt idx="43">
                  <c:v>15007.963882199998</c:v>
                </c:pt>
                <c:pt idx="44">
                  <c:v>14662.677232800001</c:v>
                </c:pt>
                <c:pt idx="45">
                  <c:v>14777.167660800002</c:v>
                </c:pt>
                <c:pt idx="46">
                  <c:v>14451.276315799998</c:v>
                </c:pt>
                <c:pt idx="47">
                  <c:v>14824.2</c:v>
                </c:pt>
                <c:pt idx="48">
                  <c:v>14824.2</c:v>
                </c:pt>
                <c:pt idx="49">
                  <c:v>6404.7</c:v>
                </c:pt>
                <c:pt idx="50">
                  <c:v>6404.7</c:v>
                </c:pt>
                <c:pt idx="51">
                  <c:v>6404.7</c:v>
                </c:pt>
                <c:pt idx="52">
                  <c:v>6404.7</c:v>
                </c:pt>
                <c:pt idx="53">
                  <c:v>11141.993068799999</c:v>
                </c:pt>
                <c:pt idx="54">
                  <c:v>15787.145280000001</c:v>
                </c:pt>
                <c:pt idx="55">
                  <c:v>14953.3951848</c:v>
                </c:pt>
                <c:pt idx="56">
                  <c:v>12418.25778</c:v>
                </c:pt>
                <c:pt idx="57">
                  <c:v>27792.2</c:v>
                </c:pt>
                <c:pt idx="58">
                  <c:v>27792.2</c:v>
                </c:pt>
                <c:pt idx="59">
                  <c:v>27792.2</c:v>
                </c:pt>
                <c:pt idx="60">
                  <c:v>27792.2</c:v>
                </c:pt>
                <c:pt idx="61">
                  <c:v>27792.2</c:v>
                </c:pt>
                <c:pt idx="62">
                  <c:v>23454.716491800002</c:v>
                </c:pt>
                <c:pt idx="63">
                  <c:v>19271.621440800001</c:v>
                </c:pt>
                <c:pt idx="64">
                  <c:v>15709.7</c:v>
                </c:pt>
              </c:numCache>
            </c:numRef>
          </c:val>
          <c:smooth val="0"/>
        </c:ser>
        <c:ser>
          <c:idx val="3"/>
          <c:order val="3"/>
          <c:tx>
            <c:v>modelled paid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7/6/2015</c:v>
                </c:pt>
                <c:pt idx="40">
                  <c:v>7/13/2015</c:v>
                </c:pt>
                <c:pt idx="41">
                  <c:v>7/20/2015</c:v>
                </c:pt>
                <c:pt idx="42">
                  <c:v>7/27/2015</c:v>
                </c:pt>
                <c:pt idx="43">
                  <c:v>8/3/2015</c:v>
                </c:pt>
                <c:pt idx="44">
                  <c:v>8/10/2015</c:v>
                </c:pt>
                <c:pt idx="45">
                  <c:v>8/17/2015</c:v>
                </c:pt>
                <c:pt idx="46">
                  <c:v>8/24/2015</c:v>
                </c:pt>
                <c:pt idx="47">
                  <c:v>8/31/2015</c:v>
                </c:pt>
                <c:pt idx="48">
                  <c:v>9/7/2015</c:v>
                </c:pt>
                <c:pt idx="49">
                  <c:v>9/14/2015</c:v>
                </c:pt>
                <c:pt idx="50">
                  <c:v>9/21/2015</c:v>
                </c:pt>
                <c:pt idx="51">
                  <c:v>9/28/2015</c:v>
                </c:pt>
                <c:pt idx="52">
                  <c:v>10/5/2015</c:v>
                </c:pt>
                <c:pt idx="53">
                  <c:v>10/12/2015</c:v>
                </c:pt>
                <c:pt idx="54">
                  <c:v>10/19/2015</c:v>
                </c:pt>
                <c:pt idx="55">
                  <c:v>10/26/2015</c:v>
                </c:pt>
                <c:pt idx="56">
                  <c:v>11/2/2015</c:v>
                </c:pt>
                <c:pt idx="57">
                  <c:v>11/9/2015</c:v>
                </c:pt>
                <c:pt idx="58">
                  <c:v>11/16/2015</c:v>
                </c:pt>
                <c:pt idx="59">
                  <c:v>11/23/2015</c:v>
                </c:pt>
                <c:pt idx="60">
                  <c:v>11/30/2015</c:v>
                </c:pt>
                <c:pt idx="61">
                  <c:v>12/7/2015</c:v>
                </c:pt>
                <c:pt idx="62">
                  <c:v>12/14/2015</c:v>
                </c:pt>
                <c:pt idx="63">
                  <c:v>12/21/2015</c:v>
                </c:pt>
                <c:pt idx="64">
                  <c:v>12/28/2015</c:v>
                </c:pt>
              </c:strCache>
            </c:strRef>
          </c:cat>
          <c:val>
            <c:numRef>
              <c:f>'multi-channel comparison'!$AQ$29:$AQ$93</c:f>
              <c:numCache>
                <c:formatCode>0</c:formatCode>
                <c:ptCount val="65"/>
                <c:pt idx="0">
                  <c:v>10669.233579800002</c:v>
                </c:pt>
                <c:pt idx="1">
                  <c:v>10248.399002200002</c:v>
                </c:pt>
                <c:pt idx="2">
                  <c:v>10290.070338200001</c:v>
                </c:pt>
                <c:pt idx="3">
                  <c:v>10597.951536800001</c:v>
                </c:pt>
                <c:pt idx="4">
                  <c:v>10552.599210200002</c:v>
                </c:pt>
                <c:pt idx="5">
                  <c:v>9575.4739141999999</c:v>
                </c:pt>
                <c:pt idx="6">
                  <c:v>10740.0440198</c:v>
                </c:pt>
                <c:pt idx="7">
                  <c:v>10144.693779800002</c:v>
                </c:pt>
                <c:pt idx="8">
                  <c:v>11215.390578200002</c:v>
                </c:pt>
                <c:pt idx="9">
                  <c:v>11091.662255000003</c:v>
                </c:pt>
                <c:pt idx="10">
                  <c:v>11179.813883800003</c:v>
                </c:pt>
                <c:pt idx="11">
                  <c:v>7764.1716200000001</c:v>
                </c:pt>
                <c:pt idx="12">
                  <c:v>2012.6322278000002</c:v>
                </c:pt>
                <c:pt idx="13">
                  <c:v>3963.2146549999998</c:v>
                </c:pt>
                <c:pt idx="14">
                  <c:v>5012.9434087999998</c:v>
                </c:pt>
                <c:pt idx="15">
                  <c:v>8677.9024437999997</c:v>
                </c:pt>
                <c:pt idx="16">
                  <c:v>9725.6299422155025</c:v>
                </c:pt>
                <c:pt idx="17">
                  <c:v>6833.4402549999995</c:v>
                </c:pt>
                <c:pt idx="18">
                  <c:v>2709.7498290955</c:v>
                </c:pt>
                <c:pt idx="19">
                  <c:v>1381.7</c:v>
                </c:pt>
                <c:pt idx="20">
                  <c:v>2573.1610087999998</c:v>
                </c:pt>
                <c:pt idx="21">
                  <c:v>3745.1900648000001</c:v>
                </c:pt>
                <c:pt idx="22">
                  <c:v>3380.8971751999998</c:v>
                </c:pt>
                <c:pt idx="23">
                  <c:v>2104.3881382</c:v>
                </c:pt>
                <c:pt idx="24">
                  <c:v>2079.5259712000002</c:v>
                </c:pt>
                <c:pt idx="25">
                  <c:v>4757.1756800000003</c:v>
                </c:pt>
                <c:pt idx="26">
                  <c:v>3821.1467638000004</c:v>
                </c:pt>
                <c:pt idx="27">
                  <c:v>3814.7613248000007</c:v>
                </c:pt>
                <c:pt idx="28">
                  <c:v>4917.4762688000001</c:v>
                </c:pt>
                <c:pt idx="29">
                  <c:v>3505.9621568000002</c:v>
                </c:pt>
                <c:pt idx="30">
                  <c:v>1663.5794198000001</c:v>
                </c:pt>
                <c:pt idx="31">
                  <c:v>1381.7</c:v>
                </c:pt>
                <c:pt idx="32">
                  <c:v>1381.7</c:v>
                </c:pt>
                <c:pt idx="33">
                  <c:v>1381.7</c:v>
                </c:pt>
                <c:pt idx="34">
                  <c:v>1381.7</c:v>
                </c:pt>
                <c:pt idx="35">
                  <c:v>4734.5114102380649</c:v>
                </c:pt>
                <c:pt idx="36">
                  <c:v>4418.2122826176819</c:v>
                </c:pt>
                <c:pt idx="37">
                  <c:v>5168.2541370060817</c:v>
                </c:pt>
                <c:pt idx="38">
                  <c:v>7935.4490330328799</c:v>
                </c:pt>
                <c:pt idx="39">
                  <c:v>1381.7</c:v>
                </c:pt>
                <c:pt idx="40">
                  <c:v>3218.5523432</c:v>
                </c:pt>
                <c:pt idx="41">
                  <c:v>4664.8364799999999</c:v>
                </c:pt>
                <c:pt idx="42">
                  <c:v>3585.5507200000002</c:v>
                </c:pt>
                <c:pt idx="43">
                  <c:v>5041.0196821999998</c:v>
                </c:pt>
                <c:pt idx="44">
                  <c:v>4903.9816327999997</c:v>
                </c:pt>
                <c:pt idx="45">
                  <c:v>4949.5212608000002</c:v>
                </c:pt>
                <c:pt idx="46">
                  <c:v>4819.6349158000003</c:v>
                </c:pt>
                <c:pt idx="47">
                  <c:v>4968.2</c:v>
                </c:pt>
                <c:pt idx="48">
                  <c:v>4968.2</c:v>
                </c:pt>
                <c:pt idx="49">
                  <c:v>1381.7</c:v>
                </c:pt>
                <c:pt idx="50">
                  <c:v>1381.7</c:v>
                </c:pt>
                <c:pt idx="51">
                  <c:v>1381.7</c:v>
                </c:pt>
                <c:pt idx="52">
                  <c:v>1381.7</c:v>
                </c:pt>
                <c:pt idx="53">
                  <c:v>3457.1914687999997</c:v>
                </c:pt>
                <c:pt idx="54">
                  <c:v>5346.8892800000003</c:v>
                </c:pt>
                <c:pt idx="55">
                  <c:v>5019.4227848</c:v>
                </c:pt>
                <c:pt idx="56">
                  <c:v>3991.7517800000005</c:v>
                </c:pt>
                <c:pt idx="57">
                  <c:v>9344.2000000000007</c:v>
                </c:pt>
                <c:pt idx="58">
                  <c:v>9344.2000000000007</c:v>
                </c:pt>
                <c:pt idx="59">
                  <c:v>9344.2000000000007</c:v>
                </c:pt>
                <c:pt idx="60">
                  <c:v>9344.2000000000007</c:v>
                </c:pt>
                <c:pt idx="61">
                  <c:v>9344.2000000000007</c:v>
                </c:pt>
                <c:pt idx="62">
                  <c:v>8075.2418918000003</c:v>
                </c:pt>
                <c:pt idx="63">
                  <c:v>6653.9378408000002</c:v>
                </c:pt>
                <c:pt idx="64">
                  <c:v>5316.7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55864"/>
        <c:axId val="473256256"/>
      </c:lineChart>
      <c:catAx>
        <c:axId val="4732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56256"/>
        <c:crosses val="autoZero"/>
        <c:auto val="1"/>
        <c:lblAlgn val="ctr"/>
        <c:lblOffset val="100"/>
        <c:noMultiLvlLbl val="0"/>
      </c:catAx>
      <c:valAx>
        <c:axId val="4732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55864"/>
        <c:crosses val="autoZero"/>
        <c:crossBetween val="between"/>
      </c:valAx>
      <c:valAx>
        <c:axId val="473256648"/>
        <c:scaling>
          <c:orientation val="minMax"/>
        </c:scaling>
        <c:delete val="0"/>
        <c:axPos val="r"/>
        <c:numFmt formatCode="&quot;$&quot;#,##0;[Red]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57040"/>
        <c:crosses val="max"/>
        <c:crossBetween val="between"/>
      </c:valAx>
      <c:catAx>
        <c:axId val="47325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3256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10/6/14 +</a:t>
            </a:r>
            <a:r>
              <a:rPr lang="en-US" baseline="0"/>
              <a:t> </a:t>
            </a:r>
            <a:r>
              <a:rPr lang="en-US"/>
              <a:t>modelled</a:t>
            </a:r>
            <a:r>
              <a:rPr lang="en-US" baseline="0"/>
              <a:t> through 12/28/15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tv spend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7/6/2015</c:v>
                </c:pt>
                <c:pt idx="40">
                  <c:v>7/13/2015</c:v>
                </c:pt>
                <c:pt idx="41">
                  <c:v>7/20/2015</c:v>
                </c:pt>
                <c:pt idx="42">
                  <c:v>7/27/2015</c:v>
                </c:pt>
                <c:pt idx="43">
                  <c:v>8/3/2015</c:v>
                </c:pt>
                <c:pt idx="44">
                  <c:v>8/10/2015</c:v>
                </c:pt>
                <c:pt idx="45">
                  <c:v>8/17/2015</c:v>
                </c:pt>
                <c:pt idx="46">
                  <c:v>8/24/2015</c:v>
                </c:pt>
                <c:pt idx="47">
                  <c:v>8/31/2015</c:v>
                </c:pt>
                <c:pt idx="48">
                  <c:v>9/7/2015</c:v>
                </c:pt>
                <c:pt idx="49">
                  <c:v>9/14/2015</c:v>
                </c:pt>
                <c:pt idx="50">
                  <c:v>9/21/2015</c:v>
                </c:pt>
                <c:pt idx="51">
                  <c:v>9/28/2015</c:v>
                </c:pt>
                <c:pt idx="52">
                  <c:v>10/5/2015</c:v>
                </c:pt>
                <c:pt idx="53">
                  <c:v>10/12/2015</c:v>
                </c:pt>
                <c:pt idx="54">
                  <c:v>10/19/2015</c:v>
                </c:pt>
                <c:pt idx="55">
                  <c:v>10/26/2015</c:v>
                </c:pt>
                <c:pt idx="56">
                  <c:v>11/2/2015</c:v>
                </c:pt>
                <c:pt idx="57">
                  <c:v>11/9/2015</c:v>
                </c:pt>
                <c:pt idx="58">
                  <c:v>11/16/2015</c:v>
                </c:pt>
                <c:pt idx="59">
                  <c:v>11/23/2015</c:v>
                </c:pt>
                <c:pt idx="60">
                  <c:v>11/30/2015</c:v>
                </c:pt>
                <c:pt idx="61">
                  <c:v>12/7/2015</c:v>
                </c:pt>
                <c:pt idx="62">
                  <c:v>12/14/2015</c:v>
                </c:pt>
                <c:pt idx="63">
                  <c:v>12/21/2015</c:v>
                </c:pt>
                <c:pt idx="64">
                  <c:v>12/28/2015</c:v>
                </c:pt>
              </c:strCache>
            </c:strRef>
          </c:cat>
          <c:val>
            <c:numRef>
              <c:f>'multi-channel comparison'!$S$29:$S$93</c:f>
              <c:numCache>
                <c:formatCode>"$"#,##0;[Red]"$"#,##0</c:formatCode>
                <c:ptCount val="65"/>
                <c:pt idx="0">
                  <c:v>169449</c:v>
                </c:pt>
                <c:pt idx="1">
                  <c:v>152183</c:v>
                </c:pt>
                <c:pt idx="2">
                  <c:v>153697</c:v>
                </c:pt>
                <c:pt idx="3">
                  <c:v>166146</c:v>
                </c:pt>
                <c:pt idx="4">
                  <c:v>164143</c:v>
                </c:pt>
                <c:pt idx="5">
                  <c:v>131173</c:v>
                </c:pt>
                <c:pt idx="6">
                  <c:v>172951</c:v>
                </c:pt>
                <c:pt idx="7">
                  <c:v>148551</c:v>
                </c:pt>
                <c:pt idx="8">
                  <c:v>219603</c:v>
                </c:pt>
                <c:pt idx="9">
                  <c:v>246715</c:v>
                </c:pt>
                <c:pt idx="10">
                  <c:v>235259</c:v>
                </c:pt>
                <c:pt idx="11">
                  <c:v>90370</c:v>
                </c:pt>
                <c:pt idx="12">
                  <c:v>7231</c:v>
                </c:pt>
                <c:pt idx="13">
                  <c:v>31315</c:v>
                </c:pt>
                <c:pt idx="14">
                  <c:v>45634</c:v>
                </c:pt>
                <c:pt idx="15">
                  <c:v>109091</c:v>
                </c:pt>
                <c:pt idx="16">
                  <c:v>135416.85</c:v>
                </c:pt>
                <c:pt idx="17">
                  <c:v>73715</c:v>
                </c:pt>
                <c:pt idx="18">
                  <c:v>15515.15</c:v>
                </c:pt>
                <c:pt idx="19">
                  <c:v>0</c:v>
                </c:pt>
                <c:pt idx="20">
                  <c:v>13866</c:v>
                </c:pt>
                <c:pt idx="21">
                  <c:v>28474</c:v>
                </c:pt>
                <c:pt idx="22" formatCode="&quot;$&quot;#,##0.00;[Red]&quot;$&quot;#,##0.00">
                  <c:v>23818</c:v>
                </c:pt>
                <c:pt idx="23" formatCode="&quot;$&quot;#,##0.00;[Red]&quot;$&quot;#,##0.00">
                  <c:v>8303</c:v>
                </c:pt>
                <c:pt idx="24" formatCode="&quot;$&quot;#,##0.00;[Red]&quot;$&quot;#,##0.00">
                  <c:v>8012</c:v>
                </c:pt>
                <c:pt idx="25">
                  <c:v>42040</c:v>
                </c:pt>
                <c:pt idx="26">
                  <c:v>29459</c:v>
                </c:pt>
                <c:pt idx="27">
                  <c:v>29376</c:v>
                </c:pt>
                <c:pt idx="28">
                  <c:v>44284</c:v>
                </c:pt>
                <c:pt idx="29">
                  <c:v>25404</c:v>
                </c:pt>
                <c:pt idx="30">
                  <c:v>3201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41724.986602389952</c:v>
                </c:pt>
                <c:pt idx="36">
                  <c:v>37384.870197991098</c:v>
                </c:pt>
                <c:pt idx="37">
                  <c:v>47852.640000000021</c:v>
                </c:pt>
                <c:pt idx="38">
                  <c:v>93670.660000000018</c:v>
                </c:pt>
                <c:pt idx="39" formatCode="&quot;$&quot;#,##0.00;[Red]&quot;$&quot;#,##0.00">
                  <c:v>0</c:v>
                </c:pt>
                <c:pt idx="40" formatCode="&quot;$&quot;#,##0.00;[Red]&quot;$&quot;#,##0.00">
                  <c:v>21778</c:v>
                </c:pt>
                <c:pt idx="41" formatCode="&quot;$&quot;#,##0.00;[Red]&quot;$&quot;#,##0.00">
                  <c:v>40760</c:v>
                </c:pt>
                <c:pt idx="42" formatCode="&quot;$&quot;#,##0.00;[Red]&quot;$&quot;#,##0.00">
                  <c:v>26420</c:v>
                </c:pt>
                <c:pt idx="43" formatCode="&quot;$&quot;#,##0.00;[Red]&quot;$&quot;#,##0.00">
                  <c:v>46033</c:v>
                </c:pt>
                <c:pt idx="44" formatCode="&quot;$&quot;#,##0.00;[Red]&quot;$&quot;#,##0.00">
                  <c:v>44094</c:v>
                </c:pt>
                <c:pt idx="45" formatCode="&quot;$&quot;#,##0.00;[Red]&quot;$&quot;#,##0.00">
                  <c:v>44736</c:v>
                </c:pt>
                <c:pt idx="46" formatCode="&quot;$&quot;#,##0.00;[Red]&quot;$&quot;#,##0.00">
                  <c:v>42911</c:v>
                </c:pt>
                <c:pt idx="47">
                  <c:v>45000</c:v>
                </c:pt>
                <c:pt idx="48">
                  <c:v>45000</c:v>
                </c:pt>
                <c:pt idx="53" formatCode="_-&quot;$&quot;* #,##0.00_-;\-&quot;$&quot;* #,##0.00_-;_-&quot;$&quot;* &quot;-&quot;??_-;_-@_-">
                  <c:v>24784</c:v>
                </c:pt>
                <c:pt idx="54" formatCode="_-&quot;$&quot;* #,##0.00_-;\-&quot;$&quot;* #,##0.00_-;_-&quot;$&quot;* &quot;-&quot;??_-;_-@_-">
                  <c:v>50440</c:v>
                </c:pt>
                <c:pt idx="55" formatCode="_-&quot;$&quot;* #,##0.00_-;\-&quot;$&quot;* #,##0.00_-;_-&quot;$&quot;* &quot;-&quot;??_-;_-@_-">
                  <c:v>45726</c:v>
                </c:pt>
                <c:pt idx="56" formatCode="_-&quot;$&quot;* #,##0.00_-;\-&quot;$&quot;* #,##0.00_-;_-&quot;$&quot;* &quot;-&quot;??_-;_-@_-">
                  <c:v>31690</c:v>
                </c:pt>
                <c:pt idx="57" formatCode="_-&quot;$&quot;* #,##0.00_-;\-&quot;$&quot;* #,##0.00_-;_-&quot;$&quot;* &quot;-&quot;??_-;_-@_-">
                  <c:v>125000</c:v>
                </c:pt>
                <c:pt idx="58" formatCode="_-&quot;$&quot;* #,##0.00_-;\-&quot;$&quot;* #,##0.00_-;_-&quot;$&quot;* &quot;-&quot;??_-;_-@_-">
                  <c:v>125000</c:v>
                </c:pt>
                <c:pt idx="59" formatCode="_-&quot;$&quot;* #,##0.00_-;\-&quot;$&quot;* #,##0.00_-;_-&quot;$&quot;* &quot;-&quot;??_-;_-@_-">
                  <c:v>125000</c:v>
                </c:pt>
                <c:pt idx="60" formatCode="_-&quot;$&quot;* #,##0.00_-;\-&quot;$&quot;* #,##0.00_-;_-&quot;$&quot;* &quot;-&quot;??_-;_-@_-">
                  <c:v>125000</c:v>
                </c:pt>
                <c:pt idx="61" formatCode="_-&quot;$&quot;* #,##0.00_-;\-&quot;$&quot;* #,##0.00_-;_-&quot;$&quot;* &quot;-&quot;??_-;_-@_-">
                  <c:v>125000</c:v>
                </c:pt>
                <c:pt idx="62" formatCode="_-&quot;$&quot;* #,##0.00_-;\-&quot;$&quot;* #,##0.00_-;_-&quot;$&quot;* &quot;-&quot;??_-;_-@_-">
                  <c:v>96429</c:v>
                </c:pt>
                <c:pt idx="63" formatCode="_-&quot;$&quot;* #,##0.00_-;\-&quot;$&quot;* #,##0.00_-;_-&quot;$&quot;* &quot;-&quot;??_-;_-@_-">
                  <c:v>70714</c:v>
                </c:pt>
                <c:pt idx="64" formatCode="_-&quot;$&quot;* #,##0.00_-;\-&quot;$&quot;* #,##0.00_-;_-&quot;$&quot;* &quot;-&quot;??_-;_-@_-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259000"/>
        <c:axId val="473258608"/>
      </c:barChart>
      <c:lineChart>
        <c:grouping val="standard"/>
        <c:varyColors val="0"/>
        <c:ser>
          <c:idx val="1"/>
          <c:order val="1"/>
          <c:tx>
            <c:v>modelled organic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7/6/2015</c:v>
                </c:pt>
                <c:pt idx="40">
                  <c:v>7/13/2015</c:v>
                </c:pt>
                <c:pt idx="41">
                  <c:v>7/20/2015</c:v>
                </c:pt>
                <c:pt idx="42">
                  <c:v>7/27/2015</c:v>
                </c:pt>
                <c:pt idx="43">
                  <c:v>8/3/2015</c:v>
                </c:pt>
                <c:pt idx="44">
                  <c:v>8/10/2015</c:v>
                </c:pt>
                <c:pt idx="45">
                  <c:v>8/17/2015</c:v>
                </c:pt>
                <c:pt idx="46">
                  <c:v>8/24/2015</c:v>
                </c:pt>
                <c:pt idx="47">
                  <c:v>8/31/2015</c:v>
                </c:pt>
                <c:pt idx="48">
                  <c:v>9/7/2015</c:v>
                </c:pt>
                <c:pt idx="49">
                  <c:v>9/14/2015</c:v>
                </c:pt>
                <c:pt idx="50">
                  <c:v>9/21/2015</c:v>
                </c:pt>
                <c:pt idx="51">
                  <c:v>9/28/2015</c:v>
                </c:pt>
                <c:pt idx="52">
                  <c:v>10/5/2015</c:v>
                </c:pt>
                <c:pt idx="53">
                  <c:v>10/12/2015</c:v>
                </c:pt>
                <c:pt idx="54">
                  <c:v>10/19/2015</c:v>
                </c:pt>
                <c:pt idx="55">
                  <c:v>10/26/2015</c:v>
                </c:pt>
                <c:pt idx="56">
                  <c:v>11/2/2015</c:v>
                </c:pt>
                <c:pt idx="57">
                  <c:v>11/9/2015</c:v>
                </c:pt>
                <c:pt idx="58">
                  <c:v>11/16/2015</c:v>
                </c:pt>
                <c:pt idx="59">
                  <c:v>11/23/2015</c:v>
                </c:pt>
                <c:pt idx="60">
                  <c:v>11/30/2015</c:v>
                </c:pt>
                <c:pt idx="61">
                  <c:v>12/7/2015</c:v>
                </c:pt>
                <c:pt idx="62">
                  <c:v>12/14/2015</c:v>
                </c:pt>
                <c:pt idx="63">
                  <c:v>12/21/2015</c:v>
                </c:pt>
                <c:pt idx="64">
                  <c:v>12/28/2015</c:v>
                </c:pt>
              </c:strCache>
            </c:strRef>
          </c:cat>
          <c:val>
            <c:numRef>
              <c:f>'multi-channel comparison'!$H$29:$H$93</c:f>
              <c:numCache>
                <c:formatCode>General</c:formatCode>
                <c:ptCount val="65"/>
                <c:pt idx="0">
                  <c:v>26397</c:v>
                </c:pt>
                <c:pt idx="1">
                  <c:v>24929</c:v>
                </c:pt>
                <c:pt idx="2">
                  <c:v>25912</c:v>
                </c:pt>
                <c:pt idx="3">
                  <c:v>28002</c:v>
                </c:pt>
                <c:pt idx="4">
                  <c:v>31559</c:v>
                </c:pt>
                <c:pt idx="5">
                  <c:v>32725</c:v>
                </c:pt>
                <c:pt idx="6">
                  <c:v>34327</c:v>
                </c:pt>
                <c:pt idx="7">
                  <c:v>33272</c:v>
                </c:pt>
                <c:pt idx="8">
                  <c:v>36776</c:v>
                </c:pt>
                <c:pt idx="9">
                  <c:v>35406</c:v>
                </c:pt>
                <c:pt idx="10">
                  <c:v>33969</c:v>
                </c:pt>
                <c:pt idx="11">
                  <c:v>30775</c:v>
                </c:pt>
                <c:pt idx="12">
                  <c:v>27346</c:v>
                </c:pt>
                <c:pt idx="13">
                  <c:v>27197</c:v>
                </c:pt>
                <c:pt idx="14">
                  <c:v>27106</c:v>
                </c:pt>
                <c:pt idx="15">
                  <c:v>31050</c:v>
                </c:pt>
                <c:pt idx="16">
                  <c:v>32091</c:v>
                </c:pt>
                <c:pt idx="17">
                  <c:v>29605</c:v>
                </c:pt>
                <c:pt idx="18">
                  <c:v>25442</c:v>
                </c:pt>
                <c:pt idx="19">
                  <c:v>23376</c:v>
                </c:pt>
                <c:pt idx="20">
                  <c:v>21747</c:v>
                </c:pt>
                <c:pt idx="21">
                  <c:v>22228</c:v>
                </c:pt>
                <c:pt idx="22">
                  <c:v>21495</c:v>
                </c:pt>
                <c:pt idx="23">
                  <c:v>19473</c:v>
                </c:pt>
                <c:pt idx="24">
                  <c:v>18937</c:v>
                </c:pt>
                <c:pt idx="25">
                  <c:v>19642</c:v>
                </c:pt>
                <c:pt idx="26">
                  <c:v>21801</c:v>
                </c:pt>
                <c:pt idx="27">
                  <c:v>21101</c:v>
                </c:pt>
                <c:pt idx="28">
                  <c:v>22762</c:v>
                </c:pt>
                <c:pt idx="29">
                  <c:v>20900</c:v>
                </c:pt>
                <c:pt idx="30">
                  <c:v>20045</c:v>
                </c:pt>
                <c:pt idx="31">
                  <c:v>17751</c:v>
                </c:pt>
                <c:pt idx="32">
                  <c:v>16357</c:v>
                </c:pt>
                <c:pt idx="33">
                  <c:v>17526</c:v>
                </c:pt>
                <c:pt idx="34">
                  <c:v>17847</c:v>
                </c:pt>
                <c:pt idx="35">
                  <c:v>18964</c:v>
                </c:pt>
                <c:pt idx="36">
                  <c:v>19068</c:v>
                </c:pt>
                <c:pt idx="37">
                  <c:v>20721</c:v>
                </c:pt>
                <c:pt idx="38">
                  <c:v>21420</c:v>
                </c:pt>
                <c:pt idx="39">
                  <c:v>20070</c:v>
                </c:pt>
                <c:pt idx="40">
                  <c:v>20507</c:v>
                </c:pt>
                <c:pt idx="41">
                  <c:v>22376</c:v>
                </c:pt>
                <c:pt idx="42">
                  <c:v>20475</c:v>
                </c:pt>
                <c:pt idx="43">
                  <c:v>20208</c:v>
                </c:pt>
                <c:pt idx="44">
                  <c:v>19005</c:v>
                </c:pt>
                <c:pt idx="45">
                  <c:v>19142</c:v>
                </c:pt>
                <c:pt idx="46">
                  <c:v>18591</c:v>
                </c:pt>
                <c:pt idx="47">
                  <c:v>17459</c:v>
                </c:pt>
                <c:pt idx="48">
                  <c:v>17353</c:v>
                </c:pt>
                <c:pt idx="49">
                  <c:v>16675</c:v>
                </c:pt>
                <c:pt idx="50">
                  <c:v>16207</c:v>
                </c:pt>
                <c:pt idx="51">
                  <c:v>16334</c:v>
                </c:pt>
                <c:pt idx="52">
                  <c:v>16347</c:v>
                </c:pt>
                <c:pt idx="53">
                  <c:v>17428</c:v>
                </c:pt>
                <c:pt idx="54">
                  <c:v>18393</c:v>
                </c:pt>
                <c:pt idx="55" formatCode="0">
                  <c:v>17596.1808924</c:v>
                </c:pt>
                <c:pt idx="56" formatCode="0">
                  <c:v>15843.668389999999</c:v>
                </c:pt>
                <c:pt idx="57" formatCode="0">
                  <c:v>26754.5</c:v>
                </c:pt>
                <c:pt idx="58" formatCode="0">
                  <c:v>26754.5</c:v>
                </c:pt>
                <c:pt idx="59" formatCode="0">
                  <c:v>26754.5</c:v>
                </c:pt>
                <c:pt idx="60" formatCode="0">
                  <c:v>26754.5</c:v>
                </c:pt>
                <c:pt idx="61" formatCode="0">
                  <c:v>26754.5</c:v>
                </c:pt>
                <c:pt idx="62" formatCode="0">
                  <c:v>23598.630195899997</c:v>
                </c:pt>
                <c:pt idx="63" formatCode="0">
                  <c:v>20618.629420400001</c:v>
                </c:pt>
                <c:pt idx="64" formatCode="0">
                  <c:v>18122</c:v>
                </c:pt>
              </c:numCache>
            </c:numRef>
          </c:val>
          <c:smooth val="0"/>
        </c:ser>
        <c:ser>
          <c:idx val="2"/>
          <c:order val="2"/>
          <c:tx>
            <c:v>modelled direct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7/6/2015</c:v>
                </c:pt>
                <c:pt idx="40">
                  <c:v>7/13/2015</c:v>
                </c:pt>
                <c:pt idx="41">
                  <c:v>7/20/2015</c:v>
                </c:pt>
                <c:pt idx="42">
                  <c:v>7/27/2015</c:v>
                </c:pt>
                <c:pt idx="43">
                  <c:v>8/3/2015</c:v>
                </c:pt>
                <c:pt idx="44">
                  <c:v>8/10/2015</c:v>
                </c:pt>
                <c:pt idx="45">
                  <c:v>8/17/2015</c:v>
                </c:pt>
                <c:pt idx="46">
                  <c:v>8/24/2015</c:v>
                </c:pt>
                <c:pt idx="47">
                  <c:v>8/31/2015</c:v>
                </c:pt>
                <c:pt idx="48">
                  <c:v>9/7/2015</c:v>
                </c:pt>
                <c:pt idx="49">
                  <c:v>9/14/2015</c:v>
                </c:pt>
                <c:pt idx="50">
                  <c:v>9/21/2015</c:v>
                </c:pt>
                <c:pt idx="51">
                  <c:v>9/28/2015</c:v>
                </c:pt>
                <c:pt idx="52">
                  <c:v>10/5/2015</c:v>
                </c:pt>
                <c:pt idx="53">
                  <c:v>10/12/2015</c:v>
                </c:pt>
                <c:pt idx="54">
                  <c:v>10/19/2015</c:v>
                </c:pt>
                <c:pt idx="55">
                  <c:v>10/26/2015</c:v>
                </c:pt>
                <c:pt idx="56">
                  <c:v>11/2/2015</c:v>
                </c:pt>
                <c:pt idx="57">
                  <c:v>11/9/2015</c:v>
                </c:pt>
                <c:pt idx="58">
                  <c:v>11/16/2015</c:v>
                </c:pt>
                <c:pt idx="59">
                  <c:v>11/23/2015</c:v>
                </c:pt>
                <c:pt idx="60">
                  <c:v>11/30/2015</c:v>
                </c:pt>
                <c:pt idx="61">
                  <c:v>12/7/2015</c:v>
                </c:pt>
                <c:pt idx="62">
                  <c:v>12/14/2015</c:v>
                </c:pt>
                <c:pt idx="63">
                  <c:v>12/21/2015</c:v>
                </c:pt>
                <c:pt idx="64">
                  <c:v>12/28/2015</c:v>
                </c:pt>
              </c:strCache>
            </c:strRef>
          </c:cat>
          <c:val>
            <c:numRef>
              <c:f>'multi-channel comparison'!$F$29:$F$93</c:f>
              <c:numCache>
                <c:formatCode>General</c:formatCode>
                <c:ptCount val="65"/>
                <c:pt idx="0">
                  <c:v>39909</c:v>
                </c:pt>
                <c:pt idx="1">
                  <c:v>30661</c:v>
                </c:pt>
                <c:pt idx="2">
                  <c:v>31324</c:v>
                </c:pt>
                <c:pt idx="3">
                  <c:v>33194</c:v>
                </c:pt>
                <c:pt idx="4">
                  <c:v>30994</c:v>
                </c:pt>
                <c:pt idx="5">
                  <c:v>33811</c:v>
                </c:pt>
                <c:pt idx="6">
                  <c:v>29601</c:v>
                </c:pt>
                <c:pt idx="7">
                  <c:v>29834</c:v>
                </c:pt>
                <c:pt idx="8">
                  <c:v>42026</c:v>
                </c:pt>
                <c:pt idx="9">
                  <c:v>47191</c:v>
                </c:pt>
                <c:pt idx="10">
                  <c:v>45683</c:v>
                </c:pt>
                <c:pt idx="11">
                  <c:v>22666</c:v>
                </c:pt>
                <c:pt idx="12">
                  <c:v>15701</c:v>
                </c:pt>
                <c:pt idx="13">
                  <c:v>17713</c:v>
                </c:pt>
                <c:pt idx="14">
                  <c:v>18259</c:v>
                </c:pt>
                <c:pt idx="15">
                  <c:v>25238</c:v>
                </c:pt>
                <c:pt idx="16">
                  <c:v>29800</c:v>
                </c:pt>
                <c:pt idx="17">
                  <c:v>21813</c:v>
                </c:pt>
                <c:pt idx="18">
                  <c:v>20065</c:v>
                </c:pt>
                <c:pt idx="19">
                  <c:v>14365</c:v>
                </c:pt>
                <c:pt idx="20">
                  <c:v>15908</c:v>
                </c:pt>
                <c:pt idx="21">
                  <c:v>18958</c:v>
                </c:pt>
                <c:pt idx="22">
                  <c:v>17540</c:v>
                </c:pt>
                <c:pt idx="23">
                  <c:v>15271</c:v>
                </c:pt>
                <c:pt idx="24">
                  <c:v>13671</c:v>
                </c:pt>
                <c:pt idx="25">
                  <c:v>15706</c:v>
                </c:pt>
                <c:pt idx="26">
                  <c:v>15766</c:v>
                </c:pt>
                <c:pt idx="27">
                  <c:v>15359</c:v>
                </c:pt>
                <c:pt idx="28">
                  <c:v>19149</c:v>
                </c:pt>
                <c:pt idx="29">
                  <c:v>14872</c:v>
                </c:pt>
                <c:pt idx="30">
                  <c:v>11129</c:v>
                </c:pt>
                <c:pt idx="31">
                  <c:v>12363</c:v>
                </c:pt>
                <c:pt idx="32">
                  <c:v>10553</c:v>
                </c:pt>
                <c:pt idx="33">
                  <c:v>10950</c:v>
                </c:pt>
                <c:pt idx="34">
                  <c:v>10854</c:v>
                </c:pt>
                <c:pt idx="35">
                  <c:v>13905</c:v>
                </c:pt>
                <c:pt idx="36">
                  <c:v>14160</c:v>
                </c:pt>
                <c:pt idx="37">
                  <c:v>16390</c:v>
                </c:pt>
                <c:pt idx="38">
                  <c:v>17186</c:v>
                </c:pt>
                <c:pt idx="39">
                  <c:v>12910</c:v>
                </c:pt>
                <c:pt idx="40">
                  <c:v>13376</c:v>
                </c:pt>
                <c:pt idx="41">
                  <c:v>15708</c:v>
                </c:pt>
                <c:pt idx="42">
                  <c:v>12921</c:v>
                </c:pt>
                <c:pt idx="43">
                  <c:v>14627</c:v>
                </c:pt>
                <c:pt idx="44">
                  <c:v>13623</c:v>
                </c:pt>
                <c:pt idx="45">
                  <c:v>14405</c:v>
                </c:pt>
                <c:pt idx="46">
                  <c:v>13811</c:v>
                </c:pt>
                <c:pt idx="47">
                  <c:v>13625</c:v>
                </c:pt>
                <c:pt idx="48">
                  <c:v>13490</c:v>
                </c:pt>
                <c:pt idx="49">
                  <c:v>10492</c:v>
                </c:pt>
                <c:pt idx="50">
                  <c:v>9810</c:v>
                </c:pt>
                <c:pt idx="51">
                  <c:v>9615</c:v>
                </c:pt>
                <c:pt idx="52">
                  <c:v>9189</c:v>
                </c:pt>
                <c:pt idx="53">
                  <c:v>12903</c:v>
                </c:pt>
                <c:pt idx="54">
                  <c:v>15651</c:v>
                </c:pt>
                <c:pt idx="55" formatCode="0">
                  <c:v>14953.3951848</c:v>
                </c:pt>
                <c:pt idx="56" formatCode="0">
                  <c:v>12418.25778</c:v>
                </c:pt>
                <c:pt idx="57" formatCode="0">
                  <c:v>27792.2</c:v>
                </c:pt>
                <c:pt idx="58" formatCode="0">
                  <c:v>27792.2</c:v>
                </c:pt>
                <c:pt idx="59" formatCode="0">
                  <c:v>27792.2</c:v>
                </c:pt>
                <c:pt idx="60" formatCode="0">
                  <c:v>27792.2</c:v>
                </c:pt>
                <c:pt idx="61" formatCode="0">
                  <c:v>27792.2</c:v>
                </c:pt>
                <c:pt idx="62" formatCode="0">
                  <c:v>23454.716491800002</c:v>
                </c:pt>
                <c:pt idx="63" formatCode="0">
                  <c:v>19271.621440800001</c:v>
                </c:pt>
                <c:pt idx="64" formatCode="0">
                  <c:v>15709.7</c:v>
                </c:pt>
              </c:numCache>
            </c:numRef>
          </c:val>
          <c:smooth val="0"/>
        </c:ser>
        <c:ser>
          <c:idx val="3"/>
          <c:order val="3"/>
          <c:tx>
            <c:v>modelled paid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comparison'!$A$29:$A$93</c:f>
              <c:strCache>
                <c:ptCount val="65"/>
                <c:pt idx="0">
                  <c:v>10/6/14 </c:v>
                </c:pt>
                <c:pt idx="1">
                  <c:v>10/13/14 </c:v>
                </c:pt>
                <c:pt idx="2">
                  <c:v>10/20/14 </c:v>
                </c:pt>
                <c:pt idx="3">
                  <c:v>10/27/14 </c:v>
                </c:pt>
                <c:pt idx="4">
                  <c:v>11/3/14 </c:v>
                </c:pt>
                <c:pt idx="5">
                  <c:v>11/10/14 </c:v>
                </c:pt>
                <c:pt idx="6">
                  <c:v>11/17/14 </c:v>
                </c:pt>
                <c:pt idx="7">
                  <c:v>11/24/14 </c:v>
                </c:pt>
                <c:pt idx="8">
                  <c:v>12/1/14 </c:v>
                </c:pt>
                <c:pt idx="9">
                  <c:v>12/8/14 </c:v>
                </c:pt>
                <c:pt idx="10">
                  <c:v>12/15/14 </c:v>
                </c:pt>
                <c:pt idx="11">
                  <c:v>12/22/14 </c:v>
                </c:pt>
                <c:pt idx="12">
                  <c:v>12/29/14 </c:v>
                </c:pt>
                <c:pt idx="13">
                  <c:v>1/5/15 </c:v>
                </c:pt>
                <c:pt idx="14">
                  <c:v>1/12/15 </c:v>
                </c:pt>
                <c:pt idx="15">
                  <c:v>1/19/15 </c:v>
                </c:pt>
                <c:pt idx="16">
                  <c:v>1/26/15 </c:v>
                </c:pt>
                <c:pt idx="17">
                  <c:v>2/2/15 </c:v>
                </c:pt>
                <c:pt idx="18">
                  <c:v>2/9/15 </c:v>
                </c:pt>
                <c:pt idx="19">
                  <c:v>2/16/15 </c:v>
                </c:pt>
                <c:pt idx="20">
                  <c:v>2/23/15 </c:v>
                </c:pt>
                <c:pt idx="21">
                  <c:v>3/2/15 </c:v>
                </c:pt>
                <c:pt idx="22">
                  <c:v>3/9/15 </c:v>
                </c:pt>
                <c:pt idx="23">
                  <c:v>3/16/15 </c:v>
                </c:pt>
                <c:pt idx="24">
                  <c:v>3/23/15 </c:v>
                </c:pt>
                <c:pt idx="25">
                  <c:v>3/30/15 </c:v>
                </c:pt>
                <c:pt idx="26">
                  <c:v>4/6/15 </c:v>
                </c:pt>
                <c:pt idx="27">
                  <c:v>4/13/15 </c:v>
                </c:pt>
                <c:pt idx="28">
                  <c:v>4/20/15 </c:v>
                </c:pt>
                <c:pt idx="29">
                  <c:v>4/27/15 </c:v>
                </c:pt>
                <c:pt idx="30">
                  <c:v>5/4/15 </c:v>
                </c:pt>
                <c:pt idx="31">
                  <c:v>5/11/15 </c:v>
                </c:pt>
                <c:pt idx="32">
                  <c:v>5/18/15 </c:v>
                </c:pt>
                <c:pt idx="33">
                  <c:v>5/25/15 </c:v>
                </c:pt>
                <c:pt idx="34">
                  <c:v>6/1/15 </c:v>
                </c:pt>
                <c:pt idx="35">
                  <c:v>6/8/15 </c:v>
                </c:pt>
                <c:pt idx="36">
                  <c:v>6/15/15 </c:v>
                </c:pt>
                <c:pt idx="37">
                  <c:v>6/22/15 </c:v>
                </c:pt>
                <c:pt idx="38">
                  <c:v>6/29/15 </c:v>
                </c:pt>
                <c:pt idx="39">
                  <c:v>7/6/2015</c:v>
                </c:pt>
                <c:pt idx="40">
                  <c:v>7/13/2015</c:v>
                </c:pt>
                <c:pt idx="41">
                  <c:v>7/20/2015</c:v>
                </c:pt>
                <c:pt idx="42">
                  <c:v>7/27/2015</c:v>
                </c:pt>
                <c:pt idx="43">
                  <c:v>8/3/2015</c:v>
                </c:pt>
                <c:pt idx="44">
                  <c:v>8/10/2015</c:v>
                </c:pt>
                <c:pt idx="45">
                  <c:v>8/17/2015</c:v>
                </c:pt>
                <c:pt idx="46">
                  <c:v>8/24/2015</c:v>
                </c:pt>
                <c:pt idx="47">
                  <c:v>8/31/2015</c:v>
                </c:pt>
                <c:pt idx="48">
                  <c:v>9/7/2015</c:v>
                </c:pt>
                <c:pt idx="49">
                  <c:v>9/14/2015</c:v>
                </c:pt>
                <c:pt idx="50">
                  <c:v>9/21/2015</c:v>
                </c:pt>
                <c:pt idx="51">
                  <c:v>9/28/2015</c:v>
                </c:pt>
                <c:pt idx="52">
                  <c:v>10/5/2015</c:v>
                </c:pt>
                <c:pt idx="53">
                  <c:v>10/12/2015</c:v>
                </c:pt>
                <c:pt idx="54">
                  <c:v>10/19/2015</c:v>
                </c:pt>
                <c:pt idx="55">
                  <c:v>10/26/2015</c:v>
                </c:pt>
                <c:pt idx="56">
                  <c:v>11/2/2015</c:v>
                </c:pt>
                <c:pt idx="57">
                  <c:v>11/9/2015</c:v>
                </c:pt>
                <c:pt idx="58">
                  <c:v>11/16/2015</c:v>
                </c:pt>
                <c:pt idx="59">
                  <c:v>11/23/2015</c:v>
                </c:pt>
                <c:pt idx="60">
                  <c:v>11/30/2015</c:v>
                </c:pt>
                <c:pt idx="61">
                  <c:v>12/7/2015</c:v>
                </c:pt>
                <c:pt idx="62">
                  <c:v>12/14/2015</c:v>
                </c:pt>
                <c:pt idx="63">
                  <c:v>12/21/2015</c:v>
                </c:pt>
                <c:pt idx="64">
                  <c:v>12/28/2015</c:v>
                </c:pt>
              </c:strCache>
            </c:strRef>
          </c:cat>
          <c:val>
            <c:numRef>
              <c:f>'multi-channel comparison'!$R$29:$R$93</c:f>
              <c:numCache>
                <c:formatCode>General</c:formatCode>
                <c:ptCount val="65"/>
                <c:pt idx="0">
                  <c:v>11441</c:v>
                </c:pt>
                <c:pt idx="1">
                  <c:v>10057</c:v>
                </c:pt>
                <c:pt idx="2">
                  <c:v>10886</c:v>
                </c:pt>
                <c:pt idx="3">
                  <c:v>11783</c:v>
                </c:pt>
                <c:pt idx="4">
                  <c:v>12184</c:v>
                </c:pt>
                <c:pt idx="5">
                  <c:v>11960</c:v>
                </c:pt>
                <c:pt idx="6">
                  <c:v>12666</c:v>
                </c:pt>
                <c:pt idx="7">
                  <c:v>11466</c:v>
                </c:pt>
                <c:pt idx="8">
                  <c:v>13778</c:v>
                </c:pt>
                <c:pt idx="9">
                  <c:v>13669</c:v>
                </c:pt>
                <c:pt idx="10">
                  <c:v>12407</c:v>
                </c:pt>
                <c:pt idx="11">
                  <c:v>8136</c:v>
                </c:pt>
                <c:pt idx="12">
                  <c:v>5605</c:v>
                </c:pt>
                <c:pt idx="13">
                  <c:v>7215</c:v>
                </c:pt>
                <c:pt idx="14">
                  <c:v>7339</c:v>
                </c:pt>
                <c:pt idx="15">
                  <c:v>10629</c:v>
                </c:pt>
                <c:pt idx="16">
                  <c:v>11428</c:v>
                </c:pt>
                <c:pt idx="17">
                  <c:v>8400</c:v>
                </c:pt>
                <c:pt idx="18">
                  <c:v>5961</c:v>
                </c:pt>
                <c:pt idx="19">
                  <c:v>4597</c:v>
                </c:pt>
                <c:pt idx="20">
                  <c:v>5162</c:v>
                </c:pt>
                <c:pt idx="21">
                  <c:v>5820</c:v>
                </c:pt>
                <c:pt idx="22">
                  <c:v>5411</c:v>
                </c:pt>
                <c:pt idx="23">
                  <c:v>4437</c:v>
                </c:pt>
                <c:pt idx="24">
                  <c:v>4541</c:v>
                </c:pt>
                <c:pt idx="25">
                  <c:v>5859</c:v>
                </c:pt>
                <c:pt idx="26">
                  <c:v>5564</c:v>
                </c:pt>
                <c:pt idx="27">
                  <c:v>5291</c:v>
                </c:pt>
                <c:pt idx="28">
                  <c:v>6338</c:v>
                </c:pt>
                <c:pt idx="29">
                  <c:v>4786</c:v>
                </c:pt>
                <c:pt idx="30">
                  <c:v>3620</c:v>
                </c:pt>
                <c:pt idx="31">
                  <c:v>3516</c:v>
                </c:pt>
                <c:pt idx="32">
                  <c:v>3219</c:v>
                </c:pt>
                <c:pt idx="33">
                  <c:v>3258</c:v>
                </c:pt>
                <c:pt idx="34">
                  <c:v>3278</c:v>
                </c:pt>
                <c:pt idx="35">
                  <c:v>4520</c:v>
                </c:pt>
                <c:pt idx="36">
                  <c:v>4561</c:v>
                </c:pt>
                <c:pt idx="37">
                  <c:v>5157</c:v>
                </c:pt>
                <c:pt idx="38">
                  <c:v>6267</c:v>
                </c:pt>
                <c:pt idx="39">
                  <c:v>4128</c:v>
                </c:pt>
                <c:pt idx="40">
                  <c:v>3388</c:v>
                </c:pt>
                <c:pt idx="41">
                  <c:v>3038</c:v>
                </c:pt>
                <c:pt idx="42">
                  <c:v>2991</c:v>
                </c:pt>
                <c:pt idx="43">
                  <c:v>4576</c:v>
                </c:pt>
                <c:pt idx="44">
                  <c:v>4565</c:v>
                </c:pt>
                <c:pt idx="45">
                  <c:v>5017</c:v>
                </c:pt>
                <c:pt idx="46">
                  <c:v>4905</c:v>
                </c:pt>
                <c:pt idx="47">
                  <c:v>4922</c:v>
                </c:pt>
                <c:pt idx="48">
                  <c:v>5273</c:v>
                </c:pt>
                <c:pt idx="49">
                  <c:v>3547</c:v>
                </c:pt>
                <c:pt idx="50">
                  <c:v>3183</c:v>
                </c:pt>
                <c:pt idx="51">
                  <c:v>3155</c:v>
                </c:pt>
                <c:pt idx="52">
                  <c:v>3165</c:v>
                </c:pt>
                <c:pt idx="53">
                  <c:v>4710</c:v>
                </c:pt>
                <c:pt idx="54">
                  <c:v>5916</c:v>
                </c:pt>
                <c:pt idx="55" formatCode="0">
                  <c:v>5019.4227848</c:v>
                </c:pt>
                <c:pt idx="56" formatCode="0">
                  <c:v>3991.7517800000005</c:v>
                </c:pt>
                <c:pt idx="57" formatCode="0">
                  <c:v>9344.2000000000007</c:v>
                </c:pt>
                <c:pt idx="58" formatCode="0">
                  <c:v>9344.2000000000007</c:v>
                </c:pt>
                <c:pt idx="59" formatCode="0">
                  <c:v>9344.2000000000007</c:v>
                </c:pt>
                <c:pt idx="60" formatCode="0">
                  <c:v>9344.2000000000007</c:v>
                </c:pt>
                <c:pt idx="61" formatCode="0">
                  <c:v>9344.2000000000007</c:v>
                </c:pt>
                <c:pt idx="62" formatCode="0">
                  <c:v>8075.2418918000003</c:v>
                </c:pt>
                <c:pt idx="63" formatCode="0">
                  <c:v>6653.9378408000002</c:v>
                </c:pt>
                <c:pt idx="64" formatCode="0">
                  <c:v>5316.7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57824"/>
        <c:axId val="473258216"/>
      </c:lineChart>
      <c:catAx>
        <c:axId val="4732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58216"/>
        <c:crosses val="autoZero"/>
        <c:auto val="1"/>
        <c:lblAlgn val="ctr"/>
        <c:lblOffset val="100"/>
        <c:noMultiLvlLbl val="0"/>
      </c:catAx>
      <c:valAx>
        <c:axId val="47325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57824"/>
        <c:crosses val="autoZero"/>
        <c:crossBetween val="between"/>
      </c:valAx>
      <c:valAx>
        <c:axId val="473258608"/>
        <c:scaling>
          <c:orientation val="minMax"/>
        </c:scaling>
        <c:delete val="0"/>
        <c:axPos val="r"/>
        <c:numFmt formatCode="&quot;$&quot;#,##0;[Red]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59000"/>
        <c:crosses val="max"/>
        <c:crossBetween val="between"/>
      </c:valAx>
      <c:catAx>
        <c:axId val="473259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325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Sheet4!$A$2:$A$53</c:f>
              <c:numCache>
                <c:formatCode>m/d/yyyy</c:formatCode>
                <c:ptCount val="52"/>
                <c:pt idx="0">
                  <c:v>41644</c:v>
                </c:pt>
                <c:pt idx="1">
                  <c:v>41651</c:v>
                </c:pt>
                <c:pt idx="2">
                  <c:v>41658</c:v>
                </c:pt>
                <c:pt idx="3">
                  <c:v>41665</c:v>
                </c:pt>
                <c:pt idx="4">
                  <c:v>41672</c:v>
                </c:pt>
                <c:pt idx="5">
                  <c:v>41679</c:v>
                </c:pt>
                <c:pt idx="6">
                  <c:v>41686</c:v>
                </c:pt>
                <c:pt idx="7">
                  <c:v>41693</c:v>
                </c:pt>
                <c:pt idx="8">
                  <c:v>41700</c:v>
                </c:pt>
                <c:pt idx="9">
                  <c:v>41707</c:v>
                </c:pt>
                <c:pt idx="10">
                  <c:v>41714</c:v>
                </c:pt>
                <c:pt idx="11">
                  <c:v>41721</c:v>
                </c:pt>
                <c:pt idx="12">
                  <c:v>41728</c:v>
                </c:pt>
                <c:pt idx="13">
                  <c:v>41735</c:v>
                </c:pt>
                <c:pt idx="14">
                  <c:v>41742</c:v>
                </c:pt>
                <c:pt idx="15">
                  <c:v>41749</c:v>
                </c:pt>
                <c:pt idx="16">
                  <c:v>41756</c:v>
                </c:pt>
                <c:pt idx="17">
                  <c:v>41763</c:v>
                </c:pt>
                <c:pt idx="18">
                  <c:v>41770</c:v>
                </c:pt>
                <c:pt idx="19">
                  <c:v>41777</c:v>
                </c:pt>
                <c:pt idx="20">
                  <c:v>41784</c:v>
                </c:pt>
                <c:pt idx="21">
                  <c:v>41791</c:v>
                </c:pt>
                <c:pt idx="22">
                  <c:v>41798</c:v>
                </c:pt>
                <c:pt idx="23">
                  <c:v>41805</c:v>
                </c:pt>
                <c:pt idx="24">
                  <c:v>41812</c:v>
                </c:pt>
                <c:pt idx="25">
                  <c:v>41819</c:v>
                </c:pt>
                <c:pt idx="26">
                  <c:v>41826</c:v>
                </c:pt>
                <c:pt idx="27">
                  <c:v>41833</c:v>
                </c:pt>
                <c:pt idx="28">
                  <c:v>41840</c:v>
                </c:pt>
                <c:pt idx="29">
                  <c:v>41847</c:v>
                </c:pt>
                <c:pt idx="30">
                  <c:v>41854</c:v>
                </c:pt>
                <c:pt idx="31">
                  <c:v>41861</c:v>
                </c:pt>
                <c:pt idx="32">
                  <c:v>41868</c:v>
                </c:pt>
                <c:pt idx="33">
                  <c:v>41875</c:v>
                </c:pt>
                <c:pt idx="34">
                  <c:v>41882</c:v>
                </c:pt>
                <c:pt idx="35">
                  <c:v>41889</c:v>
                </c:pt>
                <c:pt idx="36">
                  <c:v>41896</c:v>
                </c:pt>
                <c:pt idx="37">
                  <c:v>41903</c:v>
                </c:pt>
                <c:pt idx="38">
                  <c:v>41910</c:v>
                </c:pt>
                <c:pt idx="39">
                  <c:v>41917</c:v>
                </c:pt>
                <c:pt idx="40">
                  <c:v>41924</c:v>
                </c:pt>
                <c:pt idx="41">
                  <c:v>41931</c:v>
                </c:pt>
                <c:pt idx="42">
                  <c:v>41938</c:v>
                </c:pt>
                <c:pt idx="43">
                  <c:v>41945</c:v>
                </c:pt>
                <c:pt idx="44">
                  <c:v>41952</c:v>
                </c:pt>
                <c:pt idx="45">
                  <c:v>41959</c:v>
                </c:pt>
                <c:pt idx="46">
                  <c:v>41966</c:v>
                </c:pt>
                <c:pt idx="47">
                  <c:v>41973</c:v>
                </c:pt>
                <c:pt idx="48">
                  <c:v>41980</c:v>
                </c:pt>
                <c:pt idx="49">
                  <c:v>41987</c:v>
                </c:pt>
                <c:pt idx="50">
                  <c:v>41994</c:v>
                </c:pt>
                <c:pt idx="51">
                  <c:v>42001</c:v>
                </c:pt>
              </c:numCache>
            </c:numRef>
          </c:cat>
          <c:val>
            <c:numRef>
              <c:f>Sheet4!$D$2:$D$53</c:f>
              <c:numCache>
                <c:formatCode>General</c:formatCode>
                <c:ptCount val="52"/>
                <c:pt idx="0">
                  <c:v>97</c:v>
                </c:pt>
                <c:pt idx="1">
                  <c:v>91</c:v>
                </c:pt>
                <c:pt idx="2">
                  <c:v>92</c:v>
                </c:pt>
                <c:pt idx="3">
                  <c:v>90</c:v>
                </c:pt>
                <c:pt idx="4">
                  <c:v>91</c:v>
                </c:pt>
                <c:pt idx="5">
                  <c:v>94</c:v>
                </c:pt>
                <c:pt idx="6">
                  <c:v>93</c:v>
                </c:pt>
                <c:pt idx="7">
                  <c:v>80</c:v>
                </c:pt>
                <c:pt idx="8">
                  <c:v>82</c:v>
                </c:pt>
                <c:pt idx="9">
                  <c:v>77</c:v>
                </c:pt>
                <c:pt idx="10">
                  <c:v>76</c:v>
                </c:pt>
                <c:pt idx="11">
                  <c:v>79</c:v>
                </c:pt>
                <c:pt idx="12">
                  <c:v>78</c:v>
                </c:pt>
                <c:pt idx="13">
                  <c:v>78</c:v>
                </c:pt>
                <c:pt idx="14">
                  <c:v>82</c:v>
                </c:pt>
                <c:pt idx="15">
                  <c:v>84</c:v>
                </c:pt>
                <c:pt idx="16">
                  <c:v>84</c:v>
                </c:pt>
                <c:pt idx="17">
                  <c:v>83</c:v>
                </c:pt>
                <c:pt idx="18">
                  <c:v>75</c:v>
                </c:pt>
                <c:pt idx="19">
                  <c:v>74</c:v>
                </c:pt>
                <c:pt idx="20">
                  <c:v>76</c:v>
                </c:pt>
                <c:pt idx="21">
                  <c:v>75</c:v>
                </c:pt>
                <c:pt idx="22">
                  <c:v>73</c:v>
                </c:pt>
                <c:pt idx="23">
                  <c:v>75</c:v>
                </c:pt>
                <c:pt idx="24">
                  <c:v>76</c:v>
                </c:pt>
                <c:pt idx="25">
                  <c:v>75</c:v>
                </c:pt>
                <c:pt idx="26">
                  <c:v>82</c:v>
                </c:pt>
                <c:pt idx="27">
                  <c:v>87</c:v>
                </c:pt>
                <c:pt idx="28">
                  <c:v>84</c:v>
                </c:pt>
                <c:pt idx="29">
                  <c:v>90</c:v>
                </c:pt>
                <c:pt idx="30">
                  <c:v>85</c:v>
                </c:pt>
                <c:pt idx="31">
                  <c:v>84</c:v>
                </c:pt>
                <c:pt idx="32">
                  <c:v>84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82</c:v>
                </c:pt>
                <c:pt idx="37">
                  <c:v>81</c:v>
                </c:pt>
                <c:pt idx="38">
                  <c:v>83</c:v>
                </c:pt>
                <c:pt idx="39">
                  <c:v>85</c:v>
                </c:pt>
                <c:pt idx="40">
                  <c:v>82</c:v>
                </c:pt>
                <c:pt idx="41">
                  <c:v>83</c:v>
                </c:pt>
                <c:pt idx="42">
                  <c:v>77</c:v>
                </c:pt>
                <c:pt idx="43">
                  <c:v>85</c:v>
                </c:pt>
                <c:pt idx="44">
                  <c:v>90</c:v>
                </c:pt>
                <c:pt idx="45">
                  <c:v>92</c:v>
                </c:pt>
                <c:pt idx="46">
                  <c:v>95</c:v>
                </c:pt>
                <c:pt idx="47">
                  <c:v>98</c:v>
                </c:pt>
                <c:pt idx="48">
                  <c:v>91</c:v>
                </c:pt>
                <c:pt idx="49">
                  <c:v>89</c:v>
                </c:pt>
                <c:pt idx="50">
                  <c:v>100</c:v>
                </c:pt>
                <c:pt idx="51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v>2015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Sheet4!$D$54:$D$105</c:f>
              <c:numCache>
                <c:formatCode>General</c:formatCode>
                <c:ptCount val="52"/>
                <c:pt idx="0">
                  <c:v>100</c:v>
                </c:pt>
                <c:pt idx="1">
                  <c:v>93</c:v>
                </c:pt>
                <c:pt idx="2">
                  <c:v>93</c:v>
                </c:pt>
                <c:pt idx="3">
                  <c:v>94</c:v>
                </c:pt>
                <c:pt idx="4">
                  <c:v>100</c:v>
                </c:pt>
                <c:pt idx="5">
                  <c:v>99</c:v>
                </c:pt>
                <c:pt idx="6">
                  <c:v>99</c:v>
                </c:pt>
                <c:pt idx="7">
                  <c:v>84</c:v>
                </c:pt>
                <c:pt idx="8">
                  <c:v>82</c:v>
                </c:pt>
                <c:pt idx="9">
                  <c:v>80</c:v>
                </c:pt>
                <c:pt idx="10">
                  <c:v>77</c:v>
                </c:pt>
                <c:pt idx="11">
                  <c:v>76</c:v>
                </c:pt>
                <c:pt idx="12">
                  <c:v>74</c:v>
                </c:pt>
                <c:pt idx="13">
                  <c:v>78</c:v>
                </c:pt>
                <c:pt idx="14">
                  <c:v>77</c:v>
                </c:pt>
                <c:pt idx="15">
                  <c:v>86</c:v>
                </c:pt>
                <c:pt idx="16">
                  <c:v>81</c:v>
                </c:pt>
                <c:pt idx="17">
                  <c:v>83</c:v>
                </c:pt>
                <c:pt idx="18">
                  <c:v>76</c:v>
                </c:pt>
                <c:pt idx="19">
                  <c:v>75</c:v>
                </c:pt>
                <c:pt idx="20">
                  <c:v>78</c:v>
                </c:pt>
                <c:pt idx="21">
                  <c:v>81</c:v>
                </c:pt>
                <c:pt idx="22">
                  <c:v>84</c:v>
                </c:pt>
                <c:pt idx="23">
                  <c:v>81</c:v>
                </c:pt>
                <c:pt idx="24">
                  <c:v>79</c:v>
                </c:pt>
                <c:pt idx="25">
                  <c:v>79</c:v>
                </c:pt>
                <c:pt idx="26">
                  <c:v>89</c:v>
                </c:pt>
                <c:pt idx="27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259784"/>
        <c:axId val="473260176"/>
      </c:lineChart>
      <c:dateAx>
        <c:axId val="473259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60176"/>
        <c:crosses val="autoZero"/>
        <c:auto val="1"/>
        <c:lblOffset val="100"/>
        <c:baseTimeUnit val="days"/>
      </c:dateAx>
      <c:valAx>
        <c:axId val="4732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5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260960"/>
        <c:axId val="473261352"/>
      </c:barChart>
      <c:lineChart>
        <c:grouping val="standard"/>
        <c:varyColors val="0"/>
        <c:ser>
          <c:idx val="2"/>
          <c:order val="1"/>
          <c:tx>
            <c:v>modelled organic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comparison'!$W$2:$W$68</c:f>
              <c:numCache>
                <c:formatCode>0</c:formatCode>
                <c:ptCount val="67"/>
                <c:pt idx="0">
                  <c:v>11742</c:v>
                </c:pt>
                <c:pt idx="1">
                  <c:v>11742</c:v>
                </c:pt>
                <c:pt idx="2">
                  <c:v>11742</c:v>
                </c:pt>
                <c:pt idx="3">
                  <c:v>11742</c:v>
                </c:pt>
                <c:pt idx="4">
                  <c:v>11742</c:v>
                </c:pt>
                <c:pt idx="5">
                  <c:v>16408.694123900001</c:v>
                </c:pt>
                <c:pt idx="6">
                  <c:v>18042.145019899999</c:v>
                </c:pt>
                <c:pt idx="7">
                  <c:v>17721.7542464</c:v>
                </c:pt>
                <c:pt idx="8">
                  <c:v>18305.308099099999</c:v>
                </c:pt>
                <c:pt idx="9">
                  <c:v>17146.9706396</c:v>
                </c:pt>
                <c:pt idx="10">
                  <c:v>15041.69831</c:v>
                </c:pt>
                <c:pt idx="11">
                  <c:v>15453.1983975</c:v>
                </c:pt>
                <c:pt idx="12">
                  <c:v>14804.537683099999</c:v>
                </c:pt>
                <c:pt idx="13">
                  <c:v>19958.231277499999</c:v>
                </c:pt>
                <c:pt idx="14">
                  <c:v>19456.573574400001</c:v>
                </c:pt>
                <c:pt idx="15">
                  <c:v>18916.7370711</c:v>
                </c:pt>
                <c:pt idx="16">
                  <c:v>19098.940955900001</c:v>
                </c:pt>
                <c:pt idx="17">
                  <c:v>18049.876625600002</c:v>
                </c:pt>
                <c:pt idx="18">
                  <c:v>18875.6060316</c:v>
                </c:pt>
                <c:pt idx="19">
                  <c:v>18952.025913599999</c:v>
                </c:pt>
                <c:pt idx="20">
                  <c:v>21308.533651099999</c:v>
                </c:pt>
                <c:pt idx="21">
                  <c:v>24026.316934399998</c:v>
                </c:pt>
                <c:pt idx="22">
                  <c:v>25007.7431984</c:v>
                </c:pt>
                <c:pt idx="23">
                  <c:v>25184.213519899997</c:v>
                </c:pt>
                <c:pt idx="24">
                  <c:v>26486.064087899998</c:v>
                </c:pt>
                <c:pt idx="25">
                  <c:v>25032.446447100003</c:v>
                </c:pt>
                <c:pt idx="26">
                  <c:v>30799.997585600002</c:v>
                </c:pt>
                <c:pt idx="27">
                  <c:v>31339.641039899998</c:v>
                </c:pt>
                <c:pt idx="28">
                  <c:v>29605.499251099998</c:v>
                </c:pt>
                <c:pt idx="29">
                  <c:v>29759.9454191</c:v>
                </c:pt>
                <c:pt idx="30">
                  <c:v>31012.510268399998</c:v>
                </c:pt>
                <c:pt idx="31">
                  <c:v>30813.0693551</c:v>
                </c:pt>
                <c:pt idx="32">
                  <c:v>27414.9042071</c:v>
                </c:pt>
                <c:pt idx="33">
                  <c:v>31684.0977599</c:v>
                </c:pt>
                <c:pt idx="34">
                  <c:v>29233.122639900001</c:v>
                </c:pt>
                <c:pt idx="35">
                  <c:v>36038.810039099997</c:v>
                </c:pt>
                <c:pt idx="36">
                  <c:v>38369.5798775</c:v>
                </c:pt>
                <c:pt idx="37">
                  <c:v>37402.663691900001</c:v>
                </c:pt>
                <c:pt idx="38">
                  <c:v>22908.388310000002</c:v>
                </c:pt>
                <c:pt idx="39">
                  <c:v>12695.601863899999</c:v>
                </c:pt>
                <c:pt idx="40">
                  <c:v>15796.306077499999</c:v>
                </c:pt>
                <c:pt idx="41">
                  <c:v>17584.822204399999</c:v>
                </c:pt>
                <c:pt idx="42">
                  <c:v>25017.381971900002</c:v>
                </c:pt>
                <c:pt idx="43">
                  <c:v>27864.501983607748</c:v>
                </c:pt>
                <c:pt idx="44">
                  <c:v>20973.2188775</c:v>
                </c:pt>
                <c:pt idx="45">
                  <c:v>13775.236902047749</c:v>
                </c:pt>
                <c:pt idx="46">
                  <c:v>11742</c:v>
                </c:pt>
                <c:pt idx="47">
                  <c:v>13561.4050044</c:v>
                </c:pt>
                <c:pt idx="48">
                  <c:v>15436.5755324</c:v>
                </c:pt>
                <c:pt idx="49">
                  <c:v>14843.5370876</c:v>
                </c:pt>
                <c:pt idx="50">
                  <c:v>12836.0838191</c:v>
                </c:pt>
                <c:pt idx="51">
                  <c:v>12797.971985599999</c:v>
                </c:pt>
                <c:pt idx="52">
                  <c:v>17139.76784</c:v>
                </c:pt>
                <c:pt idx="53">
                  <c:v>15561.4801319</c:v>
                </c:pt>
                <c:pt idx="54">
                  <c:v>15550.962662399999</c:v>
                </c:pt>
                <c:pt idx="55">
                  <c:v>17417.951134399998</c:v>
                </c:pt>
                <c:pt idx="56">
                  <c:v>15046.0340784</c:v>
                </c:pt>
                <c:pt idx="57">
                  <c:v>12165.4279599</c:v>
                </c:pt>
                <c:pt idx="58">
                  <c:v>11742</c:v>
                </c:pt>
                <c:pt idx="59">
                  <c:v>11742</c:v>
                </c:pt>
                <c:pt idx="60">
                  <c:v>11742</c:v>
                </c:pt>
                <c:pt idx="61">
                  <c:v>11742</c:v>
                </c:pt>
                <c:pt idx="62">
                  <c:v>17100.635772779944</c:v>
                </c:pt>
                <c:pt idx="63">
                  <c:v>16559.470936281556</c:v>
                </c:pt>
                <c:pt idx="64">
                  <c:v>17858.272548503042</c:v>
                </c:pt>
                <c:pt idx="65">
                  <c:v>23285.310261516439</c:v>
                </c:pt>
                <c:pt idx="66">
                  <c:v>11742</c:v>
                </c:pt>
              </c:numCache>
            </c:numRef>
          </c:val>
          <c:smooth val="0"/>
        </c:ser>
        <c:ser>
          <c:idx val="3"/>
          <c:order val="2"/>
          <c:tx>
            <c:v>organic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comparison'!$H$2:$H$68</c:f>
              <c:numCache>
                <c:formatCode>General</c:formatCode>
                <c:ptCount val="67"/>
                <c:pt idx="0">
                  <c:v>12269</c:v>
                </c:pt>
                <c:pt idx="1">
                  <c:v>12128</c:v>
                </c:pt>
                <c:pt idx="2">
                  <c:v>12247</c:v>
                </c:pt>
                <c:pt idx="3">
                  <c:v>13257</c:v>
                </c:pt>
                <c:pt idx="4">
                  <c:v>13348</c:v>
                </c:pt>
                <c:pt idx="5">
                  <c:v>13506</c:v>
                </c:pt>
                <c:pt idx="6">
                  <c:v>14464</c:v>
                </c:pt>
                <c:pt idx="7">
                  <c:v>14906</c:v>
                </c:pt>
                <c:pt idx="8">
                  <c:v>16036</c:v>
                </c:pt>
                <c:pt idx="9">
                  <c:v>16775</c:v>
                </c:pt>
                <c:pt idx="10">
                  <c:v>15364</c:v>
                </c:pt>
                <c:pt idx="11">
                  <c:v>14152</c:v>
                </c:pt>
                <c:pt idx="12">
                  <c:v>13244</c:v>
                </c:pt>
                <c:pt idx="13">
                  <c:v>16272</c:v>
                </c:pt>
                <c:pt idx="14">
                  <c:v>19044</c:v>
                </c:pt>
                <c:pt idx="15">
                  <c:v>18583</c:v>
                </c:pt>
                <c:pt idx="16">
                  <c:v>19365</c:v>
                </c:pt>
                <c:pt idx="17">
                  <c:v>20567</c:v>
                </c:pt>
                <c:pt idx="18">
                  <c:v>21228</c:v>
                </c:pt>
                <c:pt idx="19">
                  <c:v>20774</c:v>
                </c:pt>
                <c:pt idx="20">
                  <c:v>23123</c:v>
                </c:pt>
                <c:pt idx="21">
                  <c:v>25675</c:v>
                </c:pt>
                <c:pt idx="22">
                  <c:v>27210</c:v>
                </c:pt>
                <c:pt idx="23">
                  <c:v>25608</c:v>
                </c:pt>
                <c:pt idx="24">
                  <c:v>24378</c:v>
                </c:pt>
                <c:pt idx="25">
                  <c:v>23216</c:v>
                </c:pt>
                <c:pt idx="26">
                  <c:v>24938</c:v>
                </c:pt>
                <c:pt idx="27">
                  <c:v>26397</c:v>
                </c:pt>
                <c:pt idx="28">
                  <c:v>24929</c:v>
                </c:pt>
                <c:pt idx="29">
                  <c:v>25912</c:v>
                </c:pt>
                <c:pt idx="30">
                  <c:v>28002</c:v>
                </c:pt>
                <c:pt idx="31">
                  <c:v>31559</c:v>
                </c:pt>
                <c:pt idx="32">
                  <c:v>32725</c:v>
                </c:pt>
                <c:pt idx="33">
                  <c:v>34327</c:v>
                </c:pt>
                <c:pt idx="34">
                  <c:v>33272</c:v>
                </c:pt>
                <c:pt idx="35">
                  <c:v>36776</c:v>
                </c:pt>
                <c:pt idx="36">
                  <c:v>35406</c:v>
                </c:pt>
                <c:pt idx="37">
                  <c:v>33969</c:v>
                </c:pt>
                <c:pt idx="38">
                  <c:v>30775</c:v>
                </c:pt>
                <c:pt idx="39">
                  <c:v>27346</c:v>
                </c:pt>
                <c:pt idx="40">
                  <c:v>27197</c:v>
                </c:pt>
                <c:pt idx="41">
                  <c:v>27106</c:v>
                </c:pt>
                <c:pt idx="42">
                  <c:v>31050</c:v>
                </c:pt>
                <c:pt idx="43">
                  <c:v>32091</c:v>
                </c:pt>
                <c:pt idx="44">
                  <c:v>29605</c:v>
                </c:pt>
                <c:pt idx="45">
                  <c:v>25442</c:v>
                </c:pt>
                <c:pt idx="46">
                  <c:v>23376</c:v>
                </c:pt>
                <c:pt idx="47">
                  <c:v>21747</c:v>
                </c:pt>
                <c:pt idx="48">
                  <c:v>22228</c:v>
                </c:pt>
                <c:pt idx="49">
                  <c:v>21495</c:v>
                </c:pt>
                <c:pt idx="50">
                  <c:v>19473</c:v>
                </c:pt>
                <c:pt idx="51">
                  <c:v>18937</c:v>
                </c:pt>
                <c:pt idx="52">
                  <c:v>19642</c:v>
                </c:pt>
                <c:pt idx="53">
                  <c:v>21801</c:v>
                </c:pt>
                <c:pt idx="54">
                  <c:v>21101</c:v>
                </c:pt>
                <c:pt idx="55">
                  <c:v>22762</c:v>
                </c:pt>
                <c:pt idx="56">
                  <c:v>20900</c:v>
                </c:pt>
                <c:pt idx="57">
                  <c:v>20045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18964</c:v>
                </c:pt>
                <c:pt idx="63">
                  <c:v>19068</c:v>
                </c:pt>
                <c:pt idx="64">
                  <c:v>20721</c:v>
                </c:pt>
                <c:pt idx="65">
                  <c:v>21420</c:v>
                </c:pt>
                <c:pt idx="66">
                  <c:v>20070</c:v>
                </c:pt>
              </c:numCache>
            </c:numRef>
          </c:val>
          <c:smooth val="0"/>
        </c:ser>
        <c:ser>
          <c:idx val="8"/>
          <c:order val="8"/>
          <c:tx>
            <c:v>modelled organic home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'multi-channel comparison'!$AE$2:$AE$68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62136"/>
        <c:axId val="473261744"/>
      </c:lineChart>
      <c:lineChart>
        <c:grouping val="standard"/>
        <c:varyColors val="0"/>
        <c:ser>
          <c:idx val="0"/>
          <c:order val="3"/>
          <c:tx>
            <c:v>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  <c:pt idx="58">
                  <c:v>3593</c:v>
                </c:pt>
                <c:pt idx="59">
                  <c:v>2877</c:v>
                </c:pt>
                <c:pt idx="60">
                  <c:v>2951</c:v>
                </c:pt>
                <c:pt idx="61">
                  <c:v>2984</c:v>
                </c:pt>
                <c:pt idx="62">
                  <c:v>5507</c:v>
                </c:pt>
                <c:pt idx="63">
                  <c:v>5329</c:v>
                </c:pt>
                <c:pt idx="64">
                  <c:v>7793</c:v>
                </c:pt>
                <c:pt idx="65">
                  <c:v>8195</c:v>
                </c:pt>
                <c:pt idx="66">
                  <c:v>5209</c:v>
                </c:pt>
              </c:numCache>
            </c:numRef>
          </c:val>
          <c:smooth val="0"/>
        </c:ser>
        <c:ser>
          <c:idx val="4"/>
          <c:order val="4"/>
          <c:tx>
            <c:v>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  <c:pt idx="58">
                  <c:v>3516</c:v>
                </c:pt>
                <c:pt idx="59">
                  <c:v>3219</c:v>
                </c:pt>
                <c:pt idx="60">
                  <c:v>3258</c:v>
                </c:pt>
                <c:pt idx="61">
                  <c:v>3278</c:v>
                </c:pt>
                <c:pt idx="62">
                  <c:v>4520</c:v>
                </c:pt>
                <c:pt idx="63">
                  <c:v>4561</c:v>
                </c:pt>
                <c:pt idx="64">
                  <c:v>5157</c:v>
                </c:pt>
                <c:pt idx="65">
                  <c:v>6267</c:v>
                </c:pt>
                <c:pt idx="66">
                  <c:v>4128</c:v>
                </c:pt>
              </c:numCache>
            </c:numRef>
          </c:val>
          <c:smooth val="0"/>
        </c:ser>
        <c:ser>
          <c:idx val="5"/>
          <c:order val="5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comparison'!$AQ$2:$AQ$68</c:f>
              <c:numCache>
                <c:formatCode>0</c:formatCode>
                <c:ptCount val="67"/>
                <c:pt idx="0">
                  <c:v>1381.7</c:v>
                </c:pt>
                <c:pt idx="1">
                  <c:v>1381.7</c:v>
                </c:pt>
                <c:pt idx="2">
                  <c:v>1381.7</c:v>
                </c:pt>
                <c:pt idx="3">
                  <c:v>1381.7</c:v>
                </c:pt>
                <c:pt idx="4">
                  <c:v>1381.7</c:v>
                </c:pt>
                <c:pt idx="5">
                  <c:v>4329.1417478000003</c:v>
                </c:pt>
                <c:pt idx="6">
                  <c:v>5271.8915397999999</c:v>
                </c:pt>
                <c:pt idx="7">
                  <c:v>5090.8924927999997</c:v>
                </c:pt>
                <c:pt idx="8">
                  <c:v>5419.0956982000007</c:v>
                </c:pt>
                <c:pt idx="9">
                  <c:v>4761.3442791999996</c:v>
                </c:pt>
                <c:pt idx="10">
                  <c:v>3503.29162</c:v>
                </c:pt>
                <c:pt idx="11">
                  <c:v>3755.3142950000001</c:v>
                </c:pt>
                <c:pt idx="12">
                  <c:v>3356.7308661999996</c:v>
                </c:pt>
                <c:pt idx="13">
                  <c:v>6312.5400550000004</c:v>
                </c:pt>
                <c:pt idx="14">
                  <c:v>6047.1711488000001</c:v>
                </c:pt>
                <c:pt idx="15">
                  <c:v>5755.9236421999994</c:v>
                </c:pt>
                <c:pt idx="16">
                  <c:v>5854.8754117999997</c:v>
                </c:pt>
                <c:pt idx="17">
                  <c:v>5276.2352511999998</c:v>
                </c:pt>
                <c:pt idx="18">
                  <c:v>5733.4950631999991</c:v>
                </c:pt>
                <c:pt idx="19">
                  <c:v>5775.1398271999997</c:v>
                </c:pt>
                <c:pt idx="20">
                  <c:v>7000.6918022</c:v>
                </c:pt>
                <c:pt idx="21">
                  <c:v>8262.2098688000005</c:v>
                </c:pt>
                <c:pt idx="22">
                  <c:v>8673.9803968000015</c:v>
                </c:pt>
                <c:pt idx="23">
                  <c:v>8745.4035398000015</c:v>
                </c:pt>
                <c:pt idx="24">
                  <c:v>9246.6366758000022</c:v>
                </c:pt>
                <c:pt idx="25">
                  <c:v>8684.0273942000003</c:v>
                </c:pt>
                <c:pt idx="26">
                  <c:v>10549.577171200002</c:v>
                </c:pt>
                <c:pt idx="27">
                  <c:v>10669.233579800002</c:v>
                </c:pt>
                <c:pt idx="28">
                  <c:v>10248.399002200002</c:v>
                </c:pt>
                <c:pt idx="29">
                  <c:v>10290.070338200001</c:v>
                </c:pt>
                <c:pt idx="30">
                  <c:v>10597.951536800001</c:v>
                </c:pt>
                <c:pt idx="31">
                  <c:v>10552.599210200002</c:v>
                </c:pt>
                <c:pt idx="32">
                  <c:v>9575.4739141999999</c:v>
                </c:pt>
                <c:pt idx="33">
                  <c:v>10740.0440198</c:v>
                </c:pt>
                <c:pt idx="34">
                  <c:v>10144.693779800002</c:v>
                </c:pt>
                <c:pt idx="35">
                  <c:v>11215.390578200002</c:v>
                </c:pt>
                <c:pt idx="36">
                  <c:v>11091.662255000003</c:v>
                </c:pt>
                <c:pt idx="37">
                  <c:v>11179.813883800003</c:v>
                </c:pt>
                <c:pt idx="38">
                  <c:v>7764.1716200000001</c:v>
                </c:pt>
                <c:pt idx="39">
                  <c:v>2012.6322278000002</c:v>
                </c:pt>
                <c:pt idx="40">
                  <c:v>3963.2146549999998</c:v>
                </c:pt>
                <c:pt idx="41">
                  <c:v>5012.9434087999998</c:v>
                </c:pt>
                <c:pt idx="42">
                  <c:v>8677.9024437999997</c:v>
                </c:pt>
                <c:pt idx="43">
                  <c:v>9725.6299422155025</c:v>
                </c:pt>
                <c:pt idx="44">
                  <c:v>6833.4402549999995</c:v>
                </c:pt>
                <c:pt idx="45">
                  <c:v>2709.7498290955</c:v>
                </c:pt>
                <c:pt idx="46">
                  <c:v>1381.7</c:v>
                </c:pt>
                <c:pt idx="47">
                  <c:v>2573.1610087999998</c:v>
                </c:pt>
                <c:pt idx="48">
                  <c:v>3745.1900648000001</c:v>
                </c:pt>
                <c:pt idx="49">
                  <c:v>3380.8971751999998</c:v>
                </c:pt>
                <c:pt idx="50">
                  <c:v>2104.3881382</c:v>
                </c:pt>
                <c:pt idx="51">
                  <c:v>2079.5259712000002</c:v>
                </c:pt>
                <c:pt idx="52">
                  <c:v>4757.1756800000003</c:v>
                </c:pt>
                <c:pt idx="53">
                  <c:v>3821.1467638000004</c:v>
                </c:pt>
                <c:pt idx="54">
                  <c:v>3814.7613248000007</c:v>
                </c:pt>
                <c:pt idx="55">
                  <c:v>4917.4762688000001</c:v>
                </c:pt>
                <c:pt idx="56">
                  <c:v>3505.9621568000002</c:v>
                </c:pt>
                <c:pt idx="57">
                  <c:v>1663.5794198000001</c:v>
                </c:pt>
                <c:pt idx="58">
                  <c:v>1381.7</c:v>
                </c:pt>
                <c:pt idx="59">
                  <c:v>1381.7</c:v>
                </c:pt>
                <c:pt idx="60">
                  <c:v>1381.7</c:v>
                </c:pt>
                <c:pt idx="61">
                  <c:v>1381.7</c:v>
                </c:pt>
                <c:pt idx="62">
                  <c:v>4734.5114102380649</c:v>
                </c:pt>
                <c:pt idx="63">
                  <c:v>4418.2122826176819</c:v>
                </c:pt>
                <c:pt idx="64">
                  <c:v>5168.2541370060817</c:v>
                </c:pt>
                <c:pt idx="65">
                  <c:v>7935.4490330328799</c:v>
                </c:pt>
                <c:pt idx="66">
                  <c:v>1381.7</c:v>
                </c:pt>
              </c:numCache>
            </c:numRef>
          </c:val>
          <c:smooth val="0"/>
        </c:ser>
        <c:ser>
          <c:idx val="6"/>
          <c:order val="6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710.17</c:v>
                </c:pt>
                <c:pt idx="1">
                  <c:v>710.17</c:v>
                </c:pt>
                <c:pt idx="2">
                  <c:v>710.17</c:v>
                </c:pt>
                <c:pt idx="3">
                  <c:v>710.17</c:v>
                </c:pt>
                <c:pt idx="4">
                  <c:v>710.17</c:v>
                </c:pt>
                <c:pt idx="5">
                  <c:v>6361.9859195000008</c:v>
                </c:pt>
                <c:pt idx="6">
                  <c:v>8094.038799500001</c:v>
                </c:pt>
                <c:pt idx="7">
                  <c:v>7765.1484320000009</c:v>
                </c:pt>
                <c:pt idx="8">
                  <c:v>8360.1265954999999</c:v>
                </c:pt>
                <c:pt idx="9">
                  <c:v>7161.7305980000001</c:v>
                </c:pt>
                <c:pt idx="10">
                  <c:v>4810.3425500000003</c:v>
                </c:pt>
                <c:pt idx="11">
                  <c:v>5286.8984875000006</c:v>
                </c:pt>
                <c:pt idx="12">
                  <c:v>4532.0553155000007</c:v>
                </c:pt>
                <c:pt idx="13">
                  <c:v>9945.1908875000008</c:v>
                </c:pt>
                <c:pt idx="14">
                  <c:v>9480.157072</c:v>
                </c:pt>
                <c:pt idx="15">
                  <c:v>8963.997455499999</c:v>
                </c:pt>
                <c:pt idx="16">
                  <c:v>9140.0120795000021</c:v>
                </c:pt>
                <c:pt idx="17">
                  <c:v>8101.9087280000003</c:v>
                </c:pt>
                <c:pt idx="18">
                  <c:v>8924.0115580000002</c:v>
                </c:pt>
                <c:pt idx="19">
                  <c:v>8998.2299680000015</c:v>
                </c:pt>
                <c:pt idx="20">
                  <c:v>11124.5453555</c:v>
                </c:pt>
                <c:pt idx="21">
                  <c:v>13156.195472000003</c:v>
                </c:pt>
                <c:pt idx="22">
                  <c:v>13768.631191999999</c:v>
                </c:pt>
                <c:pt idx="23">
                  <c:v>13871.506299499999</c:v>
                </c:pt>
                <c:pt idx="24">
                  <c:v>14559.364739500003</c:v>
                </c:pt>
                <c:pt idx="25">
                  <c:v>13783.1673355</c:v>
                </c:pt>
                <c:pt idx="26">
                  <c:v>15847.493528000001</c:v>
                </c:pt>
                <c:pt idx="27">
                  <c:v>15888.648899500004</c:v>
                </c:pt>
                <c:pt idx="28">
                  <c:v>15655.834155500002</c:v>
                </c:pt>
                <c:pt idx="29">
                  <c:v>15688.173195500001</c:v>
                </c:pt>
                <c:pt idx="30">
                  <c:v>15867.171142000001</c:v>
                </c:pt>
                <c:pt idx="31">
                  <c:v>15848.832675500003</c:v>
                </c:pt>
                <c:pt idx="32">
                  <c:v>14970.445935500002</c:v>
                </c:pt>
                <c:pt idx="33">
                  <c:v>15899.5050995</c:v>
                </c:pt>
                <c:pt idx="34">
                  <c:v>15568.909499500003</c:v>
                </c:pt>
                <c:pt idx="35">
                  <c:v>14874.234095500002</c:v>
                </c:pt>
                <c:pt idx="36">
                  <c:v>13278.448887500001</c:v>
                </c:pt>
                <c:pt idx="37">
                  <c:v>14042.415159500002</c:v>
                </c:pt>
                <c:pt idx="38">
                  <c:v>12378.292550000002</c:v>
                </c:pt>
                <c:pt idx="39">
                  <c:v>1944.3896194999998</c:v>
                </c:pt>
                <c:pt idx="40">
                  <c:v>5678.0598875000005</c:v>
                </c:pt>
                <c:pt idx="41">
                  <c:v>7622.9452220000003</c:v>
                </c:pt>
                <c:pt idx="42">
                  <c:v>13774.308159500002</c:v>
                </c:pt>
                <c:pt idx="43">
                  <c:v>15144.465323038752</c:v>
                </c:pt>
                <c:pt idx="44">
                  <c:v>10841.743887500003</c:v>
                </c:pt>
                <c:pt idx="45">
                  <c:v>3294.1007052387499</c:v>
                </c:pt>
                <c:pt idx="46">
                  <c:v>710.17</c:v>
                </c:pt>
                <c:pt idx="47">
                  <c:v>3030.8808220000001</c:v>
                </c:pt>
                <c:pt idx="48">
                  <c:v>5267.8038620000007</c:v>
                </c:pt>
                <c:pt idx="49">
                  <c:v>4577.9988380000004</c:v>
                </c:pt>
                <c:pt idx="50">
                  <c:v>2122.9129954999999</c:v>
                </c:pt>
                <c:pt idx="51">
                  <c:v>2074.5655280000001</c:v>
                </c:pt>
                <c:pt idx="52">
                  <c:v>7154.0612000000001</c:v>
                </c:pt>
                <c:pt idx="53">
                  <c:v>5410.9573595000002</c:v>
                </c:pt>
                <c:pt idx="54">
                  <c:v>5398.9321120000004</c:v>
                </c:pt>
                <c:pt idx="55">
                  <c:v>7448.3348720000004</c:v>
                </c:pt>
                <c:pt idx="56">
                  <c:v>4815.4055920000001</c:v>
                </c:pt>
                <c:pt idx="57">
                  <c:v>1262.9810994999998</c:v>
                </c:pt>
                <c:pt idx="58">
                  <c:v>710.17</c:v>
                </c:pt>
                <c:pt idx="59">
                  <c:v>710.17</c:v>
                </c:pt>
                <c:pt idx="60">
                  <c:v>710.17</c:v>
                </c:pt>
                <c:pt idx="61">
                  <c:v>710.17</c:v>
                </c:pt>
                <c:pt idx="62">
                  <c:v>7112.3479113117592</c:v>
                </c:pt>
                <c:pt idx="63">
                  <c:v>6527.5386156495269</c:v>
                </c:pt>
                <c:pt idx="64">
                  <c:v>7905.9475745152031</c:v>
                </c:pt>
                <c:pt idx="65">
                  <c:v>12649.869765582202</c:v>
                </c:pt>
                <c:pt idx="66">
                  <c:v>710.17</c:v>
                </c:pt>
              </c:numCache>
            </c:numRef>
          </c:val>
          <c:smooth val="0"/>
        </c:ser>
        <c:ser>
          <c:idx val="7"/>
          <c:order val="7"/>
          <c:tx>
            <c:v>net organic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comparison'!$AC$2:$AC$68</c:f>
              <c:numCache>
                <c:formatCode>0</c:formatCode>
                <c:ptCount val="67"/>
                <c:pt idx="0">
                  <c:v>13348</c:v>
                </c:pt>
                <c:pt idx="1">
                  <c:v>13348</c:v>
                </c:pt>
                <c:pt idx="2">
                  <c:v>13348</c:v>
                </c:pt>
                <c:pt idx="3">
                  <c:v>13348</c:v>
                </c:pt>
                <c:pt idx="4">
                  <c:v>13348</c:v>
                </c:pt>
                <c:pt idx="5">
                  <c:v>13348</c:v>
                </c:pt>
                <c:pt idx="6">
                  <c:v>13348</c:v>
                </c:pt>
                <c:pt idx="7">
                  <c:v>13348</c:v>
                </c:pt>
                <c:pt idx="8">
                  <c:v>13348</c:v>
                </c:pt>
                <c:pt idx="9">
                  <c:v>13348</c:v>
                </c:pt>
                <c:pt idx="10">
                  <c:v>13348</c:v>
                </c:pt>
                <c:pt idx="11">
                  <c:v>13348</c:v>
                </c:pt>
                <c:pt idx="12">
                  <c:v>13348</c:v>
                </c:pt>
                <c:pt idx="13">
                  <c:v>13348</c:v>
                </c:pt>
                <c:pt idx="14">
                  <c:v>13348</c:v>
                </c:pt>
                <c:pt idx="15">
                  <c:v>13348</c:v>
                </c:pt>
                <c:pt idx="16">
                  <c:v>13348</c:v>
                </c:pt>
                <c:pt idx="17">
                  <c:v>14259.123374399998</c:v>
                </c:pt>
                <c:pt idx="18">
                  <c:v>14094.3939684</c:v>
                </c:pt>
                <c:pt idx="19">
                  <c:v>13563.974086400001</c:v>
                </c:pt>
                <c:pt idx="20">
                  <c:v>13556.466348900001</c:v>
                </c:pt>
                <c:pt idx="21">
                  <c:v>13390.683065600002</c:v>
                </c:pt>
                <c:pt idx="22">
                  <c:v>13944.2568016</c:v>
                </c:pt>
                <c:pt idx="23">
                  <c:v>13348</c:v>
                </c:pt>
                <c:pt idx="24">
                  <c:v>13348</c:v>
                </c:pt>
                <c:pt idx="25">
                  <c:v>13348</c:v>
                </c:pt>
                <c:pt idx="26">
                  <c:v>13348</c:v>
                </c:pt>
                <c:pt idx="27">
                  <c:v>13348</c:v>
                </c:pt>
                <c:pt idx="28">
                  <c:v>13348</c:v>
                </c:pt>
                <c:pt idx="29">
                  <c:v>13348</c:v>
                </c:pt>
                <c:pt idx="30">
                  <c:v>13348</c:v>
                </c:pt>
                <c:pt idx="31">
                  <c:v>13348</c:v>
                </c:pt>
                <c:pt idx="32">
                  <c:v>17052.0957929</c:v>
                </c:pt>
                <c:pt idx="33">
                  <c:v>14384.9022401</c:v>
                </c:pt>
                <c:pt idx="34">
                  <c:v>15780.877360099999</c:v>
                </c:pt>
                <c:pt idx="35">
                  <c:v>13348</c:v>
                </c:pt>
                <c:pt idx="36">
                  <c:v>13348</c:v>
                </c:pt>
                <c:pt idx="37">
                  <c:v>13348</c:v>
                </c:pt>
                <c:pt idx="38">
                  <c:v>19608.611689999998</c:v>
                </c:pt>
                <c:pt idx="39">
                  <c:v>26392.398136100001</c:v>
                </c:pt>
                <c:pt idx="40">
                  <c:v>23142.693922500002</c:v>
                </c:pt>
                <c:pt idx="41">
                  <c:v>21263.177795600001</c:v>
                </c:pt>
                <c:pt idx="42">
                  <c:v>17774.618028099998</c:v>
                </c:pt>
                <c:pt idx="43">
                  <c:v>15968.498016392252</c:v>
                </c:pt>
                <c:pt idx="44">
                  <c:v>20373.7811225</c:v>
                </c:pt>
                <c:pt idx="45">
                  <c:v>23408.763097952251</c:v>
                </c:pt>
                <c:pt idx="46">
                  <c:v>23376</c:v>
                </c:pt>
                <c:pt idx="47">
                  <c:v>19927.5949956</c:v>
                </c:pt>
                <c:pt idx="48">
                  <c:v>18533.424467600002</c:v>
                </c:pt>
                <c:pt idx="49">
                  <c:v>18393.462912399998</c:v>
                </c:pt>
                <c:pt idx="50">
                  <c:v>18378.9161809</c:v>
                </c:pt>
                <c:pt idx="51">
                  <c:v>17881.028014399999</c:v>
                </c:pt>
                <c:pt idx="52">
                  <c:v>14244.23216</c:v>
                </c:pt>
                <c:pt idx="53">
                  <c:v>17981.5198681</c:v>
                </c:pt>
                <c:pt idx="54">
                  <c:v>17292.037337599999</c:v>
                </c:pt>
                <c:pt idx="55">
                  <c:v>17086.048865600002</c:v>
                </c:pt>
                <c:pt idx="56">
                  <c:v>17595.9659216</c:v>
                </c:pt>
                <c:pt idx="57">
                  <c:v>19621.5720401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13605.364227220056</c:v>
                </c:pt>
                <c:pt idx="63">
                  <c:v>14250.529063718444</c:v>
                </c:pt>
                <c:pt idx="64">
                  <c:v>14604.727451496958</c:v>
                </c:pt>
                <c:pt idx="65">
                  <c:v>13348</c:v>
                </c:pt>
                <c:pt idx="66">
                  <c:v>20070</c:v>
                </c:pt>
              </c:numCache>
            </c:numRef>
          </c:val>
          <c:smooth val="0"/>
        </c:ser>
        <c:ser>
          <c:idx val="12"/>
          <c:order val="9"/>
          <c:tx>
            <c:v>organic net home,dyor,er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</c:v>
                </c:pt>
                <c:pt idx="1">
                  <c:v>9964</c:v>
                </c:pt>
                <c:pt idx="2">
                  <c:v>10261</c:v>
                </c:pt>
                <c:pt idx="3">
                  <c:v>11154</c:v>
                </c:pt>
                <c:pt idx="4">
                  <c:v>11407</c:v>
                </c:pt>
                <c:pt idx="5">
                  <c:v>11181</c:v>
                </c:pt>
                <c:pt idx="6">
                  <c:v>11725</c:v>
                </c:pt>
                <c:pt idx="7">
                  <c:v>11964</c:v>
                </c:pt>
                <c:pt idx="8">
                  <c:v>13003</c:v>
                </c:pt>
                <c:pt idx="9">
                  <c:v>13699</c:v>
                </c:pt>
                <c:pt idx="10">
                  <c:v>12611</c:v>
                </c:pt>
                <c:pt idx="11">
                  <c:v>11471</c:v>
                </c:pt>
                <c:pt idx="12">
                  <c:v>10693</c:v>
                </c:pt>
                <c:pt idx="13">
                  <c:v>12530</c:v>
                </c:pt>
                <c:pt idx="14">
                  <c:v>14960</c:v>
                </c:pt>
                <c:pt idx="15">
                  <c:v>14711</c:v>
                </c:pt>
                <c:pt idx="16">
                  <c:v>15180</c:v>
                </c:pt>
                <c:pt idx="17">
                  <c:v>16027</c:v>
                </c:pt>
                <c:pt idx="18">
                  <c:v>16608</c:v>
                </c:pt>
                <c:pt idx="19">
                  <c:v>16540</c:v>
                </c:pt>
                <c:pt idx="20">
                  <c:v>18396</c:v>
                </c:pt>
                <c:pt idx="21">
                  <c:v>19750</c:v>
                </c:pt>
                <c:pt idx="22">
                  <c:v>21500</c:v>
                </c:pt>
                <c:pt idx="23">
                  <c:v>20365</c:v>
                </c:pt>
                <c:pt idx="24">
                  <c:v>18729</c:v>
                </c:pt>
                <c:pt idx="25">
                  <c:v>18189</c:v>
                </c:pt>
                <c:pt idx="26">
                  <c:v>19649</c:v>
                </c:pt>
                <c:pt idx="27">
                  <c:v>20032</c:v>
                </c:pt>
                <c:pt idx="28">
                  <c:v>19418</c:v>
                </c:pt>
                <c:pt idx="29">
                  <c:v>21354</c:v>
                </c:pt>
                <c:pt idx="30">
                  <c:v>23071</c:v>
                </c:pt>
                <c:pt idx="31">
                  <c:v>24762</c:v>
                </c:pt>
                <c:pt idx="32">
                  <c:v>26289</c:v>
                </c:pt>
                <c:pt idx="33">
                  <c:v>27430</c:v>
                </c:pt>
                <c:pt idx="34">
                  <c:v>27269</c:v>
                </c:pt>
                <c:pt idx="35">
                  <c:v>29293</c:v>
                </c:pt>
                <c:pt idx="36">
                  <c:v>28336</c:v>
                </c:pt>
                <c:pt idx="37">
                  <c:v>30146</c:v>
                </c:pt>
                <c:pt idx="38">
                  <c:v>29687</c:v>
                </c:pt>
                <c:pt idx="39">
                  <c:v>25681</c:v>
                </c:pt>
                <c:pt idx="40">
                  <c:v>25028</c:v>
                </c:pt>
                <c:pt idx="41">
                  <c:v>23692</c:v>
                </c:pt>
                <c:pt idx="42">
                  <c:v>24796</c:v>
                </c:pt>
                <c:pt idx="43">
                  <c:v>25525</c:v>
                </c:pt>
                <c:pt idx="44">
                  <c:v>24156</c:v>
                </c:pt>
                <c:pt idx="45">
                  <c:v>22019</c:v>
                </c:pt>
                <c:pt idx="46">
                  <c:v>20890</c:v>
                </c:pt>
                <c:pt idx="47">
                  <c:v>18619</c:v>
                </c:pt>
                <c:pt idx="48">
                  <c:v>18214</c:v>
                </c:pt>
                <c:pt idx="49">
                  <c:v>17671</c:v>
                </c:pt>
                <c:pt idx="50">
                  <c:v>16091</c:v>
                </c:pt>
                <c:pt idx="51">
                  <c:v>15603</c:v>
                </c:pt>
                <c:pt idx="52">
                  <c:v>15670</c:v>
                </c:pt>
                <c:pt idx="53">
                  <c:v>17908</c:v>
                </c:pt>
                <c:pt idx="54">
                  <c:v>17272</c:v>
                </c:pt>
                <c:pt idx="55">
                  <c:v>18121</c:v>
                </c:pt>
                <c:pt idx="56">
                  <c:v>17073</c:v>
                </c:pt>
                <c:pt idx="57">
                  <c:v>16845</c:v>
                </c:pt>
                <c:pt idx="58">
                  <c:v>14492</c:v>
                </c:pt>
                <c:pt idx="59">
                  <c:v>13636</c:v>
                </c:pt>
                <c:pt idx="60">
                  <c:v>14647</c:v>
                </c:pt>
                <c:pt idx="61">
                  <c:v>14830</c:v>
                </c:pt>
                <c:pt idx="62">
                  <c:v>15172</c:v>
                </c:pt>
                <c:pt idx="63">
                  <c:v>15309</c:v>
                </c:pt>
                <c:pt idx="64">
                  <c:v>16796</c:v>
                </c:pt>
                <c:pt idx="65">
                  <c:v>16819</c:v>
                </c:pt>
                <c:pt idx="66">
                  <c:v>16785</c:v>
                </c:pt>
              </c:numCache>
            </c:numRef>
          </c:val>
          <c:smooth val="0"/>
        </c:ser>
        <c:ser>
          <c:idx val="9"/>
          <c:order val="10"/>
          <c:tx>
            <c:v>organic home,dyor,er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'multi-channel comparison'!$L$2:$L$68</c:f>
              <c:numCache>
                <c:formatCode>General</c:formatCode>
                <c:ptCount val="67"/>
                <c:pt idx="0">
                  <c:v>2607</c:v>
                </c:pt>
                <c:pt idx="1">
                  <c:v>2619</c:v>
                </c:pt>
                <c:pt idx="2">
                  <c:v>2497</c:v>
                </c:pt>
                <c:pt idx="3">
                  <c:v>2661</c:v>
                </c:pt>
                <c:pt idx="4">
                  <c:v>2605</c:v>
                </c:pt>
                <c:pt idx="5">
                  <c:v>3104</c:v>
                </c:pt>
                <c:pt idx="6">
                  <c:v>3515</c:v>
                </c:pt>
                <c:pt idx="7">
                  <c:v>3777</c:v>
                </c:pt>
                <c:pt idx="8">
                  <c:v>3976</c:v>
                </c:pt>
                <c:pt idx="9">
                  <c:v>4076</c:v>
                </c:pt>
                <c:pt idx="10">
                  <c:v>3572</c:v>
                </c:pt>
                <c:pt idx="11">
                  <c:v>3430</c:v>
                </c:pt>
                <c:pt idx="12">
                  <c:v>3456</c:v>
                </c:pt>
                <c:pt idx="13">
                  <c:v>5199</c:v>
                </c:pt>
                <c:pt idx="14">
                  <c:v>5773</c:v>
                </c:pt>
                <c:pt idx="15">
                  <c:v>5447</c:v>
                </c:pt>
                <c:pt idx="16">
                  <c:v>5852</c:v>
                </c:pt>
                <c:pt idx="17">
                  <c:v>6355</c:v>
                </c:pt>
                <c:pt idx="18">
                  <c:v>6437</c:v>
                </c:pt>
                <c:pt idx="19">
                  <c:v>5994</c:v>
                </c:pt>
                <c:pt idx="20">
                  <c:v>7711</c:v>
                </c:pt>
                <c:pt idx="21">
                  <c:v>10098</c:v>
                </c:pt>
                <c:pt idx="22">
                  <c:v>9837</c:v>
                </c:pt>
                <c:pt idx="23">
                  <c:v>8912</c:v>
                </c:pt>
                <c:pt idx="24">
                  <c:v>8174</c:v>
                </c:pt>
                <c:pt idx="25">
                  <c:v>7269</c:v>
                </c:pt>
                <c:pt idx="26">
                  <c:v>7781</c:v>
                </c:pt>
                <c:pt idx="27">
                  <c:v>9039</c:v>
                </c:pt>
                <c:pt idx="28">
                  <c:v>8007</c:v>
                </c:pt>
                <c:pt idx="29">
                  <c:v>7396</c:v>
                </c:pt>
                <c:pt idx="30">
                  <c:v>7939</c:v>
                </c:pt>
                <c:pt idx="31">
                  <c:v>10028</c:v>
                </c:pt>
                <c:pt idx="32">
                  <c:v>9867</c:v>
                </c:pt>
                <c:pt idx="33">
                  <c:v>10679</c:v>
                </c:pt>
                <c:pt idx="34">
                  <c:v>9209</c:v>
                </c:pt>
                <c:pt idx="35">
                  <c:v>10914</c:v>
                </c:pt>
                <c:pt idx="36">
                  <c:v>10725</c:v>
                </c:pt>
                <c:pt idx="37">
                  <c:v>7249</c:v>
                </c:pt>
                <c:pt idx="38">
                  <c:v>3625</c:v>
                </c:pt>
                <c:pt idx="39">
                  <c:v>3811</c:v>
                </c:pt>
                <c:pt idx="40">
                  <c:v>4406</c:v>
                </c:pt>
                <c:pt idx="41">
                  <c:v>6060</c:v>
                </c:pt>
                <c:pt idx="42">
                  <c:v>9856</c:v>
                </c:pt>
                <c:pt idx="43">
                  <c:v>10576</c:v>
                </c:pt>
                <c:pt idx="44">
                  <c:v>8796</c:v>
                </c:pt>
                <c:pt idx="45">
                  <c:v>5540</c:v>
                </c:pt>
                <c:pt idx="46">
                  <c:v>4384</c:v>
                </c:pt>
                <c:pt idx="47">
                  <c:v>5077</c:v>
                </c:pt>
                <c:pt idx="48">
                  <c:v>6053</c:v>
                </c:pt>
                <c:pt idx="49">
                  <c:v>5803</c:v>
                </c:pt>
                <c:pt idx="50">
                  <c:v>4946</c:v>
                </c:pt>
                <c:pt idx="51">
                  <c:v>4827</c:v>
                </c:pt>
                <c:pt idx="52">
                  <c:v>5692</c:v>
                </c:pt>
                <c:pt idx="53">
                  <c:v>5782</c:v>
                </c:pt>
                <c:pt idx="54">
                  <c:v>5619</c:v>
                </c:pt>
                <c:pt idx="55">
                  <c:v>6756</c:v>
                </c:pt>
                <c:pt idx="56">
                  <c:v>5650</c:v>
                </c:pt>
                <c:pt idx="57">
                  <c:v>4557</c:v>
                </c:pt>
                <c:pt idx="58">
                  <c:v>4443</c:v>
                </c:pt>
                <c:pt idx="59">
                  <c:v>3686</c:v>
                </c:pt>
                <c:pt idx="60">
                  <c:v>4086</c:v>
                </c:pt>
                <c:pt idx="61">
                  <c:v>4236</c:v>
                </c:pt>
                <c:pt idx="62">
                  <c:v>5126</c:v>
                </c:pt>
                <c:pt idx="63">
                  <c:v>5216</c:v>
                </c:pt>
                <c:pt idx="64">
                  <c:v>5739</c:v>
                </c:pt>
                <c:pt idx="65">
                  <c:v>6847</c:v>
                </c:pt>
                <c:pt idx="66">
                  <c:v>4819</c:v>
                </c:pt>
              </c:numCache>
            </c:numRef>
          </c:val>
          <c:smooth val="0"/>
        </c:ser>
        <c:ser>
          <c:idx val="10"/>
          <c:order val="11"/>
          <c:tx>
            <c:v>modelled organic net home,dyor,er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'multi-channel comparison'!$AM$2:$AM$68</c:f>
              <c:numCache>
                <c:formatCode>0</c:formatCode>
                <c:ptCount val="67"/>
                <c:pt idx="0">
                  <c:v>9654</c:v>
                </c:pt>
                <c:pt idx="1">
                  <c:v>9654</c:v>
                </c:pt>
                <c:pt idx="2">
                  <c:v>9654</c:v>
                </c:pt>
                <c:pt idx="3">
                  <c:v>9654</c:v>
                </c:pt>
                <c:pt idx="4">
                  <c:v>9654</c:v>
                </c:pt>
                <c:pt idx="5">
                  <c:v>11948.07511912</c:v>
                </c:pt>
                <c:pt idx="6">
                  <c:v>12731.01279592</c:v>
                </c:pt>
                <c:pt idx="7">
                  <c:v>12578.32707712</c:v>
                </c:pt>
                <c:pt idx="8">
                  <c:v>12856.095819279999</c:v>
                </c:pt>
                <c:pt idx="9">
                  <c:v>12303.31807168</c:v>
                </c:pt>
                <c:pt idx="10">
                  <c:v>11284.540047999999</c:v>
                </c:pt>
                <c:pt idx="11">
                  <c:v>11485.051818</c:v>
                </c:pt>
                <c:pt idx="12">
                  <c:v>11168.68300648</c:v>
                </c:pt>
                <c:pt idx="13">
                  <c:v>13634.721321999999</c:v>
                </c:pt>
                <c:pt idx="14">
                  <c:v>13399.71533952</c:v>
                </c:pt>
                <c:pt idx="15">
                  <c:v>13145.543396879999</c:v>
                </c:pt>
                <c:pt idx="16">
                  <c:v>13231.477384719999</c:v>
                </c:pt>
                <c:pt idx="17">
                  <c:v>12734.691940479999</c:v>
                </c:pt>
                <c:pt idx="18">
                  <c:v>13126.123985279999</c:v>
                </c:pt>
                <c:pt idx="19">
                  <c:v>13162.19849088</c:v>
                </c:pt>
                <c:pt idx="20">
                  <c:v>14261.391660879999</c:v>
                </c:pt>
                <c:pt idx="21">
                  <c:v>15494.86106752</c:v>
                </c:pt>
                <c:pt idx="22">
                  <c:v>15930.41543872</c:v>
                </c:pt>
                <c:pt idx="23">
                  <c:v>16008.142595919999</c:v>
                </c:pt>
                <c:pt idx="24">
                  <c:v>16575.76369032</c:v>
                </c:pt>
                <c:pt idx="25">
                  <c:v>15941.307097680001</c:v>
                </c:pt>
                <c:pt idx="26">
                  <c:v>18376.000708480002</c:v>
                </c:pt>
                <c:pt idx="27">
                  <c:v>18591.431611920001</c:v>
                </c:pt>
                <c:pt idx="28">
                  <c:v>17890.959660879998</c:v>
                </c:pt>
                <c:pt idx="29">
                  <c:v>17954.289675280001</c:v>
                </c:pt>
                <c:pt idx="30">
                  <c:v>18461.120334719999</c:v>
                </c:pt>
                <c:pt idx="31">
                  <c:v>18381.246944079998</c:v>
                </c:pt>
                <c:pt idx="32">
                  <c:v>16974.261425680001</c:v>
                </c:pt>
                <c:pt idx="33">
                  <c:v>18727.687427919998</c:v>
                </c:pt>
                <c:pt idx="34">
                  <c:v>17737.539331920001</c:v>
                </c:pt>
                <c:pt idx="35">
                  <c:v>20355.640691280001</c:v>
                </c:pt>
                <c:pt idx="36">
                  <c:v>21141.741202000001</c:v>
                </c:pt>
                <c:pt idx="37">
                  <c:v>20823.927933519997</c:v>
                </c:pt>
                <c:pt idx="38">
                  <c:v>14992.192048000001</c:v>
                </c:pt>
                <c:pt idx="39">
                  <c:v>10129.23231112</c:v>
                </c:pt>
                <c:pt idx="40">
                  <c:v>11651.734162000001</c:v>
                </c:pt>
                <c:pt idx="41">
                  <c:v>12512.93724352</c:v>
                </c:pt>
                <c:pt idx="42">
                  <c:v>15934.665597520001</c:v>
                </c:pt>
                <c:pt idx="43">
                  <c:v>17165.1192938862</c:v>
                </c:pt>
                <c:pt idx="44">
                  <c:v>14106.592402</c:v>
                </c:pt>
                <c:pt idx="45">
                  <c:v>10663.3968546382</c:v>
                </c:pt>
                <c:pt idx="46">
                  <c:v>9654</c:v>
                </c:pt>
                <c:pt idx="47">
                  <c:v>10557.93452352</c:v>
                </c:pt>
                <c:pt idx="48">
                  <c:v>11476.96470592</c:v>
                </c:pt>
                <c:pt idx="49">
                  <c:v>11187.749630079999</c:v>
                </c:pt>
                <c:pt idx="50">
                  <c:v>10198.973715280001</c:v>
                </c:pt>
                <c:pt idx="51">
                  <c:v>10180.060228480001</c:v>
                </c:pt>
                <c:pt idx="52">
                  <c:v>12299.863072</c:v>
                </c:pt>
                <c:pt idx="53">
                  <c:v>11537.70508552</c:v>
                </c:pt>
                <c:pt idx="54">
                  <c:v>11532.59284992</c:v>
                </c:pt>
                <c:pt idx="55">
                  <c:v>12433.14338752</c:v>
                </c:pt>
                <c:pt idx="56">
                  <c:v>11286.656142719999</c:v>
                </c:pt>
                <c:pt idx="57">
                  <c:v>9865.4065879200007</c:v>
                </c:pt>
                <c:pt idx="58">
                  <c:v>9654</c:v>
                </c:pt>
                <c:pt idx="59">
                  <c:v>9654</c:v>
                </c:pt>
                <c:pt idx="60">
                  <c:v>9654</c:v>
                </c:pt>
                <c:pt idx="61">
                  <c:v>9654</c:v>
                </c:pt>
                <c:pt idx="62">
                  <c:v>12281.088651180884</c:v>
                </c:pt>
                <c:pt idx="63">
                  <c:v>12020.806612549159</c:v>
                </c:pt>
                <c:pt idx="64">
                  <c:v>12643.440019602433</c:v>
                </c:pt>
                <c:pt idx="65">
                  <c:v>15162.429354413152</c:v>
                </c:pt>
                <c:pt idx="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62136"/>
        <c:axId val="473261744"/>
      </c:lineChart>
      <c:catAx>
        <c:axId val="47326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73261352"/>
        <c:crosses val="autoZero"/>
        <c:auto val="1"/>
        <c:lblAlgn val="ctr"/>
        <c:lblOffset val="100"/>
        <c:noMultiLvlLbl val="0"/>
      </c:catAx>
      <c:valAx>
        <c:axId val="473261352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473260960"/>
        <c:crosses val="autoZero"/>
        <c:crossBetween val="between"/>
      </c:valAx>
      <c:valAx>
        <c:axId val="47326174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473262136"/>
        <c:crosses val="max"/>
        <c:crossBetween val="between"/>
      </c:valAx>
      <c:catAx>
        <c:axId val="4732621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4732617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262920"/>
        <c:axId val="473263312"/>
      </c:barChart>
      <c:lineChart>
        <c:grouping val="standard"/>
        <c:varyColors val="0"/>
        <c:ser>
          <c:idx val="8"/>
          <c:order val="5"/>
          <c:tx>
            <c:v>modelled organic home</c:v>
          </c:tx>
          <c:marker>
            <c:symbol val="none"/>
          </c:marker>
          <c:val>
            <c:numRef>
              <c:f>'multi-channel comparison'!$AE$2:$AE$68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ser>
          <c:idx val="11"/>
          <c:order val="7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</c:numCache>
            </c:numRef>
          </c:val>
          <c:smooth val="0"/>
        </c:ser>
        <c:ser>
          <c:idx val="13"/>
          <c:order val="8"/>
          <c:tx>
            <c:v>modelled organic home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'multi-channel comparison'!$AE$2:$AE$68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64096"/>
        <c:axId val="473263704"/>
      </c:lineChart>
      <c:lineChart>
        <c:grouping val="standard"/>
        <c:varyColors val="0"/>
        <c:ser>
          <c:idx val="0"/>
          <c:order val="1"/>
          <c:tx>
            <c:v>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  <c:pt idx="58">
                  <c:v>3593</c:v>
                </c:pt>
                <c:pt idx="59">
                  <c:v>2877</c:v>
                </c:pt>
                <c:pt idx="60">
                  <c:v>2951</c:v>
                </c:pt>
                <c:pt idx="61">
                  <c:v>2984</c:v>
                </c:pt>
                <c:pt idx="62">
                  <c:v>5507</c:v>
                </c:pt>
                <c:pt idx="63">
                  <c:v>5329</c:v>
                </c:pt>
                <c:pt idx="64">
                  <c:v>7793</c:v>
                </c:pt>
                <c:pt idx="65">
                  <c:v>8195</c:v>
                </c:pt>
                <c:pt idx="66">
                  <c:v>5209</c:v>
                </c:pt>
              </c:numCache>
            </c:numRef>
          </c:val>
          <c:smooth val="0"/>
        </c:ser>
        <c:ser>
          <c:idx val="4"/>
          <c:order val="2"/>
          <c:tx>
            <c:v>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  <c:pt idx="58">
                  <c:v>3516</c:v>
                </c:pt>
                <c:pt idx="59">
                  <c:v>3219</c:v>
                </c:pt>
                <c:pt idx="60">
                  <c:v>3258</c:v>
                </c:pt>
                <c:pt idx="61">
                  <c:v>3278</c:v>
                </c:pt>
                <c:pt idx="62">
                  <c:v>4520</c:v>
                </c:pt>
                <c:pt idx="63">
                  <c:v>4561</c:v>
                </c:pt>
                <c:pt idx="64">
                  <c:v>5157</c:v>
                </c:pt>
                <c:pt idx="65">
                  <c:v>6267</c:v>
                </c:pt>
                <c:pt idx="66">
                  <c:v>4128</c:v>
                </c:pt>
              </c:numCache>
            </c:numRef>
          </c:val>
          <c:smooth val="0"/>
        </c:ser>
        <c:ser>
          <c:idx val="5"/>
          <c:order val="3"/>
          <c:tx>
            <c:v>modelled 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comparison'!$AQ$2:$AQ$68</c:f>
              <c:numCache>
                <c:formatCode>0</c:formatCode>
                <c:ptCount val="67"/>
                <c:pt idx="0">
                  <c:v>1381.7</c:v>
                </c:pt>
                <c:pt idx="1">
                  <c:v>1381.7</c:v>
                </c:pt>
                <c:pt idx="2">
                  <c:v>1381.7</c:v>
                </c:pt>
                <c:pt idx="3">
                  <c:v>1381.7</c:v>
                </c:pt>
                <c:pt idx="4">
                  <c:v>1381.7</c:v>
                </c:pt>
                <c:pt idx="5">
                  <c:v>4329.1417478000003</c:v>
                </c:pt>
                <c:pt idx="6">
                  <c:v>5271.8915397999999</c:v>
                </c:pt>
                <c:pt idx="7">
                  <c:v>5090.8924927999997</c:v>
                </c:pt>
                <c:pt idx="8">
                  <c:v>5419.0956982000007</c:v>
                </c:pt>
                <c:pt idx="9">
                  <c:v>4761.3442791999996</c:v>
                </c:pt>
                <c:pt idx="10">
                  <c:v>3503.29162</c:v>
                </c:pt>
                <c:pt idx="11">
                  <c:v>3755.3142950000001</c:v>
                </c:pt>
                <c:pt idx="12">
                  <c:v>3356.7308661999996</c:v>
                </c:pt>
                <c:pt idx="13">
                  <c:v>6312.5400550000004</c:v>
                </c:pt>
                <c:pt idx="14">
                  <c:v>6047.1711488000001</c:v>
                </c:pt>
                <c:pt idx="15">
                  <c:v>5755.9236421999994</c:v>
                </c:pt>
                <c:pt idx="16">
                  <c:v>5854.8754117999997</c:v>
                </c:pt>
                <c:pt idx="17">
                  <c:v>5276.2352511999998</c:v>
                </c:pt>
                <c:pt idx="18">
                  <c:v>5733.4950631999991</c:v>
                </c:pt>
                <c:pt idx="19">
                  <c:v>5775.1398271999997</c:v>
                </c:pt>
                <c:pt idx="20">
                  <c:v>7000.6918022</c:v>
                </c:pt>
                <c:pt idx="21">
                  <c:v>8262.2098688000005</c:v>
                </c:pt>
                <c:pt idx="22">
                  <c:v>8673.9803968000015</c:v>
                </c:pt>
                <c:pt idx="23">
                  <c:v>8745.4035398000015</c:v>
                </c:pt>
                <c:pt idx="24">
                  <c:v>9246.6366758000022</c:v>
                </c:pt>
                <c:pt idx="25">
                  <c:v>8684.0273942000003</c:v>
                </c:pt>
                <c:pt idx="26">
                  <c:v>10549.577171200002</c:v>
                </c:pt>
                <c:pt idx="27">
                  <c:v>10669.233579800002</c:v>
                </c:pt>
                <c:pt idx="28">
                  <c:v>10248.399002200002</c:v>
                </c:pt>
                <c:pt idx="29">
                  <c:v>10290.070338200001</c:v>
                </c:pt>
                <c:pt idx="30">
                  <c:v>10597.951536800001</c:v>
                </c:pt>
                <c:pt idx="31">
                  <c:v>10552.599210200002</c:v>
                </c:pt>
                <c:pt idx="32">
                  <c:v>9575.4739141999999</c:v>
                </c:pt>
                <c:pt idx="33">
                  <c:v>10740.0440198</c:v>
                </c:pt>
                <c:pt idx="34">
                  <c:v>10144.693779800002</c:v>
                </c:pt>
                <c:pt idx="35">
                  <c:v>11215.390578200002</c:v>
                </c:pt>
                <c:pt idx="36">
                  <c:v>11091.662255000003</c:v>
                </c:pt>
                <c:pt idx="37">
                  <c:v>11179.813883800003</c:v>
                </c:pt>
                <c:pt idx="38">
                  <c:v>7764.1716200000001</c:v>
                </c:pt>
                <c:pt idx="39">
                  <c:v>2012.6322278000002</c:v>
                </c:pt>
                <c:pt idx="40">
                  <c:v>3963.2146549999998</c:v>
                </c:pt>
                <c:pt idx="41">
                  <c:v>5012.9434087999998</c:v>
                </c:pt>
                <c:pt idx="42">
                  <c:v>8677.9024437999997</c:v>
                </c:pt>
                <c:pt idx="43">
                  <c:v>9725.6299422155025</c:v>
                </c:pt>
                <c:pt idx="44">
                  <c:v>6833.4402549999995</c:v>
                </c:pt>
                <c:pt idx="45">
                  <c:v>2709.7498290955</c:v>
                </c:pt>
                <c:pt idx="46">
                  <c:v>1381.7</c:v>
                </c:pt>
                <c:pt idx="47">
                  <c:v>2573.1610087999998</c:v>
                </c:pt>
                <c:pt idx="48">
                  <c:v>3745.1900648000001</c:v>
                </c:pt>
                <c:pt idx="49">
                  <c:v>3380.8971751999998</c:v>
                </c:pt>
                <c:pt idx="50">
                  <c:v>2104.3881382</c:v>
                </c:pt>
                <c:pt idx="51">
                  <c:v>2079.5259712000002</c:v>
                </c:pt>
                <c:pt idx="52">
                  <c:v>4757.1756800000003</c:v>
                </c:pt>
                <c:pt idx="53">
                  <c:v>3821.1467638000004</c:v>
                </c:pt>
                <c:pt idx="54">
                  <c:v>3814.7613248000007</c:v>
                </c:pt>
                <c:pt idx="55">
                  <c:v>4917.4762688000001</c:v>
                </c:pt>
                <c:pt idx="56">
                  <c:v>3505.9621568000002</c:v>
                </c:pt>
                <c:pt idx="57">
                  <c:v>1663.5794198000001</c:v>
                </c:pt>
                <c:pt idx="58">
                  <c:v>1381.7</c:v>
                </c:pt>
                <c:pt idx="59">
                  <c:v>1381.7</c:v>
                </c:pt>
                <c:pt idx="60">
                  <c:v>1381.7</c:v>
                </c:pt>
                <c:pt idx="61">
                  <c:v>1381.7</c:v>
                </c:pt>
                <c:pt idx="62">
                  <c:v>4734.5114102380649</c:v>
                </c:pt>
                <c:pt idx="63">
                  <c:v>4418.2122826176819</c:v>
                </c:pt>
                <c:pt idx="64">
                  <c:v>5168.2541370060817</c:v>
                </c:pt>
                <c:pt idx="65">
                  <c:v>7935.4490330328799</c:v>
                </c:pt>
                <c:pt idx="66">
                  <c:v>1381.7</c:v>
                </c:pt>
              </c:numCache>
            </c:numRef>
          </c:val>
          <c:smooth val="0"/>
        </c:ser>
        <c:ser>
          <c:idx val="6"/>
          <c:order val="4"/>
          <c:tx>
            <c:v>modelled 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710.17</c:v>
                </c:pt>
                <c:pt idx="1">
                  <c:v>710.17</c:v>
                </c:pt>
                <c:pt idx="2">
                  <c:v>710.17</c:v>
                </c:pt>
                <c:pt idx="3">
                  <c:v>710.17</c:v>
                </c:pt>
                <c:pt idx="4">
                  <c:v>710.17</c:v>
                </c:pt>
                <c:pt idx="5">
                  <c:v>6361.9859195000008</c:v>
                </c:pt>
                <c:pt idx="6">
                  <c:v>8094.038799500001</c:v>
                </c:pt>
                <c:pt idx="7">
                  <c:v>7765.1484320000009</c:v>
                </c:pt>
                <c:pt idx="8">
                  <c:v>8360.1265954999999</c:v>
                </c:pt>
                <c:pt idx="9">
                  <c:v>7161.7305980000001</c:v>
                </c:pt>
                <c:pt idx="10">
                  <c:v>4810.3425500000003</c:v>
                </c:pt>
                <c:pt idx="11">
                  <c:v>5286.8984875000006</c:v>
                </c:pt>
                <c:pt idx="12">
                  <c:v>4532.0553155000007</c:v>
                </c:pt>
                <c:pt idx="13">
                  <c:v>9945.1908875000008</c:v>
                </c:pt>
                <c:pt idx="14">
                  <c:v>9480.157072</c:v>
                </c:pt>
                <c:pt idx="15">
                  <c:v>8963.997455499999</c:v>
                </c:pt>
                <c:pt idx="16">
                  <c:v>9140.0120795000021</c:v>
                </c:pt>
                <c:pt idx="17">
                  <c:v>8101.9087280000003</c:v>
                </c:pt>
                <c:pt idx="18">
                  <c:v>8924.0115580000002</c:v>
                </c:pt>
                <c:pt idx="19">
                  <c:v>8998.2299680000015</c:v>
                </c:pt>
                <c:pt idx="20">
                  <c:v>11124.5453555</c:v>
                </c:pt>
                <c:pt idx="21">
                  <c:v>13156.195472000003</c:v>
                </c:pt>
                <c:pt idx="22">
                  <c:v>13768.631191999999</c:v>
                </c:pt>
                <c:pt idx="23">
                  <c:v>13871.506299499999</c:v>
                </c:pt>
                <c:pt idx="24">
                  <c:v>14559.364739500003</c:v>
                </c:pt>
                <c:pt idx="25">
                  <c:v>13783.1673355</c:v>
                </c:pt>
                <c:pt idx="26">
                  <c:v>15847.493528000001</c:v>
                </c:pt>
                <c:pt idx="27">
                  <c:v>15888.648899500004</c:v>
                </c:pt>
                <c:pt idx="28">
                  <c:v>15655.834155500002</c:v>
                </c:pt>
                <c:pt idx="29">
                  <c:v>15688.173195500001</c:v>
                </c:pt>
                <c:pt idx="30">
                  <c:v>15867.171142000001</c:v>
                </c:pt>
                <c:pt idx="31">
                  <c:v>15848.832675500003</c:v>
                </c:pt>
                <c:pt idx="32">
                  <c:v>14970.445935500002</c:v>
                </c:pt>
                <c:pt idx="33">
                  <c:v>15899.5050995</c:v>
                </c:pt>
                <c:pt idx="34">
                  <c:v>15568.909499500003</c:v>
                </c:pt>
                <c:pt idx="35">
                  <c:v>14874.234095500002</c:v>
                </c:pt>
                <c:pt idx="36">
                  <c:v>13278.448887500001</c:v>
                </c:pt>
                <c:pt idx="37">
                  <c:v>14042.415159500002</c:v>
                </c:pt>
                <c:pt idx="38">
                  <c:v>12378.292550000002</c:v>
                </c:pt>
                <c:pt idx="39">
                  <c:v>1944.3896194999998</c:v>
                </c:pt>
                <c:pt idx="40">
                  <c:v>5678.0598875000005</c:v>
                </c:pt>
                <c:pt idx="41">
                  <c:v>7622.9452220000003</c:v>
                </c:pt>
                <c:pt idx="42">
                  <c:v>13774.308159500002</c:v>
                </c:pt>
                <c:pt idx="43">
                  <c:v>15144.465323038752</c:v>
                </c:pt>
                <c:pt idx="44">
                  <c:v>10841.743887500003</c:v>
                </c:pt>
                <c:pt idx="45">
                  <c:v>3294.1007052387499</c:v>
                </c:pt>
                <c:pt idx="46">
                  <c:v>710.17</c:v>
                </c:pt>
                <c:pt idx="47">
                  <c:v>3030.8808220000001</c:v>
                </c:pt>
                <c:pt idx="48">
                  <c:v>5267.8038620000007</c:v>
                </c:pt>
                <c:pt idx="49">
                  <c:v>4577.9988380000004</c:v>
                </c:pt>
                <c:pt idx="50">
                  <c:v>2122.9129954999999</c:v>
                </c:pt>
                <c:pt idx="51">
                  <c:v>2074.5655280000001</c:v>
                </c:pt>
                <c:pt idx="52">
                  <c:v>7154.0612000000001</c:v>
                </c:pt>
                <c:pt idx="53">
                  <c:v>5410.9573595000002</c:v>
                </c:pt>
                <c:pt idx="54">
                  <c:v>5398.9321120000004</c:v>
                </c:pt>
                <c:pt idx="55">
                  <c:v>7448.3348720000004</c:v>
                </c:pt>
                <c:pt idx="56">
                  <c:v>4815.4055920000001</c:v>
                </c:pt>
                <c:pt idx="57">
                  <c:v>1262.9810994999998</c:v>
                </c:pt>
                <c:pt idx="58">
                  <c:v>710.17</c:v>
                </c:pt>
                <c:pt idx="59">
                  <c:v>710.17</c:v>
                </c:pt>
                <c:pt idx="60">
                  <c:v>710.17</c:v>
                </c:pt>
                <c:pt idx="61">
                  <c:v>710.17</c:v>
                </c:pt>
                <c:pt idx="62">
                  <c:v>7112.3479113117592</c:v>
                </c:pt>
                <c:pt idx="63">
                  <c:v>6527.5386156495269</c:v>
                </c:pt>
                <c:pt idx="64">
                  <c:v>7905.9475745152031</c:v>
                </c:pt>
                <c:pt idx="65">
                  <c:v>12649.869765582202</c:v>
                </c:pt>
                <c:pt idx="66">
                  <c:v>710.17</c:v>
                </c:pt>
              </c:numCache>
            </c:numRef>
          </c:val>
          <c:smooth val="0"/>
        </c:ser>
        <c:ser>
          <c:idx val="12"/>
          <c:order val="6"/>
          <c:tx>
            <c:v>organic net home,dyor,er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</c:v>
                </c:pt>
                <c:pt idx="1">
                  <c:v>9964</c:v>
                </c:pt>
                <c:pt idx="2">
                  <c:v>10261</c:v>
                </c:pt>
                <c:pt idx="3">
                  <c:v>11154</c:v>
                </c:pt>
                <c:pt idx="4">
                  <c:v>11407</c:v>
                </c:pt>
                <c:pt idx="5">
                  <c:v>11181</c:v>
                </c:pt>
                <c:pt idx="6">
                  <c:v>11725</c:v>
                </c:pt>
                <c:pt idx="7">
                  <c:v>11964</c:v>
                </c:pt>
                <c:pt idx="8">
                  <c:v>13003</c:v>
                </c:pt>
                <c:pt idx="9">
                  <c:v>13699</c:v>
                </c:pt>
                <c:pt idx="10">
                  <c:v>12611</c:v>
                </c:pt>
                <c:pt idx="11">
                  <c:v>11471</c:v>
                </c:pt>
                <c:pt idx="12">
                  <c:v>10693</c:v>
                </c:pt>
                <c:pt idx="13">
                  <c:v>12530</c:v>
                </c:pt>
                <c:pt idx="14">
                  <c:v>14960</c:v>
                </c:pt>
                <c:pt idx="15">
                  <c:v>14711</c:v>
                </c:pt>
                <c:pt idx="16">
                  <c:v>15180</c:v>
                </c:pt>
                <c:pt idx="17">
                  <c:v>16027</c:v>
                </c:pt>
                <c:pt idx="18">
                  <c:v>16608</c:v>
                </c:pt>
                <c:pt idx="19">
                  <c:v>16540</c:v>
                </c:pt>
                <c:pt idx="20">
                  <c:v>18396</c:v>
                </c:pt>
                <c:pt idx="21">
                  <c:v>19750</c:v>
                </c:pt>
                <c:pt idx="22">
                  <c:v>21500</c:v>
                </c:pt>
                <c:pt idx="23">
                  <c:v>20365</c:v>
                </c:pt>
                <c:pt idx="24">
                  <c:v>18729</c:v>
                </c:pt>
                <c:pt idx="25">
                  <c:v>18189</c:v>
                </c:pt>
                <c:pt idx="26">
                  <c:v>19649</c:v>
                </c:pt>
                <c:pt idx="27">
                  <c:v>20032</c:v>
                </c:pt>
                <c:pt idx="28">
                  <c:v>19418</c:v>
                </c:pt>
                <c:pt idx="29">
                  <c:v>21354</c:v>
                </c:pt>
                <c:pt idx="30">
                  <c:v>23071</c:v>
                </c:pt>
                <c:pt idx="31">
                  <c:v>24762</c:v>
                </c:pt>
                <c:pt idx="32">
                  <c:v>26289</c:v>
                </c:pt>
                <c:pt idx="33">
                  <c:v>27430</c:v>
                </c:pt>
                <c:pt idx="34">
                  <c:v>27269</c:v>
                </c:pt>
                <c:pt idx="35">
                  <c:v>29293</c:v>
                </c:pt>
                <c:pt idx="36">
                  <c:v>28336</c:v>
                </c:pt>
                <c:pt idx="37">
                  <c:v>30146</c:v>
                </c:pt>
                <c:pt idx="38">
                  <c:v>29687</c:v>
                </c:pt>
                <c:pt idx="39">
                  <c:v>25681</c:v>
                </c:pt>
                <c:pt idx="40">
                  <c:v>25028</c:v>
                </c:pt>
                <c:pt idx="41">
                  <c:v>23692</c:v>
                </c:pt>
                <c:pt idx="42">
                  <c:v>24796</c:v>
                </c:pt>
                <c:pt idx="43">
                  <c:v>25525</c:v>
                </c:pt>
                <c:pt idx="44">
                  <c:v>24156</c:v>
                </c:pt>
                <c:pt idx="45">
                  <c:v>22019</c:v>
                </c:pt>
                <c:pt idx="46">
                  <c:v>20890</c:v>
                </c:pt>
                <c:pt idx="47">
                  <c:v>18619</c:v>
                </c:pt>
                <c:pt idx="48">
                  <c:v>18214</c:v>
                </c:pt>
                <c:pt idx="49">
                  <c:v>17671</c:v>
                </c:pt>
                <c:pt idx="50">
                  <c:v>16091</c:v>
                </c:pt>
                <c:pt idx="51">
                  <c:v>15603</c:v>
                </c:pt>
                <c:pt idx="52">
                  <c:v>15670</c:v>
                </c:pt>
                <c:pt idx="53">
                  <c:v>17908</c:v>
                </c:pt>
                <c:pt idx="54">
                  <c:v>17272</c:v>
                </c:pt>
                <c:pt idx="55">
                  <c:v>18121</c:v>
                </c:pt>
                <c:pt idx="56">
                  <c:v>17073</c:v>
                </c:pt>
                <c:pt idx="57">
                  <c:v>16845</c:v>
                </c:pt>
                <c:pt idx="58">
                  <c:v>14492</c:v>
                </c:pt>
                <c:pt idx="59">
                  <c:v>13636</c:v>
                </c:pt>
                <c:pt idx="60">
                  <c:v>14647</c:v>
                </c:pt>
                <c:pt idx="61">
                  <c:v>14830</c:v>
                </c:pt>
                <c:pt idx="62">
                  <c:v>15172</c:v>
                </c:pt>
                <c:pt idx="63">
                  <c:v>15309</c:v>
                </c:pt>
                <c:pt idx="64">
                  <c:v>16796</c:v>
                </c:pt>
                <c:pt idx="65">
                  <c:v>16819</c:v>
                </c:pt>
                <c:pt idx="66">
                  <c:v>16785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64096"/>
        <c:axId val="473263704"/>
      </c:lineChart>
      <c:catAx>
        <c:axId val="47326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73263312"/>
        <c:crosses val="autoZero"/>
        <c:auto val="1"/>
        <c:lblAlgn val="ctr"/>
        <c:lblOffset val="100"/>
        <c:noMultiLvlLbl val="0"/>
      </c:catAx>
      <c:valAx>
        <c:axId val="473263312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473262920"/>
        <c:crosses val="autoZero"/>
        <c:crossBetween val="between"/>
      </c:valAx>
      <c:valAx>
        <c:axId val="47326370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473264096"/>
        <c:crosses val="max"/>
        <c:crossBetween val="between"/>
      </c:valAx>
      <c:catAx>
        <c:axId val="4732640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47326370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264880"/>
        <c:axId val="473265272"/>
      </c:barChart>
      <c:lineChart>
        <c:grouping val="standard"/>
        <c:varyColors val="0"/>
        <c:ser>
          <c:idx val="0"/>
          <c:order val="3"/>
          <c:tx>
            <c:v>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  <c:pt idx="58">
                  <c:v>3593</c:v>
                </c:pt>
                <c:pt idx="59">
                  <c:v>2877</c:v>
                </c:pt>
                <c:pt idx="60">
                  <c:v>2951</c:v>
                </c:pt>
                <c:pt idx="61">
                  <c:v>2984</c:v>
                </c:pt>
                <c:pt idx="62">
                  <c:v>5507</c:v>
                </c:pt>
                <c:pt idx="63">
                  <c:v>5329</c:v>
                </c:pt>
                <c:pt idx="64">
                  <c:v>7793</c:v>
                </c:pt>
                <c:pt idx="65">
                  <c:v>8195</c:v>
                </c:pt>
                <c:pt idx="66">
                  <c:v>5209</c:v>
                </c:pt>
              </c:numCache>
            </c:numRef>
          </c:val>
          <c:smooth val="0"/>
        </c:ser>
        <c:ser>
          <c:idx val="4"/>
          <c:order val="4"/>
          <c:tx>
            <c:v>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  <c:pt idx="58">
                  <c:v>3516</c:v>
                </c:pt>
                <c:pt idx="59">
                  <c:v>3219</c:v>
                </c:pt>
                <c:pt idx="60">
                  <c:v>3258</c:v>
                </c:pt>
                <c:pt idx="61">
                  <c:v>3278</c:v>
                </c:pt>
                <c:pt idx="62">
                  <c:v>4520</c:v>
                </c:pt>
                <c:pt idx="63">
                  <c:v>4561</c:v>
                </c:pt>
                <c:pt idx="64">
                  <c:v>5157</c:v>
                </c:pt>
                <c:pt idx="65">
                  <c:v>6267</c:v>
                </c:pt>
                <c:pt idx="66">
                  <c:v>4128</c:v>
                </c:pt>
              </c:numCache>
            </c:numRef>
          </c:val>
          <c:smooth val="0"/>
        </c:ser>
        <c:ser>
          <c:idx val="5"/>
          <c:order val="5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comparison'!$AQ$2:$AQ$68</c:f>
              <c:numCache>
                <c:formatCode>0</c:formatCode>
                <c:ptCount val="67"/>
                <c:pt idx="0">
                  <c:v>1381.7</c:v>
                </c:pt>
                <c:pt idx="1">
                  <c:v>1381.7</c:v>
                </c:pt>
                <c:pt idx="2">
                  <c:v>1381.7</c:v>
                </c:pt>
                <c:pt idx="3">
                  <c:v>1381.7</c:v>
                </c:pt>
                <c:pt idx="4">
                  <c:v>1381.7</c:v>
                </c:pt>
                <c:pt idx="5">
                  <c:v>4329.1417478000003</c:v>
                </c:pt>
                <c:pt idx="6">
                  <c:v>5271.8915397999999</c:v>
                </c:pt>
                <c:pt idx="7">
                  <c:v>5090.8924927999997</c:v>
                </c:pt>
                <c:pt idx="8">
                  <c:v>5419.0956982000007</c:v>
                </c:pt>
                <c:pt idx="9">
                  <c:v>4761.3442791999996</c:v>
                </c:pt>
                <c:pt idx="10">
                  <c:v>3503.29162</c:v>
                </c:pt>
                <c:pt idx="11">
                  <c:v>3755.3142950000001</c:v>
                </c:pt>
                <c:pt idx="12">
                  <c:v>3356.7308661999996</c:v>
                </c:pt>
                <c:pt idx="13">
                  <c:v>6312.5400550000004</c:v>
                </c:pt>
                <c:pt idx="14">
                  <c:v>6047.1711488000001</c:v>
                </c:pt>
                <c:pt idx="15">
                  <c:v>5755.9236421999994</c:v>
                </c:pt>
                <c:pt idx="16">
                  <c:v>5854.8754117999997</c:v>
                </c:pt>
                <c:pt idx="17">
                  <c:v>5276.2352511999998</c:v>
                </c:pt>
                <c:pt idx="18">
                  <c:v>5733.4950631999991</c:v>
                </c:pt>
                <c:pt idx="19">
                  <c:v>5775.1398271999997</c:v>
                </c:pt>
                <c:pt idx="20">
                  <c:v>7000.6918022</c:v>
                </c:pt>
                <c:pt idx="21">
                  <c:v>8262.2098688000005</c:v>
                </c:pt>
                <c:pt idx="22">
                  <c:v>8673.9803968000015</c:v>
                </c:pt>
                <c:pt idx="23">
                  <c:v>8745.4035398000015</c:v>
                </c:pt>
                <c:pt idx="24">
                  <c:v>9246.6366758000022</c:v>
                </c:pt>
                <c:pt idx="25">
                  <c:v>8684.0273942000003</c:v>
                </c:pt>
                <c:pt idx="26">
                  <c:v>10549.577171200002</c:v>
                </c:pt>
                <c:pt idx="27">
                  <c:v>10669.233579800002</c:v>
                </c:pt>
                <c:pt idx="28">
                  <c:v>10248.399002200002</c:v>
                </c:pt>
                <c:pt idx="29">
                  <c:v>10290.070338200001</c:v>
                </c:pt>
                <c:pt idx="30">
                  <c:v>10597.951536800001</c:v>
                </c:pt>
                <c:pt idx="31">
                  <c:v>10552.599210200002</c:v>
                </c:pt>
                <c:pt idx="32">
                  <c:v>9575.4739141999999</c:v>
                </c:pt>
                <c:pt idx="33">
                  <c:v>10740.0440198</c:v>
                </c:pt>
                <c:pt idx="34">
                  <c:v>10144.693779800002</c:v>
                </c:pt>
                <c:pt idx="35">
                  <c:v>11215.390578200002</c:v>
                </c:pt>
                <c:pt idx="36">
                  <c:v>11091.662255000003</c:v>
                </c:pt>
                <c:pt idx="37">
                  <c:v>11179.813883800003</c:v>
                </c:pt>
                <c:pt idx="38">
                  <c:v>7764.1716200000001</c:v>
                </c:pt>
                <c:pt idx="39">
                  <c:v>2012.6322278000002</c:v>
                </c:pt>
                <c:pt idx="40">
                  <c:v>3963.2146549999998</c:v>
                </c:pt>
                <c:pt idx="41">
                  <c:v>5012.9434087999998</c:v>
                </c:pt>
                <c:pt idx="42">
                  <c:v>8677.9024437999997</c:v>
                </c:pt>
                <c:pt idx="43">
                  <c:v>9725.6299422155025</c:v>
                </c:pt>
                <c:pt idx="44">
                  <c:v>6833.4402549999995</c:v>
                </c:pt>
                <c:pt idx="45">
                  <c:v>2709.7498290955</c:v>
                </c:pt>
                <c:pt idx="46">
                  <c:v>1381.7</c:v>
                </c:pt>
                <c:pt idx="47">
                  <c:v>2573.1610087999998</c:v>
                </c:pt>
                <c:pt idx="48">
                  <c:v>3745.1900648000001</c:v>
                </c:pt>
                <c:pt idx="49">
                  <c:v>3380.8971751999998</c:v>
                </c:pt>
                <c:pt idx="50">
                  <c:v>2104.3881382</c:v>
                </c:pt>
                <c:pt idx="51">
                  <c:v>2079.5259712000002</c:v>
                </c:pt>
                <c:pt idx="52">
                  <c:v>4757.1756800000003</c:v>
                </c:pt>
                <c:pt idx="53">
                  <c:v>3821.1467638000004</c:v>
                </c:pt>
                <c:pt idx="54">
                  <c:v>3814.7613248000007</c:v>
                </c:pt>
                <c:pt idx="55">
                  <c:v>4917.4762688000001</c:v>
                </c:pt>
                <c:pt idx="56">
                  <c:v>3505.9621568000002</c:v>
                </c:pt>
                <c:pt idx="57">
                  <c:v>1663.5794198000001</c:v>
                </c:pt>
                <c:pt idx="58">
                  <c:v>1381.7</c:v>
                </c:pt>
                <c:pt idx="59">
                  <c:v>1381.7</c:v>
                </c:pt>
                <c:pt idx="60">
                  <c:v>1381.7</c:v>
                </c:pt>
                <c:pt idx="61">
                  <c:v>1381.7</c:v>
                </c:pt>
                <c:pt idx="62">
                  <c:v>4734.5114102380649</c:v>
                </c:pt>
                <c:pt idx="63">
                  <c:v>4418.2122826176819</c:v>
                </c:pt>
                <c:pt idx="64">
                  <c:v>5168.2541370060817</c:v>
                </c:pt>
                <c:pt idx="65">
                  <c:v>7935.4490330328799</c:v>
                </c:pt>
                <c:pt idx="66">
                  <c:v>1381.7</c:v>
                </c:pt>
              </c:numCache>
            </c:numRef>
          </c:val>
          <c:smooth val="0"/>
        </c:ser>
        <c:ser>
          <c:idx val="6"/>
          <c:order val="6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710.17</c:v>
                </c:pt>
                <c:pt idx="1">
                  <c:v>710.17</c:v>
                </c:pt>
                <c:pt idx="2">
                  <c:v>710.17</c:v>
                </c:pt>
                <c:pt idx="3">
                  <c:v>710.17</c:v>
                </c:pt>
                <c:pt idx="4">
                  <c:v>710.17</c:v>
                </c:pt>
                <c:pt idx="5">
                  <c:v>6361.9859195000008</c:v>
                </c:pt>
                <c:pt idx="6">
                  <c:v>8094.038799500001</c:v>
                </c:pt>
                <c:pt idx="7">
                  <c:v>7765.1484320000009</c:v>
                </c:pt>
                <c:pt idx="8">
                  <c:v>8360.1265954999999</c:v>
                </c:pt>
                <c:pt idx="9">
                  <c:v>7161.7305980000001</c:v>
                </c:pt>
                <c:pt idx="10">
                  <c:v>4810.3425500000003</c:v>
                </c:pt>
                <c:pt idx="11">
                  <c:v>5286.8984875000006</c:v>
                </c:pt>
                <c:pt idx="12">
                  <c:v>4532.0553155000007</c:v>
                </c:pt>
                <c:pt idx="13">
                  <c:v>9945.1908875000008</c:v>
                </c:pt>
                <c:pt idx="14">
                  <c:v>9480.157072</c:v>
                </c:pt>
                <c:pt idx="15">
                  <c:v>8963.997455499999</c:v>
                </c:pt>
                <c:pt idx="16">
                  <c:v>9140.0120795000021</c:v>
                </c:pt>
                <c:pt idx="17">
                  <c:v>8101.9087280000003</c:v>
                </c:pt>
                <c:pt idx="18">
                  <c:v>8924.0115580000002</c:v>
                </c:pt>
                <c:pt idx="19">
                  <c:v>8998.2299680000015</c:v>
                </c:pt>
                <c:pt idx="20">
                  <c:v>11124.5453555</c:v>
                </c:pt>
                <c:pt idx="21">
                  <c:v>13156.195472000003</c:v>
                </c:pt>
                <c:pt idx="22">
                  <c:v>13768.631191999999</c:v>
                </c:pt>
                <c:pt idx="23">
                  <c:v>13871.506299499999</c:v>
                </c:pt>
                <c:pt idx="24">
                  <c:v>14559.364739500003</c:v>
                </c:pt>
                <c:pt idx="25">
                  <c:v>13783.1673355</c:v>
                </c:pt>
                <c:pt idx="26">
                  <c:v>15847.493528000001</c:v>
                </c:pt>
                <c:pt idx="27">
                  <c:v>15888.648899500004</c:v>
                </c:pt>
                <c:pt idx="28">
                  <c:v>15655.834155500002</c:v>
                </c:pt>
                <c:pt idx="29">
                  <c:v>15688.173195500001</c:v>
                </c:pt>
                <c:pt idx="30">
                  <c:v>15867.171142000001</c:v>
                </c:pt>
                <c:pt idx="31">
                  <c:v>15848.832675500003</c:v>
                </c:pt>
                <c:pt idx="32">
                  <c:v>14970.445935500002</c:v>
                </c:pt>
                <c:pt idx="33">
                  <c:v>15899.5050995</c:v>
                </c:pt>
                <c:pt idx="34">
                  <c:v>15568.909499500003</c:v>
                </c:pt>
                <c:pt idx="35">
                  <c:v>14874.234095500002</c:v>
                </c:pt>
                <c:pt idx="36">
                  <c:v>13278.448887500001</c:v>
                </c:pt>
                <c:pt idx="37">
                  <c:v>14042.415159500002</c:v>
                </c:pt>
                <c:pt idx="38">
                  <c:v>12378.292550000002</c:v>
                </c:pt>
                <c:pt idx="39">
                  <c:v>1944.3896194999998</c:v>
                </c:pt>
                <c:pt idx="40">
                  <c:v>5678.0598875000005</c:v>
                </c:pt>
                <c:pt idx="41">
                  <c:v>7622.9452220000003</c:v>
                </c:pt>
                <c:pt idx="42">
                  <c:v>13774.308159500002</c:v>
                </c:pt>
                <c:pt idx="43">
                  <c:v>15144.465323038752</c:v>
                </c:pt>
                <c:pt idx="44">
                  <c:v>10841.743887500003</c:v>
                </c:pt>
                <c:pt idx="45">
                  <c:v>3294.1007052387499</c:v>
                </c:pt>
                <c:pt idx="46">
                  <c:v>710.17</c:v>
                </c:pt>
                <c:pt idx="47">
                  <c:v>3030.8808220000001</c:v>
                </c:pt>
                <c:pt idx="48">
                  <c:v>5267.8038620000007</c:v>
                </c:pt>
                <c:pt idx="49">
                  <c:v>4577.9988380000004</c:v>
                </c:pt>
                <c:pt idx="50">
                  <c:v>2122.9129954999999</c:v>
                </c:pt>
                <c:pt idx="51">
                  <c:v>2074.5655280000001</c:v>
                </c:pt>
                <c:pt idx="52">
                  <c:v>7154.0612000000001</c:v>
                </c:pt>
                <c:pt idx="53">
                  <c:v>5410.9573595000002</c:v>
                </c:pt>
                <c:pt idx="54">
                  <c:v>5398.9321120000004</c:v>
                </c:pt>
                <c:pt idx="55">
                  <c:v>7448.3348720000004</c:v>
                </c:pt>
                <c:pt idx="56">
                  <c:v>4815.4055920000001</c:v>
                </c:pt>
                <c:pt idx="57">
                  <c:v>1262.9810994999998</c:v>
                </c:pt>
                <c:pt idx="58">
                  <c:v>710.17</c:v>
                </c:pt>
                <c:pt idx="59">
                  <c:v>710.17</c:v>
                </c:pt>
                <c:pt idx="60">
                  <c:v>710.17</c:v>
                </c:pt>
                <c:pt idx="61">
                  <c:v>710.17</c:v>
                </c:pt>
                <c:pt idx="62">
                  <c:v>7112.3479113117592</c:v>
                </c:pt>
                <c:pt idx="63">
                  <c:v>6527.5386156495269</c:v>
                </c:pt>
                <c:pt idx="64">
                  <c:v>7905.9475745152031</c:v>
                </c:pt>
                <c:pt idx="65">
                  <c:v>12649.869765582202</c:v>
                </c:pt>
                <c:pt idx="66">
                  <c:v>710.17</c:v>
                </c:pt>
              </c:numCache>
            </c:numRef>
          </c:val>
          <c:smooth val="0"/>
        </c:ser>
        <c:ser>
          <c:idx val="7"/>
          <c:order val="7"/>
          <c:tx>
            <c:v>net organic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comparison'!$AC$2:$AC$68</c:f>
              <c:numCache>
                <c:formatCode>0</c:formatCode>
                <c:ptCount val="67"/>
                <c:pt idx="0">
                  <c:v>13348</c:v>
                </c:pt>
                <c:pt idx="1">
                  <c:v>13348</c:v>
                </c:pt>
                <c:pt idx="2">
                  <c:v>13348</c:v>
                </c:pt>
                <c:pt idx="3">
                  <c:v>13348</c:v>
                </c:pt>
                <c:pt idx="4">
                  <c:v>13348</c:v>
                </c:pt>
                <c:pt idx="5">
                  <c:v>13348</c:v>
                </c:pt>
                <c:pt idx="6">
                  <c:v>13348</c:v>
                </c:pt>
                <c:pt idx="7">
                  <c:v>13348</c:v>
                </c:pt>
                <c:pt idx="8">
                  <c:v>13348</c:v>
                </c:pt>
                <c:pt idx="9">
                  <c:v>13348</c:v>
                </c:pt>
                <c:pt idx="10">
                  <c:v>13348</c:v>
                </c:pt>
                <c:pt idx="11">
                  <c:v>13348</c:v>
                </c:pt>
                <c:pt idx="12">
                  <c:v>13348</c:v>
                </c:pt>
                <c:pt idx="13">
                  <c:v>13348</c:v>
                </c:pt>
                <c:pt idx="14">
                  <c:v>13348</c:v>
                </c:pt>
                <c:pt idx="15">
                  <c:v>13348</c:v>
                </c:pt>
                <c:pt idx="16">
                  <c:v>13348</c:v>
                </c:pt>
                <c:pt idx="17">
                  <c:v>14259.123374399998</c:v>
                </c:pt>
                <c:pt idx="18">
                  <c:v>14094.3939684</c:v>
                </c:pt>
                <c:pt idx="19">
                  <c:v>13563.974086400001</c:v>
                </c:pt>
                <c:pt idx="20">
                  <c:v>13556.466348900001</c:v>
                </c:pt>
                <c:pt idx="21">
                  <c:v>13390.683065600002</c:v>
                </c:pt>
                <c:pt idx="22">
                  <c:v>13944.2568016</c:v>
                </c:pt>
                <c:pt idx="23">
                  <c:v>13348</c:v>
                </c:pt>
                <c:pt idx="24">
                  <c:v>13348</c:v>
                </c:pt>
                <c:pt idx="25">
                  <c:v>13348</c:v>
                </c:pt>
                <c:pt idx="26">
                  <c:v>13348</c:v>
                </c:pt>
                <c:pt idx="27">
                  <c:v>13348</c:v>
                </c:pt>
                <c:pt idx="28">
                  <c:v>13348</c:v>
                </c:pt>
                <c:pt idx="29">
                  <c:v>13348</c:v>
                </c:pt>
                <c:pt idx="30">
                  <c:v>13348</c:v>
                </c:pt>
                <c:pt idx="31">
                  <c:v>13348</c:v>
                </c:pt>
                <c:pt idx="32">
                  <c:v>17052.0957929</c:v>
                </c:pt>
                <c:pt idx="33">
                  <c:v>14384.9022401</c:v>
                </c:pt>
                <c:pt idx="34">
                  <c:v>15780.877360099999</c:v>
                </c:pt>
                <c:pt idx="35">
                  <c:v>13348</c:v>
                </c:pt>
                <c:pt idx="36">
                  <c:v>13348</c:v>
                </c:pt>
                <c:pt idx="37">
                  <c:v>13348</c:v>
                </c:pt>
                <c:pt idx="38">
                  <c:v>19608.611689999998</c:v>
                </c:pt>
                <c:pt idx="39">
                  <c:v>26392.398136100001</c:v>
                </c:pt>
                <c:pt idx="40">
                  <c:v>23142.693922500002</c:v>
                </c:pt>
                <c:pt idx="41">
                  <c:v>21263.177795600001</c:v>
                </c:pt>
                <c:pt idx="42">
                  <c:v>17774.618028099998</c:v>
                </c:pt>
                <c:pt idx="43">
                  <c:v>15968.498016392252</c:v>
                </c:pt>
                <c:pt idx="44">
                  <c:v>20373.7811225</c:v>
                </c:pt>
                <c:pt idx="45">
                  <c:v>23408.763097952251</c:v>
                </c:pt>
                <c:pt idx="46">
                  <c:v>23376</c:v>
                </c:pt>
                <c:pt idx="47">
                  <c:v>19927.5949956</c:v>
                </c:pt>
                <c:pt idx="48">
                  <c:v>18533.424467600002</c:v>
                </c:pt>
                <c:pt idx="49">
                  <c:v>18393.462912399998</c:v>
                </c:pt>
                <c:pt idx="50">
                  <c:v>18378.9161809</c:v>
                </c:pt>
                <c:pt idx="51">
                  <c:v>17881.028014399999</c:v>
                </c:pt>
                <c:pt idx="52">
                  <c:v>14244.23216</c:v>
                </c:pt>
                <c:pt idx="53">
                  <c:v>17981.5198681</c:v>
                </c:pt>
                <c:pt idx="54">
                  <c:v>17292.037337599999</c:v>
                </c:pt>
                <c:pt idx="55">
                  <c:v>17086.048865600002</c:v>
                </c:pt>
                <c:pt idx="56">
                  <c:v>17595.9659216</c:v>
                </c:pt>
                <c:pt idx="57">
                  <c:v>19621.5720401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13605.364227220056</c:v>
                </c:pt>
                <c:pt idx="63">
                  <c:v>14250.529063718444</c:v>
                </c:pt>
                <c:pt idx="64">
                  <c:v>14604.727451496958</c:v>
                </c:pt>
                <c:pt idx="65">
                  <c:v>13348</c:v>
                </c:pt>
                <c:pt idx="66">
                  <c:v>20070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66056"/>
        <c:axId val="473265664"/>
      </c:lineChart>
      <c:lineChart>
        <c:grouping val="standard"/>
        <c:varyColors val="0"/>
        <c:ser>
          <c:idx val="2"/>
          <c:order val="1"/>
          <c:tx>
            <c:v>modelled organic</c:v>
          </c:tx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comparison'!$W$2:$W$68</c:f>
              <c:numCache>
                <c:formatCode>0</c:formatCode>
                <c:ptCount val="67"/>
                <c:pt idx="0">
                  <c:v>11742</c:v>
                </c:pt>
                <c:pt idx="1">
                  <c:v>11742</c:v>
                </c:pt>
                <c:pt idx="2">
                  <c:v>11742</c:v>
                </c:pt>
                <c:pt idx="3">
                  <c:v>11742</c:v>
                </c:pt>
                <c:pt idx="4">
                  <c:v>11742</c:v>
                </c:pt>
                <c:pt idx="5">
                  <c:v>16408.694123900001</c:v>
                </c:pt>
                <c:pt idx="6">
                  <c:v>18042.145019899999</c:v>
                </c:pt>
                <c:pt idx="7">
                  <c:v>17721.7542464</c:v>
                </c:pt>
                <c:pt idx="8">
                  <c:v>18305.308099099999</c:v>
                </c:pt>
                <c:pt idx="9">
                  <c:v>17146.9706396</c:v>
                </c:pt>
                <c:pt idx="10">
                  <c:v>15041.69831</c:v>
                </c:pt>
                <c:pt idx="11">
                  <c:v>15453.1983975</c:v>
                </c:pt>
                <c:pt idx="12">
                  <c:v>14804.537683099999</c:v>
                </c:pt>
                <c:pt idx="13">
                  <c:v>19958.231277499999</c:v>
                </c:pt>
                <c:pt idx="14">
                  <c:v>19456.573574400001</c:v>
                </c:pt>
                <c:pt idx="15">
                  <c:v>18916.7370711</c:v>
                </c:pt>
                <c:pt idx="16">
                  <c:v>19098.940955900001</c:v>
                </c:pt>
                <c:pt idx="17">
                  <c:v>18049.876625600002</c:v>
                </c:pt>
                <c:pt idx="18">
                  <c:v>18875.6060316</c:v>
                </c:pt>
                <c:pt idx="19">
                  <c:v>18952.025913599999</c:v>
                </c:pt>
                <c:pt idx="20">
                  <c:v>21308.533651099999</c:v>
                </c:pt>
                <c:pt idx="21">
                  <c:v>24026.316934399998</c:v>
                </c:pt>
                <c:pt idx="22">
                  <c:v>25007.7431984</c:v>
                </c:pt>
                <c:pt idx="23">
                  <c:v>25184.213519899997</c:v>
                </c:pt>
                <c:pt idx="24">
                  <c:v>26486.064087899998</c:v>
                </c:pt>
                <c:pt idx="25">
                  <c:v>25032.446447100003</c:v>
                </c:pt>
                <c:pt idx="26">
                  <c:v>30799.997585600002</c:v>
                </c:pt>
                <c:pt idx="27">
                  <c:v>31339.641039899998</c:v>
                </c:pt>
                <c:pt idx="28">
                  <c:v>29605.499251099998</c:v>
                </c:pt>
                <c:pt idx="29">
                  <c:v>29759.9454191</c:v>
                </c:pt>
                <c:pt idx="30">
                  <c:v>31012.510268399998</c:v>
                </c:pt>
                <c:pt idx="31">
                  <c:v>30813.0693551</c:v>
                </c:pt>
                <c:pt idx="32">
                  <c:v>27414.9042071</c:v>
                </c:pt>
                <c:pt idx="33">
                  <c:v>31684.0977599</c:v>
                </c:pt>
                <c:pt idx="34">
                  <c:v>29233.122639900001</c:v>
                </c:pt>
                <c:pt idx="35">
                  <c:v>36038.810039099997</c:v>
                </c:pt>
                <c:pt idx="36">
                  <c:v>38369.5798775</c:v>
                </c:pt>
                <c:pt idx="37">
                  <c:v>37402.663691900001</c:v>
                </c:pt>
                <c:pt idx="38">
                  <c:v>22908.388310000002</c:v>
                </c:pt>
                <c:pt idx="39">
                  <c:v>12695.601863899999</c:v>
                </c:pt>
                <c:pt idx="40">
                  <c:v>15796.306077499999</c:v>
                </c:pt>
                <c:pt idx="41">
                  <c:v>17584.822204399999</c:v>
                </c:pt>
                <c:pt idx="42">
                  <c:v>25017.381971900002</c:v>
                </c:pt>
                <c:pt idx="43">
                  <c:v>27864.501983607748</c:v>
                </c:pt>
                <c:pt idx="44">
                  <c:v>20973.2188775</c:v>
                </c:pt>
                <c:pt idx="45">
                  <c:v>13775.236902047749</c:v>
                </c:pt>
                <c:pt idx="46">
                  <c:v>11742</c:v>
                </c:pt>
                <c:pt idx="47">
                  <c:v>13561.4050044</c:v>
                </c:pt>
                <c:pt idx="48">
                  <c:v>15436.5755324</c:v>
                </c:pt>
                <c:pt idx="49">
                  <c:v>14843.5370876</c:v>
                </c:pt>
                <c:pt idx="50">
                  <c:v>12836.0838191</c:v>
                </c:pt>
                <c:pt idx="51">
                  <c:v>12797.971985599999</c:v>
                </c:pt>
                <c:pt idx="52">
                  <c:v>17139.76784</c:v>
                </c:pt>
                <c:pt idx="53">
                  <c:v>15561.4801319</c:v>
                </c:pt>
                <c:pt idx="54">
                  <c:v>15550.962662399999</c:v>
                </c:pt>
                <c:pt idx="55">
                  <c:v>17417.951134399998</c:v>
                </c:pt>
                <c:pt idx="56">
                  <c:v>15046.0340784</c:v>
                </c:pt>
                <c:pt idx="57">
                  <c:v>12165.4279599</c:v>
                </c:pt>
                <c:pt idx="58">
                  <c:v>11742</c:v>
                </c:pt>
                <c:pt idx="59">
                  <c:v>11742</c:v>
                </c:pt>
                <c:pt idx="60">
                  <c:v>11742</c:v>
                </c:pt>
                <c:pt idx="61">
                  <c:v>11742</c:v>
                </c:pt>
                <c:pt idx="62">
                  <c:v>17100.635772779944</c:v>
                </c:pt>
                <c:pt idx="63">
                  <c:v>16559.470936281556</c:v>
                </c:pt>
                <c:pt idx="64">
                  <c:v>17858.272548503042</c:v>
                </c:pt>
                <c:pt idx="65">
                  <c:v>23285.310261516439</c:v>
                </c:pt>
                <c:pt idx="66">
                  <c:v>11742</c:v>
                </c:pt>
              </c:numCache>
            </c:numRef>
          </c:val>
          <c:smooth val="0"/>
        </c:ser>
        <c:ser>
          <c:idx val="3"/>
          <c:order val="2"/>
          <c:tx>
            <c:v>organic</c:v>
          </c:tx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comparison'!$H$2:$H$68</c:f>
              <c:numCache>
                <c:formatCode>General</c:formatCode>
                <c:ptCount val="67"/>
                <c:pt idx="0">
                  <c:v>12269</c:v>
                </c:pt>
                <c:pt idx="1">
                  <c:v>12128</c:v>
                </c:pt>
                <c:pt idx="2">
                  <c:v>12247</c:v>
                </c:pt>
                <c:pt idx="3">
                  <c:v>13257</c:v>
                </c:pt>
                <c:pt idx="4">
                  <c:v>13348</c:v>
                </c:pt>
                <c:pt idx="5">
                  <c:v>13506</c:v>
                </c:pt>
                <c:pt idx="6">
                  <c:v>14464</c:v>
                </c:pt>
                <c:pt idx="7">
                  <c:v>14906</c:v>
                </c:pt>
                <c:pt idx="8">
                  <c:v>16036</c:v>
                </c:pt>
                <c:pt idx="9">
                  <c:v>16775</c:v>
                </c:pt>
                <c:pt idx="10">
                  <c:v>15364</c:v>
                </c:pt>
                <c:pt idx="11">
                  <c:v>14152</c:v>
                </c:pt>
                <c:pt idx="12">
                  <c:v>13244</c:v>
                </c:pt>
                <c:pt idx="13">
                  <c:v>16272</c:v>
                </c:pt>
                <c:pt idx="14">
                  <c:v>19044</c:v>
                </c:pt>
                <c:pt idx="15">
                  <c:v>18583</c:v>
                </c:pt>
                <c:pt idx="16">
                  <c:v>19365</c:v>
                </c:pt>
                <c:pt idx="17">
                  <c:v>20567</c:v>
                </c:pt>
                <c:pt idx="18">
                  <c:v>21228</c:v>
                </c:pt>
                <c:pt idx="19">
                  <c:v>20774</c:v>
                </c:pt>
                <c:pt idx="20">
                  <c:v>23123</c:v>
                </c:pt>
                <c:pt idx="21">
                  <c:v>25675</c:v>
                </c:pt>
                <c:pt idx="22">
                  <c:v>27210</c:v>
                </c:pt>
                <c:pt idx="23">
                  <c:v>25608</c:v>
                </c:pt>
                <c:pt idx="24">
                  <c:v>24378</c:v>
                </c:pt>
                <c:pt idx="25">
                  <c:v>23216</c:v>
                </c:pt>
                <c:pt idx="26">
                  <c:v>24938</c:v>
                </c:pt>
                <c:pt idx="27">
                  <c:v>26397</c:v>
                </c:pt>
                <c:pt idx="28">
                  <c:v>24929</c:v>
                </c:pt>
                <c:pt idx="29">
                  <c:v>25912</c:v>
                </c:pt>
                <c:pt idx="30">
                  <c:v>28002</c:v>
                </c:pt>
                <c:pt idx="31">
                  <c:v>31559</c:v>
                </c:pt>
                <c:pt idx="32">
                  <c:v>32725</c:v>
                </c:pt>
                <c:pt idx="33">
                  <c:v>34327</c:v>
                </c:pt>
                <c:pt idx="34">
                  <c:v>33272</c:v>
                </c:pt>
                <c:pt idx="35">
                  <c:v>36776</c:v>
                </c:pt>
                <c:pt idx="36">
                  <c:v>35406</c:v>
                </c:pt>
                <c:pt idx="37">
                  <c:v>33969</c:v>
                </c:pt>
                <c:pt idx="38">
                  <c:v>30775</c:v>
                </c:pt>
                <c:pt idx="39">
                  <c:v>27346</c:v>
                </c:pt>
                <c:pt idx="40">
                  <c:v>27197</c:v>
                </c:pt>
                <c:pt idx="41">
                  <c:v>27106</c:v>
                </c:pt>
                <c:pt idx="42">
                  <c:v>31050</c:v>
                </c:pt>
                <c:pt idx="43">
                  <c:v>32091</c:v>
                </c:pt>
                <c:pt idx="44">
                  <c:v>29605</c:v>
                </c:pt>
                <c:pt idx="45">
                  <c:v>25442</c:v>
                </c:pt>
                <c:pt idx="46">
                  <c:v>23376</c:v>
                </c:pt>
                <c:pt idx="47">
                  <c:v>21747</c:v>
                </c:pt>
                <c:pt idx="48">
                  <c:v>22228</c:v>
                </c:pt>
                <c:pt idx="49">
                  <c:v>21495</c:v>
                </c:pt>
                <c:pt idx="50">
                  <c:v>19473</c:v>
                </c:pt>
                <c:pt idx="51">
                  <c:v>18937</c:v>
                </c:pt>
                <c:pt idx="52">
                  <c:v>19642</c:v>
                </c:pt>
                <c:pt idx="53">
                  <c:v>21801</c:v>
                </c:pt>
                <c:pt idx="54">
                  <c:v>21101</c:v>
                </c:pt>
                <c:pt idx="55">
                  <c:v>22762</c:v>
                </c:pt>
                <c:pt idx="56">
                  <c:v>20900</c:v>
                </c:pt>
                <c:pt idx="57">
                  <c:v>20045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18964</c:v>
                </c:pt>
                <c:pt idx="63">
                  <c:v>19068</c:v>
                </c:pt>
                <c:pt idx="64">
                  <c:v>20721</c:v>
                </c:pt>
                <c:pt idx="65">
                  <c:v>21420</c:v>
                </c:pt>
                <c:pt idx="66">
                  <c:v>20070</c:v>
                </c:pt>
              </c:numCache>
            </c:numRef>
          </c:val>
          <c:smooth val="0"/>
        </c:ser>
        <c:ser>
          <c:idx val="8"/>
          <c:order val="8"/>
          <c:tx>
            <c:v>modelled 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comparison'!$AE$2:$AE$68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v>organic home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66056"/>
        <c:axId val="473265664"/>
      </c:lineChart>
      <c:catAx>
        <c:axId val="47326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73265272"/>
        <c:crosses val="autoZero"/>
        <c:auto val="1"/>
        <c:lblAlgn val="ctr"/>
        <c:lblOffset val="100"/>
        <c:noMultiLvlLbl val="0"/>
      </c:catAx>
      <c:valAx>
        <c:axId val="473265272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473264880"/>
        <c:crosses val="autoZero"/>
        <c:crossBetween val="between"/>
      </c:valAx>
      <c:valAx>
        <c:axId val="473265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73266056"/>
        <c:crosses val="max"/>
        <c:crossBetween val="between"/>
      </c:valAx>
      <c:catAx>
        <c:axId val="4732660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47326566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266840"/>
        <c:axId val="473267232"/>
      </c:barChart>
      <c:lineChart>
        <c:grouping val="standard"/>
        <c:varyColors val="0"/>
        <c:ser>
          <c:idx val="5"/>
          <c:order val="1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comparison'!$AQ$2:$AQ$68</c:f>
              <c:numCache>
                <c:formatCode>0</c:formatCode>
                <c:ptCount val="67"/>
                <c:pt idx="0">
                  <c:v>1381.7</c:v>
                </c:pt>
                <c:pt idx="1">
                  <c:v>1381.7</c:v>
                </c:pt>
                <c:pt idx="2">
                  <c:v>1381.7</c:v>
                </c:pt>
                <c:pt idx="3">
                  <c:v>1381.7</c:v>
                </c:pt>
                <c:pt idx="4">
                  <c:v>1381.7</c:v>
                </c:pt>
                <c:pt idx="5">
                  <c:v>4329.1417478000003</c:v>
                </c:pt>
                <c:pt idx="6">
                  <c:v>5271.8915397999999</c:v>
                </c:pt>
                <c:pt idx="7">
                  <c:v>5090.8924927999997</c:v>
                </c:pt>
                <c:pt idx="8">
                  <c:v>5419.0956982000007</c:v>
                </c:pt>
                <c:pt idx="9">
                  <c:v>4761.3442791999996</c:v>
                </c:pt>
                <c:pt idx="10">
                  <c:v>3503.29162</c:v>
                </c:pt>
                <c:pt idx="11">
                  <c:v>3755.3142950000001</c:v>
                </c:pt>
                <c:pt idx="12">
                  <c:v>3356.7308661999996</c:v>
                </c:pt>
                <c:pt idx="13">
                  <c:v>6312.5400550000004</c:v>
                </c:pt>
                <c:pt idx="14">
                  <c:v>6047.1711488000001</c:v>
                </c:pt>
                <c:pt idx="15">
                  <c:v>5755.9236421999994</c:v>
                </c:pt>
                <c:pt idx="16">
                  <c:v>5854.8754117999997</c:v>
                </c:pt>
                <c:pt idx="17">
                  <c:v>5276.2352511999998</c:v>
                </c:pt>
                <c:pt idx="18">
                  <c:v>5733.4950631999991</c:v>
                </c:pt>
                <c:pt idx="19">
                  <c:v>5775.1398271999997</c:v>
                </c:pt>
                <c:pt idx="20">
                  <c:v>7000.6918022</c:v>
                </c:pt>
                <c:pt idx="21">
                  <c:v>8262.2098688000005</c:v>
                </c:pt>
                <c:pt idx="22">
                  <c:v>8673.9803968000015</c:v>
                </c:pt>
                <c:pt idx="23">
                  <c:v>8745.4035398000015</c:v>
                </c:pt>
                <c:pt idx="24">
                  <c:v>9246.6366758000022</c:v>
                </c:pt>
                <c:pt idx="25">
                  <c:v>8684.0273942000003</c:v>
                </c:pt>
                <c:pt idx="26">
                  <c:v>10549.577171200002</c:v>
                </c:pt>
                <c:pt idx="27">
                  <c:v>10669.233579800002</c:v>
                </c:pt>
                <c:pt idx="28">
                  <c:v>10248.399002200002</c:v>
                </c:pt>
                <c:pt idx="29">
                  <c:v>10290.070338200001</c:v>
                </c:pt>
                <c:pt idx="30">
                  <c:v>10597.951536800001</c:v>
                </c:pt>
                <c:pt idx="31">
                  <c:v>10552.599210200002</c:v>
                </c:pt>
                <c:pt idx="32">
                  <c:v>9575.4739141999999</c:v>
                </c:pt>
                <c:pt idx="33">
                  <c:v>10740.0440198</c:v>
                </c:pt>
                <c:pt idx="34">
                  <c:v>10144.693779800002</c:v>
                </c:pt>
                <c:pt idx="35">
                  <c:v>11215.390578200002</c:v>
                </c:pt>
                <c:pt idx="36">
                  <c:v>11091.662255000003</c:v>
                </c:pt>
                <c:pt idx="37">
                  <c:v>11179.813883800003</c:v>
                </c:pt>
                <c:pt idx="38">
                  <c:v>7764.1716200000001</c:v>
                </c:pt>
                <c:pt idx="39">
                  <c:v>2012.6322278000002</c:v>
                </c:pt>
                <c:pt idx="40">
                  <c:v>3963.2146549999998</c:v>
                </c:pt>
                <c:pt idx="41">
                  <c:v>5012.9434087999998</c:v>
                </c:pt>
                <c:pt idx="42">
                  <c:v>8677.9024437999997</c:v>
                </c:pt>
                <c:pt idx="43">
                  <c:v>9725.6299422155025</c:v>
                </c:pt>
                <c:pt idx="44">
                  <c:v>6833.4402549999995</c:v>
                </c:pt>
                <c:pt idx="45">
                  <c:v>2709.7498290955</c:v>
                </c:pt>
                <c:pt idx="46">
                  <c:v>1381.7</c:v>
                </c:pt>
                <c:pt idx="47">
                  <c:v>2573.1610087999998</c:v>
                </c:pt>
                <c:pt idx="48">
                  <c:v>3745.1900648000001</c:v>
                </c:pt>
                <c:pt idx="49">
                  <c:v>3380.8971751999998</c:v>
                </c:pt>
                <c:pt idx="50">
                  <c:v>2104.3881382</c:v>
                </c:pt>
                <c:pt idx="51">
                  <c:v>2079.5259712000002</c:v>
                </c:pt>
                <c:pt idx="52">
                  <c:v>4757.1756800000003</c:v>
                </c:pt>
                <c:pt idx="53">
                  <c:v>3821.1467638000004</c:v>
                </c:pt>
                <c:pt idx="54">
                  <c:v>3814.7613248000007</c:v>
                </c:pt>
                <c:pt idx="55">
                  <c:v>4917.4762688000001</c:v>
                </c:pt>
                <c:pt idx="56">
                  <c:v>3505.9621568000002</c:v>
                </c:pt>
                <c:pt idx="57">
                  <c:v>1663.5794198000001</c:v>
                </c:pt>
                <c:pt idx="58">
                  <c:v>1381.7</c:v>
                </c:pt>
                <c:pt idx="59">
                  <c:v>1381.7</c:v>
                </c:pt>
                <c:pt idx="60">
                  <c:v>1381.7</c:v>
                </c:pt>
                <c:pt idx="61">
                  <c:v>1381.7</c:v>
                </c:pt>
                <c:pt idx="62">
                  <c:v>4734.5114102380649</c:v>
                </c:pt>
                <c:pt idx="63">
                  <c:v>4418.2122826176819</c:v>
                </c:pt>
                <c:pt idx="64">
                  <c:v>5168.2541370060817</c:v>
                </c:pt>
                <c:pt idx="65">
                  <c:v>7935.4490330328799</c:v>
                </c:pt>
                <c:pt idx="66">
                  <c:v>1381.7</c:v>
                </c:pt>
              </c:numCache>
            </c:numRef>
          </c:val>
          <c:smooth val="0"/>
        </c:ser>
        <c:ser>
          <c:idx val="6"/>
          <c:order val="2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710.17</c:v>
                </c:pt>
                <c:pt idx="1">
                  <c:v>710.17</c:v>
                </c:pt>
                <c:pt idx="2">
                  <c:v>710.17</c:v>
                </c:pt>
                <c:pt idx="3">
                  <c:v>710.17</c:v>
                </c:pt>
                <c:pt idx="4">
                  <c:v>710.17</c:v>
                </c:pt>
                <c:pt idx="5">
                  <c:v>6361.9859195000008</c:v>
                </c:pt>
                <c:pt idx="6">
                  <c:v>8094.038799500001</c:v>
                </c:pt>
                <c:pt idx="7">
                  <c:v>7765.1484320000009</c:v>
                </c:pt>
                <c:pt idx="8">
                  <c:v>8360.1265954999999</c:v>
                </c:pt>
                <c:pt idx="9">
                  <c:v>7161.7305980000001</c:v>
                </c:pt>
                <c:pt idx="10">
                  <c:v>4810.3425500000003</c:v>
                </c:pt>
                <c:pt idx="11">
                  <c:v>5286.8984875000006</c:v>
                </c:pt>
                <c:pt idx="12">
                  <c:v>4532.0553155000007</c:v>
                </c:pt>
                <c:pt idx="13">
                  <c:v>9945.1908875000008</c:v>
                </c:pt>
                <c:pt idx="14">
                  <c:v>9480.157072</c:v>
                </c:pt>
                <c:pt idx="15">
                  <c:v>8963.997455499999</c:v>
                </c:pt>
                <c:pt idx="16">
                  <c:v>9140.0120795000021</c:v>
                </c:pt>
                <c:pt idx="17">
                  <c:v>8101.9087280000003</c:v>
                </c:pt>
                <c:pt idx="18">
                  <c:v>8924.0115580000002</c:v>
                </c:pt>
                <c:pt idx="19">
                  <c:v>8998.2299680000015</c:v>
                </c:pt>
                <c:pt idx="20">
                  <c:v>11124.5453555</c:v>
                </c:pt>
                <c:pt idx="21">
                  <c:v>13156.195472000003</c:v>
                </c:pt>
                <c:pt idx="22">
                  <c:v>13768.631191999999</c:v>
                </c:pt>
                <c:pt idx="23">
                  <c:v>13871.506299499999</c:v>
                </c:pt>
                <c:pt idx="24">
                  <c:v>14559.364739500003</c:v>
                </c:pt>
                <c:pt idx="25">
                  <c:v>13783.1673355</c:v>
                </c:pt>
                <c:pt idx="26">
                  <c:v>15847.493528000001</c:v>
                </c:pt>
                <c:pt idx="27">
                  <c:v>15888.648899500004</c:v>
                </c:pt>
                <c:pt idx="28">
                  <c:v>15655.834155500002</c:v>
                </c:pt>
                <c:pt idx="29">
                  <c:v>15688.173195500001</c:v>
                </c:pt>
                <c:pt idx="30">
                  <c:v>15867.171142000001</c:v>
                </c:pt>
                <c:pt idx="31">
                  <c:v>15848.832675500003</c:v>
                </c:pt>
                <c:pt idx="32">
                  <c:v>14970.445935500002</c:v>
                </c:pt>
                <c:pt idx="33">
                  <c:v>15899.5050995</c:v>
                </c:pt>
                <c:pt idx="34">
                  <c:v>15568.909499500003</c:v>
                </c:pt>
                <c:pt idx="35">
                  <c:v>14874.234095500002</c:v>
                </c:pt>
                <c:pt idx="36">
                  <c:v>13278.448887500001</c:v>
                </c:pt>
                <c:pt idx="37">
                  <c:v>14042.415159500002</c:v>
                </c:pt>
                <c:pt idx="38">
                  <c:v>12378.292550000002</c:v>
                </c:pt>
                <c:pt idx="39">
                  <c:v>1944.3896194999998</c:v>
                </c:pt>
                <c:pt idx="40">
                  <c:v>5678.0598875000005</c:v>
                </c:pt>
                <c:pt idx="41">
                  <c:v>7622.9452220000003</c:v>
                </c:pt>
                <c:pt idx="42">
                  <c:v>13774.308159500002</c:v>
                </c:pt>
                <c:pt idx="43">
                  <c:v>15144.465323038752</c:v>
                </c:pt>
                <c:pt idx="44">
                  <c:v>10841.743887500003</c:v>
                </c:pt>
                <c:pt idx="45">
                  <c:v>3294.1007052387499</c:v>
                </c:pt>
                <c:pt idx="46">
                  <c:v>710.17</c:v>
                </c:pt>
                <c:pt idx="47">
                  <c:v>3030.8808220000001</c:v>
                </c:pt>
                <c:pt idx="48">
                  <c:v>5267.8038620000007</c:v>
                </c:pt>
                <c:pt idx="49">
                  <c:v>4577.9988380000004</c:v>
                </c:pt>
                <c:pt idx="50">
                  <c:v>2122.9129954999999</c:v>
                </c:pt>
                <c:pt idx="51">
                  <c:v>2074.5655280000001</c:v>
                </c:pt>
                <c:pt idx="52">
                  <c:v>7154.0612000000001</c:v>
                </c:pt>
                <c:pt idx="53">
                  <c:v>5410.9573595000002</c:v>
                </c:pt>
                <c:pt idx="54">
                  <c:v>5398.9321120000004</c:v>
                </c:pt>
                <c:pt idx="55">
                  <c:v>7448.3348720000004</c:v>
                </c:pt>
                <c:pt idx="56">
                  <c:v>4815.4055920000001</c:v>
                </c:pt>
                <c:pt idx="57">
                  <c:v>1262.9810994999998</c:v>
                </c:pt>
                <c:pt idx="58">
                  <c:v>710.17</c:v>
                </c:pt>
                <c:pt idx="59">
                  <c:v>710.17</c:v>
                </c:pt>
                <c:pt idx="60">
                  <c:v>710.17</c:v>
                </c:pt>
                <c:pt idx="61">
                  <c:v>710.17</c:v>
                </c:pt>
                <c:pt idx="62">
                  <c:v>7112.3479113117592</c:v>
                </c:pt>
                <c:pt idx="63">
                  <c:v>6527.5386156495269</c:v>
                </c:pt>
                <c:pt idx="64">
                  <c:v>7905.9475745152031</c:v>
                </c:pt>
                <c:pt idx="65">
                  <c:v>12649.869765582202</c:v>
                </c:pt>
                <c:pt idx="66">
                  <c:v>710.17</c:v>
                </c:pt>
              </c:numCache>
            </c:numRef>
          </c:val>
          <c:smooth val="0"/>
        </c:ser>
        <c:ser>
          <c:idx val="11"/>
          <c:order val="6"/>
          <c:tx>
            <c:v>organic dyor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'multi-channel comparison'!$J$2:$J$68</c:f>
              <c:numCache>
                <c:formatCode>General</c:formatCode>
                <c:ptCount val="67"/>
                <c:pt idx="0">
                  <c:v>118</c:v>
                </c:pt>
                <c:pt idx="1">
                  <c:v>137</c:v>
                </c:pt>
                <c:pt idx="2">
                  <c:v>169</c:v>
                </c:pt>
                <c:pt idx="3">
                  <c:v>175</c:v>
                </c:pt>
                <c:pt idx="4">
                  <c:v>196</c:v>
                </c:pt>
                <c:pt idx="5">
                  <c:v>237</c:v>
                </c:pt>
                <c:pt idx="6">
                  <c:v>253</c:v>
                </c:pt>
                <c:pt idx="7">
                  <c:v>294</c:v>
                </c:pt>
                <c:pt idx="8">
                  <c:v>422</c:v>
                </c:pt>
                <c:pt idx="9">
                  <c:v>456</c:v>
                </c:pt>
                <c:pt idx="10">
                  <c:v>360</c:v>
                </c:pt>
                <c:pt idx="11">
                  <c:v>299</c:v>
                </c:pt>
                <c:pt idx="12">
                  <c:v>320</c:v>
                </c:pt>
                <c:pt idx="13">
                  <c:v>679</c:v>
                </c:pt>
                <c:pt idx="14">
                  <c:v>736</c:v>
                </c:pt>
                <c:pt idx="15">
                  <c:v>683</c:v>
                </c:pt>
                <c:pt idx="16">
                  <c:v>757</c:v>
                </c:pt>
                <c:pt idx="17">
                  <c:v>844</c:v>
                </c:pt>
                <c:pt idx="18">
                  <c:v>734</c:v>
                </c:pt>
                <c:pt idx="19">
                  <c:v>722</c:v>
                </c:pt>
                <c:pt idx="20">
                  <c:v>954</c:v>
                </c:pt>
                <c:pt idx="21">
                  <c:v>1336</c:v>
                </c:pt>
                <c:pt idx="22">
                  <c:v>1397</c:v>
                </c:pt>
                <c:pt idx="23">
                  <c:v>1269</c:v>
                </c:pt>
                <c:pt idx="24">
                  <c:v>1375</c:v>
                </c:pt>
                <c:pt idx="25">
                  <c:v>1180</c:v>
                </c:pt>
                <c:pt idx="26">
                  <c:v>1398</c:v>
                </c:pt>
                <c:pt idx="27">
                  <c:v>1489</c:v>
                </c:pt>
                <c:pt idx="28">
                  <c:v>1418</c:v>
                </c:pt>
                <c:pt idx="29">
                  <c:v>1679</c:v>
                </c:pt>
                <c:pt idx="30">
                  <c:v>1804</c:v>
                </c:pt>
                <c:pt idx="31">
                  <c:v>1890</c:v>
                </c:pt>
                <c:pt idx="32">
                  <c:v>1948</c:v>
                </c:pt>
                <c:pt idx="33">
                  <c:v>2163</c:v>
                </c:pt>
                <c:pt idx="34">
                  <c:v>2003</c:v>
                </c:pt>
                <c:pt idx="35">
                  <c:v>1957</c:v>
                </c:pt>
                <c:pt idx="36">
                  <c:v>2126</c:v>
                </c:pt>
                <c:pt idx="37">
                  <c:v>1927</c:v>
                </c:pt>
                <c:pt idx="38">
                  <c:v>1485</c:v>
                </c:pt>
                <c:pt idx="39">
                  <c:v>1157</c:v>
                </c:pt>
                <c:pt idx="40">
                  <c:v>1191</c:v>
                </c:pt>
                <c:pt idx="41">
                  <c:v>1251</c:v>
                </c:pt>
                <c:pt idx="42">
                  <c:v>1694</c:v>
                </c:pt>
                <c:pt idx="43">
                  <c:v>1959</c:v>
                </c:pt>
                <c:pt idx="44">
                  <c:v>1718</c:v>
                </c:pt>
                <c:pt idx="45">
                  <c:v>1105</c:v>
                </c:pt>
                <c:pt idx="46">
                  <c:v>986</c:v>
                </c:pt>
                <c:pt idx="47">
                  <c:v>979</c:v>
                </c:pt>
                <c:pt idx="48">
                  <c:v>1055</c:v>
                </c:pt>
                <c:pt idx="49">
                  <c:v>1052</c:v>
                </c:pt>
                <c:pt idx="50">
                  <c:v>952</c:v>
                </c:pt>
                <c:pt idx="51">
                  <c:v>844</c:v>
                </c:pt>
                <c:pt idx="52">
                  <c:v>971</c:v>
                </c:pt>
                <c:pt idx="53">
                  <c:v>1092</c:v>
                </c:pt>
                <c:pt idx="54">
                  <c:v>1029</c:v>
                </c:pt>
                <c:pt idx="55">
                  <c:v>1215</c:v>
                </c:pt>
                <c:pt idx="56">
                  <c:v>1048</c:v>
                </c:pt>
                <c:pt idx="57">
                  <c:v>752</c:v>
                </c:pt>
                <c:pt idx="58">
                  <c:v>575</c:v>
                </c:pt>
                <c:pt idx="59">
                  <c:v>437</c:v>
                </c:pt>
                <c:pt idx="60">
                  <c:v>496</c:v>
                </c:pt>
                <c:pt idx="61">
                  <c:v>427</c:v>
                </c:pt>
                <c:pt idx="62">
                  <c:v>606</c:v>
                </c:pt>
                <c:pt idx="63">
                  <c:v>628</c:v>
                </c:pt>
                <c:pt idx="64">
                  <c:v>688</c:v>
                </c:pt>
                <c:pt idx="65">
                  <c:v>877</c:v>
                </c:pt>
                <c:pt idx="66">
                  <c:v>679</c:v>
                </c:pt>
              </c:numCache>
            </c:numRef>
          </c:val>
          <c:smooth val="0"/>
        </c:ser>
        <c:ser>
          <c:idx val="12"/>
          <c:order val="7"/>
          <c:tx>
            <c:v>organic net home,dyor,er</c:v>
          </c:tx>
          <c:marker>
            <c:symbol val="none"/>
          </c:marker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</c:v>
                </c:pt>
                <c:pt idx="1">
                  <c:v>9964</c:v>
                </c:pt>
                <c:pt idx="2">
                  <c:v>10261</c:v>
                </c:pt>
                <c:pt idx="3">
                  <c:v>11154</c:v>
                </c:pt>
                <c:pt idx="4">
                  <c:v>11407</c:v>
                </c:pt>
                <c:pt idx="5">
                  <c:v>11181</c:v>
                </c:pt>
                <c:pt idx="6">
                  <c:v>11725</c:v>
                </c:pt>
                <c:pt idx="7">
                  <c:v>11964</c:v>
                </c:pt>
                <c:pt idx="8">
                  <c:v>13003</c:v>
                </c:pt>
                <c:pt idx="9">
                  <c:v>13699</c:v>
                </c:pt>
                <c:pt idx="10">
                  <c:v>12611</c:v>
                </c:pt>
                <c:pt idx="11">
                  <c:v>11471</c:v>
                </c:pt>
                <c:pt idx="12">
                  <c:v>10693</c:v>
                </c:pt>
                <c:pt idx="13">
                  <c:v>12530</c:v>
                </c:pt>
                <c:pt idx="14">
                  <c:v>14960</c:v>
                </c:pt>
                <c:pt idx="15">
                  <c:v>14711</c:v>
                </c:pt>
                <c:pt idx="16">
                  <c:v>15180</c:v>
                </c:pt>
                <c:pt idx="17">
                  <c:v>16027</c:v>
                </c:pt>
                <c:pt idx="18">
                  <c:v>16608</c:v>
                </c:pt>
                <c:pt idx="19">
                  <c:v>16540</c:v>
                </c:pt>
                <c:pt idx="20">
                  <c:v>18396</c:v>
                </c:pt>
                <c:pt idx="21">
                  <c:v>19750</c:v>
                </c:pt>
                <c:pt idx="22">
                  <c:v>21500</c:v>
                </c:pt>
                <c:pt idx="23">
                  <c:v>20365</c:v>
                </c:pt>
                <c:pt idx="24">
                  <c:v>18729</c:v>
                </c:pt>
                <c:pt idx="25">
                  <c:v>18189</c:v>
                </c:pt>
                <c:pt idx="26">
                  <c:v>19649</c:v>
                </c:pt>
                <c:pt idx="27">
                  <c:v>20032</c:v>
                </c:pt>
                <c:pt idx="28">
                  <c:v>19418</c:v>
                </c:pt>
                <c:pt idx="29">
                  <c:v>21354</c:v>
                </c:pt>
                <c:pt idx="30">
                  <c:v>23071</c:v>
                </c:pt>
                <c:pt idx="31">
                  <c:v>24762</c:v>
                </c:pt>
                <c:pt idx="32">
                  <c:v>26289</c:v>
                </c:pt>
                <c:pt idx="33">
                  <c:v>27430</c:v>
                </c:pt>
                <c:pt idx="34">
                  <c:v>27269</c:v>
                </c:pt>
                <c:pt idx="35">
                  <c:v>29293</c:v>
                </c:pt>
                <c:pt idx="36">
                  <c:v>28336</c:v>
                </c:pt>
                <c:pt idx="37">
                  <c:v>30146</c:v>
                </c:pt>
                <c:pt idx="38">
                  <c:v>29687</c:v>
                </c:pt>
                <c:pt idx="39">
                  <c:v>25681</c:v>
                </c:pt>
                <c:pt idx="40">
                  <c:v>25028</c:v>
                </c:pt>
                <c:pt idx="41">
                  <c:v>23692</c:v>
                </c:pt>
                <c:pt idx="42">
                  <c:v>24796</c:v>
                </c:pt>
                <c:pt idx="43">
                  <c:v>25525</c:v>
                </c:pt>
                <c:pt idx="44">
                  <c:v>24156</c:v>
                </c:pt>
                <c:pt idx="45">
                  <c:v>22019</c:v>
                </c:pt>
                <c:pt idx="46">
                  <c:v>20890</c:v>
                </c:pt>
                <c:pt idx="47">
                  <c:v>18619</c:v>
                </c:pt>
                <c:pt idx="48">
                  <c:v>18214</c:v>
                </c:pt>
                <c:pt idx="49">
                  <c:v>17671</c:v>
                </c:pt>
                <c:pt idx="50">
                  <c:v>16091</c:v>
                </c:pt>
                <c:pt idx="51">
                  <c:v>15603</c:v>
                </c:pt>
                <c:pt idx="52">
                  <c:v>15670</c:v>
                </c:pt>
                <c:pt idx="53">
                  <c:v>17908</c:v>
                </c:pt>
                <c:pt idx="54">
                  <c:v>17272</c:v>
                </c:pt>
                <c:pt idx="55">
                  <c:v>18121</c:v>
                </c:pt>
                <c:pt idx="56">
                  <c:v>17073</c:v>
                </c:pt>
                <c:pt idx="57">
                  <c:v>16845</c:v>
                </c:pt>
                <c:pt idx="58">
                  <c:v>14492</c:v>
                </c:pt>
                <c:pt idx="59">
                  <c:v>13636</c:v>
                </c:pt>
                <c:pt idx="60">
                  <c:v>14647</c:v>
                </c:pt>
                <c:pt idx="61">
                  <c:v>14830</c:v>
                </c:pt>
                <c:pt idx="62">
                  <c:v>15172</c:v>
                </c:pt>
                <c:pt idx="63">
                  <c:v>15309</c:v>
                </c:pt>
                <c:pt idx="64">
                  <c:v>16796</c:v>
                </c:pt>
                <c:pt idx="65">
                  <c:v>16819</c:v>
                </c:pt>
                <c:pt idx="66">
                  <c:v>16785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68016"/>
        <c:axId val="473267624"/>
      </c:lineChart>
      <c:lineChart>
        <c:grouping val="standard"/>
        <c:varyColors val="0"/>
        <c:ser>
          <c:idx val="8"/>
          <c:order val="3"/>
          <c:tx>
            <c:v>modelled organic home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'multi-channel comparison'!$AE$2:$AE$68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ser>
          <c:idx val="9"/>
          <c:order val="4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</c:numCache>
            </c:numRef>
          </c:val>
          <c:smooth val="0"/>
        </c:ser>
        <c:ser>
          <c:idx val="10"/>
          <c:order val="5"/>
          <c:tx>
            <c:v>organic er</c:v>
          </c:tx>
          <c:marker>
            <c:symbol val="none"/>
          </c:marker>
          <c:val>
            <c:numRef>
              <c:f>'multi-channel comparison'!$K$2:$K$68</c:f>
              <c:numCache>
                <c:formatCode>General</c:formatCode>
                <c:ptCount val="67"/>
                <c:pt idx="0">
                  <c:v>304</c:v>
                </c:pt>
                <c:pt idx="1">
                  <c:v>318</c:v>
                </c:pt>
                <c:pt idx="2">
                  <c:v>342</c:v>
                </c:pt>
                <c:pt idx="3">
                  <c:v>383</c:v>
                </c:pt>
                <c:pt idx="4">
                  <c:v>468</c:v>
                </c:pt>
                <c:pt idx="5">
                  <c:v>542</c:v>
                </c:pt>
                <c:pt idx="6">
                  <c:v>523</c:v>
                </c:pt>
                <c:pt idx="7">
                  <c:v>541</c:v>
                </c:pt>
                <c:pt idx="8">
                  <c:v>521</c:v>
                </c:pt>
                <c:pt idx="9">
                  <c:v>544</c:v>
                </c:pt>
                <c:pt idx="10">
                  <c:v>459</c:v>
                </c:pt>
                <c:pt idx="11">
                  <c:v>450</c:v>
                </c:pt>
                <c:pt idx="12">
                  <c:v>585</c:v>
                </c:pt>
                <c:pt idx="13">
                  <c:v>778</c:v>
                </c:pt>
                <c:pt idx="14">
                  <c:v>953</c:v>
                </c:pt>
                <c:pt idx="15">
                  <c:v>892</c:v>
                </c:pt>
                <c:pt idx="16">
                  <c:v>910</c:v>
                </c:pt>
                <c:pt idx="17">
                  <c:v>971</c:v>
                </c:pt>
                <c:pt idx="18">
                  <c:v>1083</c:v>
                </c:pt>
                <c:pt idx="19">
                  <c:v>1038</c:v>
                </c:pt>
                <c:pt idx="20">
                  <c:v>2030</c:v>
                </c:pt>
                <c:pt idx="21">
                  <c:v>2837</c:v>
                </c:pt>
                <c:pt idx="22">
                  <c:v>2730</c:v>
                </c:pt>
                <c:pt idx="23">
                  <c:v>2400</c:v>
                </c:pt>
                <c:pt idx="24">
                  <c:v>1150</c:v>
                </c:pt>
                <c:pt idx="25">
                  <c:v>1062</c:v>
                </c:pt>
                <c:pt idx="26">
                  <c:v>1094</c:v>
                </c:pt>
                <c:pt idx="27">
                  <c:v>1185</c:v>
                </c:pt>
                <c:pt idx="28">
                  <c:v>1078</c:v>
                </c:pt>
                <c:pt idx="29">
                  <c:v>1159</c:v>
                </c:pt>
                <c:pt idx="30">
                  <c:v>1204</c:v>
                </c:pt>
                <c:pt idx="31">
                  <c:v>1341</c:v>
                </c:pt>
                <c:pt idx="32">
                  <c:v>1483</c:v>
                </c:pt>
                <c:pt idx="33">
                  <c:v>1619</c:v>
                </c:pt>
                <c:pt idx="34">
                  <c:v>1203</c:v>
                </c:pt>
                <c:pt idx="35">
                  <c:v>1474</c:v>
                </c:pt>
                <c:pt idx="36">
                  <c:v>1529</c:v>
                </c:pt>
                <c:pt idx="37">
                  <c:v>1499</c:v>
                </c:pt>
                <c:pt idx="38">
                  <c:v>1052</c:v>
                </c:pt>
                <c:pt idx="39">
                  <c:v>989</c:v>
                </c:pt>
                <c:pt idx="40">
                  <c:v>1046</c:v>
                </c:pt>
                <c:pt idx="41">
                  <c:v>1395</c:v>
                </c:pt>
                <c:pt idx="42">
                  <c:v>1908</c:v>
                </c:pt>
                <c:pt idx="43">
                  <c:v>2051</c:v>
                </c:pt>
                <c:pt idx="44">
                  <c:v>1629</c:v>
                </c:pt>
                <c:pt idx="45">
                  <c:v>1012</c:v>
                </c:pt>
                <c:pt idx="46">
                  <c:v>912</c:v>
                </c:pt>
                <c:pt idx="47">
                  <c:v>970</c:v>
                </c:pt>
                <c:pt idx="48">
                  <c:v>984</c:v>
                </c:pt>
                <c:pt idx="49">
                  <c:v>927</c:v>
                </c:pt>
                <c:pt idx="50">
                  <c:v>612</c:v>
                </c:pt>
                <c:pt idx="51">
                  <c:v>649</c:v>
                </c:pt>
                <c:pt idx="52">
                  <c:v>749</c:v>
                </c:pt>
                <c:pt idx="53">
                  <c:v>797</c:v>
                </c:pt>
                <c:pt idx="54">
                  <c:v>761</c:v>
                </c:pt>
                <c:pt idx="55">
                  <c:v>900</c:v>
                </c:pt>
                <c:pt idx="56">
                  <c:v>775</c:v>
                </c:pt>
                <c:pt idx="57">
                  <c:v>605</c:v>
                </c:pt>
                <c:pt idx="58">
                  <c:v>609</c:v>
                </c:pt>
                <c:pt idx="59">
                  <c:v>528</c:v>
                </c:pt>
                <c:pt idx="60">
                  <c:v>711</c:v>
                </c:pt>
                <c:pt idx="61">
                  <c:v>792</c:v>
                </c:pt>
                <c:pt idx="62">
                  <c:v>728</c:v>
                </c:pt>
                <c:pt idx="63">
                  <c:v>829</c:v>
                </c:pt>
                <c:pt idx="64">
                  <c:v>1126</c:v>
                </c:pt>
                <c:pt idx="65">
                  <c:v>1369</c:v>
                </c:pt>
                <c:pt idx="66">
                  <c:v>855</c:v>
                </c:pt>
              </c:numCache>
            </c:numRef>
          </c:val>
          <c:smooth val="0"/>
        </c:ser>
        <c:ser>
          <c:idx val="14"/>
          <c:order val="8"/>
          <c:tx>
            <c:v>organic cushion</c:v>
          </c:tx>
          <c:marker>
            <c:symbol val="none"/>
          </c:marker>
          <c:val>
            <c:numRef>
              <c:f>'multi-channel comparison'!$M$2:$M$68</c:f>
              <c:numCache>
                <c:formatCode>General</c:formatCode>
                <c:ptCount val="67"/>
                <c:pt idx="0">
                  <c:v>559</c:v>
                </c:pt>
                <c:pt idx="1">
                  <c:v>538</c:v>
                </c:pt>
                <c:pt idx="2">
                  <c:v>588</c:v>
                </c:pt>
                <c:pt idx="3">
                  <c:v>708</c:v>
                </c:pt>
                <c:pt idx="4">
                  <c:v>751</c:v>
                </c:pt>
                <c:pt idx="5">
                  <c:v>618</c:v>
                </c:pt>
                <c:pt idx="6">
                  <c:v>677</c:v>
                </c:pt>
                <c:pt idx="7">
                  <c:v>668</c:v>
                </c:pt>
                <c:pt idx="8">
                  <c:v>774</c:v>
                </c:pt>
                <c:pt idx="9">
                  <c:v>829</c:v>
                </c:pt>
                <c:pt idx="10">
                  <c:v>719</c:v>
                </c:pt>
                <c:pt idx="11">
                  <c:v>600</c:v>
                </c:pt>
                <c:pt idx="12">
                  <c:v>529</c:v>
                </c:pt>
                <c:pt idx="13">
                  <c:v>541</c:v>
                </c:pt>
                <c:pt idx="14">
                  <c:v>662</c:v>
                </c:pt>
                <c:pt idx="15">
                  <c:v>664</c:v>
                </c:pt>
                <c:pt idx="16">
                  <c:v>613</c:v>
                </c:pt>
                <c:pt idx="17">
                  <c:v>657</c:v>
                </c:pt>
                <c:pt idx="18">
                  <c:v>699</c:v>
                </c:pt>
                <c:pt idx="19">
                  <c:v>691</c:v>
                </c:pt>
                <c:pt idx="20">
                  <c:v>636</c:v>
                </c:pt>
                <c:pt idx="21">
                  <c:v>583</c:v>
                </c:pt>
                <c:pt idx="22">
                  <c:v>678</c:v>
                </c:pt>
                <c:pt idx="23">
                  <c:v>648</c:v>
                </c:pt>
                <c:pt idx="24">
                  <c:v>602</c:v>
                </c:pt>
                <c:pt idx="25">
                  <c:v>557</c:v>
                </c:pt>
                <c:pt idx="26">
                  <c:v>592</c:v>
                </c:pt>
                <c:pt idx="27">
                  <c:v>604</c:v>
                </c:pt>
                <c:pt idx="28">
                  <c:v>582</c:v>
                </c:pt>
                <c:pt idx="29">
                  <c:v>660</c:v>
                </c:pt>
                <c:pt idx="30">
                  <c:v>607</c:v>
                </c:pt>
                <c:pt idx="31">
                  <c:v>760</c:v>
                </c:pt>
                <c:pt idx="32">
                  <c:v>738</c:v>
                </c:pt>
                <c:pt idx="33">
                  <c:v>794</c:v>
                </c:pt>
                <c:pt idx="34">
                  <c:v>751</c:v>
                </c:pt>
                <c:pt idx="35">
                  <c:v>823</c:v>
                </c:pt>
                <c:pt idx="36">
                  <c:v>733</c:v>
                </c:pt>
                <c:pt idx="37">
                  <c:v>751</c:v>
                </c:pt>
                <c:pt idx="38">
                  <c:v>750</c:v>
                </c:pt>
                <c:pt idx="39">
                  <c:v>790</c:v>
                </c:pt>
                <c:pt idx="40">
                  <c:v>661</c:v>
                </c:pt>
                <c:pt idx="41">
                  <c:v>697</c:v>
                </c:pt>
                <c:pt idx="42">
                  <c:v>766</c:v>
                </c:pt>
                <c:pt idx="43">
                  <c:v>696</c:v>
                </c:pt>
                <c:pt idx="44">
                  <c:v>734</c:v>
                </c:pt>
                <c:pt idx="45">
                  <c:v>621</c:v>
                </c:pt>
                <c:pt idx="46">
                  <c:v>629</c:v>
                </c:pt>
                <c:pt idx="47">
                  <c:v>563</c:v>
                </c:pt>
                <c:pt idx="48">
                  <c:v>576</c:v>
                </c:pt>
                <c:pt idx="49">
                  <c:v>564</c:v>
                </c:pt>
                <c:pt idx="50">
                  <c:v>552</c:v>
                </c:pt>
                <c:pt idx="51">
                  <c:v>525</c:v>
                </c:pt>
                <c:pt idx="52">
                  <c:v>510</c:v>
                </c:pt>
                <c:pt idx="53">
                  <c:v>588</c:v>
                </c:pt>
                <c:pt idx="54">
                  <c:v>612</c:v>
                </c:pt>
                <c:pt idx="55">
                  <c:v>589</c:v>
                </c:pt>
                <c:pt idx="56">
                  <c:v>484</c:v>
                </c:pt>
                <c:pt idx="57">
                  <c:v>485</c:v>
                </c:pt>
                <c:pt idx="58">
                  <c:v>473</c:v>
                </c:pt>
                <c:pt idx="59">
                  <c:v>436</c:v>
                </c:pt>
                <c:pt idx="60">
                  <c:v>497</c:v>
                </c:pt>
                <c:pt idx="61">
                  <c:v>490</c:v>
                </c:pt>
                <c:pt idx="62">
                  <c:v>442</c:v>
                </c:pt>
                <c:pt idx="63">
                  <c:v>475</c:v>
                </c:pt>
                <c:pt idx="64">
                  <c:v>482</c:v>
                </c:pt>
                <c:pt idx="65">
                  <c:v>446</c:v>
                </c:pt>
                <c:pt idx="66">
                  <c:v>492</c:v>
                </c:pt>
              </c:numCache>
            </c:numRef>
          </c:val>
          <c:smooth val="0"/>
        </c:ser>
        <c:ser>
          <c:idx val="13"/>
          <c:order val="9"/>
          <c:tx>
            <c:v>organic ritani</c:v>
          </c:tx>
          <c:marker>
            <c:symbol val="none"/>
          </c:marker>
          <c:val>
            <c:numRef>
              <c:f>'multi-channel comparison'!$P$2:$P$68</c:f>
              <c:numCache>
                <c:formatCode>General</c:formatCode>
                <c:ptCount val="67"/>
                <c:pt idx="0">
                  <c:v>289</c:v>
                </c:pt>
                <c:pt idx="1">
                  <c:v>291</c:v>
                </c:pt>
                <c:pt idx="2">
                  <c:v>226</c:v>
                </c:pt>
                <c:pt idx="3">
                  <c:v>239</c:v>
                </c:pt>
                <c:pt idx="4">
                  <c:v>210</c:v>
                </c:pt>
                <c:pt idx="5">
                  <c:v>261</c:v>
                </c:pt>
                <c:pt idx="6">
                  <c:v>311</c:v>
                </c:pt>
                <c:pt idx="7">
                  <c:v>409</c:v>
                </c:pt>
                <c:pt idx="8">
                  <c:v>476</c:v>
                </c:pt>
                <c:pt idx="9">
                  <c:v>411</c:v>
                </c:pt>
                <c:pt idx="10">
                  <c:v>356</c:v>
                </c:pt>
                <c:pt idx="11">
                  <c:v>291</c:v>
                </c:pt>
                <c:pt idx="12">
                  <c:v>262</c:v>
                </c:pt>
                <c:pt idx="13">
                  <c:v>410</c:v>
                </c:pt>
                <c:pt idx="14">
                  <c:v>477</c:v>
                </c:pt>
                <c:pt idx="15">
                  <c:v>423</c:v>
                </c:pt>
                <c:pt idx="16">
                  <c:v>468</c:v>
                </c:pt>
                <c:pt idx="17">
                  <c:v>485</c:v>
                </c:pt>
                <c:pt idx="18">
                  <c:v>597</c:v>
                </c:pt>
                <c:pt idx="19">
                  <c:v>446</c:v>
                </c:pt>
                <c:pt idx="20">
                  <c:v>548</c:v>
                </c:pt>
                <c:pt idx="21">
                  <c:v>705</c:v>
                </c:pt>
                <c:pt idx="22">
                  <c:v>703</c:v>
                </c:pt>
                <c:pt idx="23">
                  <c:v>582</c:v>
                </c:pt>
                <c:pt idx="24">
                  <c:v>628</c:v>
                </c:pt>
                <c:pt idx="25">
                  <c:v>589</c:v>
                </c:pt>
                <c:pt idx="26">
                  <c:v>688</c:v>
                </c:pt>
                <c:pt idx="27">
                  <c:v>747</c:v>
                </c:pt>
                <c:pt idx="28">
                  <c:v>588</c:v>
                </c:pt>
                <c:pt idx="29">
                  <c:v>643</c:v>
                </c:pt>
                <c:pt idx="30">
                  <c:v>715</c:v>
                </c:pt>
                <c:pt idx="31">
                  <c:v>801</c:v>
                </c:pt>
                <c:pt idx="32">
                  <c:v>844</c:v>
                </c:pt>
                <c:pt idx="33">
                  <c:v>888</c:v>
                </c:pt>
                <c:pt idx="34">
                  <c:v>810</c:v>
                </c:pt>
                <c:pt idx="35">
                  <c:v>811</c:v>
                </c:pt>
                <c:pt idx="36">
                  <c:v>973</c:v>
                </c:pt>
                <c:pt idx="37">
                  <c:v>880</c:v>
                </c:pt>
                <c:pt idx="38">
                  <c:v>699</c:v>
                </c:pt>
                <c:pt idx="39">
                  <c:v>407</c:v>
                </c:pt>
                <c:pt idx="40">
                  <c:v>423</c:v>
                </c:pt>
                <c:pt idx="41">
                  <c:v>480</c:v>
                </c:pt>
                <c:pt idx="42">
                  <c:v>634</c:v>
                </c:pt>
                <c:pt idx="43">
                  <c:v>707</c:v>
                </c:pt>
                <c:pt idx="44">
                  <c:v>576</c:v>
                </c:pt>
                <c:pt idx="45">
                  <c:v>359</c:v>
                </c:pt>
                <c:pt idx="46">
                  <c:v>317</c:v>
                </c:pt>
                <c:pt idx="47">
                  <c:v>372</c:v>
                </c:pt>
                <c:pt idx="48">
                  <c:v>374</c:v>
                </c:pt>
                <c:pt idx="49">
                  <c:v>357</c:v>
                </c:pt>
                <c:pt idx="50">
                  <c:v>272</c:v>
                </c:pt>
                <c:pt idx="51">
                  <c:v>254</c:v>
                </c:pt>
                <c:pt idx="52">
                  <c:v>386</c:v>
                </c:pt>
                <c:pt idx="53">
                  <c:v>330</c:v>
                </c:pt>
                <c:pt idx="54">
                  <c:v>317</c:v>
                </c:pt>
                <c:pt idx="55">
                  <c:v>456</c:v>
                </c:pt>
                <c:pt idx="56">
                  <c:v>388</c:v>
                </c:pt>
                <c:pt idx="57">
                  <c:v>269</c:v>
                </c:pt>
                <c:pt idx="58">
                  <c:v>266</c:v>
                </c:pt>
                <c:pt idx="59">
                  <c:v>232</c:v>
                </c:pt>
                <c:pt idx="60">
                  <c:v>215</c:v>
                </c:pt>
                <c:pt idx="61">
                  <c:v>247</c:v>
                </c:pt>
                <c:pt idx="62">
                  <c:v>294</c:v>
                </c:pt>
                <c:pt idx="63">
                  <c:v>229</c:v>
                </c:pt>
                <c:pt idx="64">
                  <c:v>303</c:v>
                </c:pt>
                <c:pt idx="65">
                  <c:v>289</c:v>
                </c:pt>
                <c:pt idx="66">
                  <c:v>206</c:v>
                </c:pt>
              </c:numCache>
            </c:numRef>
          </c:val>
          <c:smooth val="0"/>
        </c:ser>
        <c:ser>
          <c:idx val="15"/>
          <c:order val="10"/>
          <c:tx>
            <c:v>organic diamonds</c:v>
          </c:tx>
          <c:marker>
            <c:symbol val="none"/>
          </c:marker>
          <c:val>
            <c:numRef>
              <c:f>'multi-channel comparison'!$O$2:$O$68</c:f>
              <c:numCache>
                <c:formatCode>General</c:formatCode>
                <c:ptCount val="67"/>
                <c:pt idx="0">
                  <c:v>33</c:v>
                </c:pt>
                <c:pt idx="1">
                  <c:v>41</c:v>
                </c:pt>
                <c:pt idx="2">
                  <c:v>45</c:v>
                </c:pt>
                <c:pt idx="3">
                  <c:v>53</c:v>
                </c:pt>
                <c:pt idx="4">
                  <c:v>50</c:v>
                </c:pt>
                <c:pt idx="5">
                  <c:v>79</c:v>
                </c:pt>
                <c:pt idx="6">
                  <c:v>60</c:v>
                </c:pt>
                <c:pt idx="7">
                  <c:v>70</c:v>
                </c:pt>
                <c:pt idx="8">
                  <c:v>77</c:v>
                </c:pt>
                <c:pt idx="9">
                  <c:v>66</c:v>
                </c:pt>
                <c:pt idx="10">
                  <c:v>66</c:v>
                </c:pt>
                <c:pt idx="11">
                  <c:v>67</c:v>
                </c:pt>
                <c:pt idx="12">
                  <c:v>86</c:v>
                </c:pt>
                <c:pt idx="13">
                  <c:v>72</c:v>
                </c:pt>
                <c:pt idx="14">
                  <c:v>80</c:v>
                </c:pt>
                <c:pt idx="15">
                  <c:v>77</c:v>
                </c:pt>
                <c:pt idx="16">
                  <c:v>83</c:v>
                </c:pt>
                <c:pt idx="17">
                  <c:v>65</c:v>
                </c:pt>
                <c:pt idx="18">
                  <c:v>83</c:v>
                </c:pt>
                <c:pt idx="19">
                  <c:v>73</c:v>
                </c:pt>
                <c:pt idx="20">
                  <c:v>65</c:v>
                </c:pt>
                <c:pt idx="21">
                  <c:v>90</c:v>
                </c:pt>
                <c:pt idx="22">
                  <c:v>88</c:v>
                </c:pt>
                <c:pt idx="23">
                  <c:v>98</c:v>
                </c:pt>
                <c:pt idx="24">
                  <c:v>90</c:v>
                </c:pt>
                <c:pt idx="25">
                  <c:v>87</c:v>
                </c:pt>
                <c:pt idx="26">
                  <c:v>90</c:v>
                </c:pt>
                <c:pt idx="27">
                  <c:v>110</c:v>
                </c:pt>
                <c:pt idx="28">
                  <c:v>104</c:v>
                </c:pt>
                <c:pt idx="29">
                  <c:v>121</c:v>
                </c:pt>
                <c:pt idx="30">
                  <c:v>113</c:v>
                </c:pt>
                <c:pt idx="31">
                  <c:v>168</c:v>
                </c:pt>
                <c:pt idx="32">
                  <c:v>168</c:v>
                </c:pt>
                <c:pt idx="33">
                  <c:v>211</c:v>
                </c:pt>
                <c:pt idx="34">
                  <c:v>274</c:v>
                </c:pt>
                <c:pt idx="35">
                  <c:v>310</c:v>
                </c:pt>
                <c:pt idx="36">
                  <c:v>378</c:v>
                </c:pt>
                <c:pt idx="37">
                  <c:v>475</c:v>
                </c:pt>
                <c:pt idx="38">
                  <c:v>446</c:v>
                </c:pt>
                <c:pt idx="39">
                  <c:v>423</c:v>
                </c:pt>
                <c:pt idx="40">
                  <c:v>523</c:v>
                </c:pt>
                <c:pt idx="41">
                  <c:v>553</c:v>
                </c:pt>
                <c:pt idx="42">
                  <c:v>580</c:v>
                </c:pt>
                <c:pt idx="43">
                  <c:v>722</c:v>
                </c:pt>
                <c:pt idx="44">
                  <c:v>701</c:v>
                </c:pt>
                <c:pt idx="45">
                  <c:v>696</c:v>
                </c:pt>
                <c:pt idx="46">
                  <c:v>703</c:v>
                </c:pt>
                <c:pt idx="47">
                  <c:v>645</c:v>
                </c:pt>
                <c:pt idx="48">
                  <c:v>723</c:v>
                </c:pt>
                <c:pt idx="49">
                  <c:v>651</c:v>
                </c:pt>
                <c:pt idx="50">
                  <c:v>688</c:v>
                </c:pt>
                <c:pt idx="51">
                  <c:v>704</c:v>
                </c:pt>
                <c:pt idx="52">
                  <c:v>632</c:v>
                </c:pt>
                <c:pt idx="53">
                  <c:v>721</c:v>
                </c:pt>
                <c:pt idx="54">
                  <c:v>718</c:v>
                </c:pt>
                <c:pt idx="55">
                  <c:v>705</c:v>
                </c:pt>
                <c:pt idx="56">
                  <c:v>697</c:v>
                </c:pt>
                <c:pt idx="57">
                  <c:v>662</c:v>
                </c:pt>
                <c:pt idx="58">
                  <c:v>591</c:v>
                </c:pt>
                <c:pt idx="59">
                  <c:v>572</c:v>
                </c:pt>
                <c:pt idx="60">
                  <c:v>583</c:v>
                </c:pt>
                <c:pt idx="61">
                  <c:v>570</c:v>
                </c:pt>
                <c:pt idx="62">
                  <c:v>597</c:v>
                </c:pt>
                <c:pt idx="63">
                  <c:v>670</c:v>
                </c:pt>
                <c:pt idx="64">
                  <c:v>590</c:v>
                </c:pt>
                <c:pt idx="65">
                  <c:v>621</c:v>
                </c:pt>
                <c:pt idx="66">
                  <c:v>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68016"/>
        <c:axId val="473267624"/>
      </c:lineChart>
      <c:catAx>
        <c:axId val="47326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73267232"/>
        <c:crosses val="autoZero"/>
        <c:auto val="1"/>
        <c:lblAlgn val="ctr"/>
        <c:lblOffset val="100"/>
        <c:noMultiLvlLbl val="0"/>
      </c:catAx>
      <c:valAx>
        <c:axId val="473267232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473266840"/>
        <c:crosses val="autoZero"/>
        <c:crossBetween val="between"/>
      </c:valAx>
      <c:valAx>
        <c:axId val="473267624"/>
        <c:scaling>
          <c:orientation val="minMax"/>
          <c:max val="17000"/>
        </c:scaling>
        <c:delete val="0"/>
        <c:axPos val="r"/>
        <c:numFmt formatCode="0" sourceLinked="1"/>
        <c:majorTickMark val="out"/>
        <c:minorTickMark val="none"/>
        <c:tickLblPos val="nextTo"/>
        <c:crossAx val="473268016"/>
        <c:crosses val="max"/>
        <c:crossBetween val="between"/>
      </c:valAx>
      <c:catAx>
        <c:axId val="4732680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4732676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376056"/>
        <c:axId val="465375664"/>
      </c:barChart>
      <c:lineChart>
        <c:grouping val="standard"/>
        <c:varyColors val="0"/>
        <c:ser>
          <c:idx val="5"/>
          <c:order val="1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comparison'!$AQ$2:$AQ$68</c:f>
              <c:numCache>
                <c:formatCode>0</c:formatCode>
                <c:ptCount val="67"/>
                <c:pt idx="0">
                  <c:v>1381.7</c:v>
                </c:pt>
                <c:pt idx="1">
                  <c:v>1381.7</c:v>
                </c:pt>
                <c:pt idx="2">
                  <c:v>1381.7</c:v>
                </c:pt>
                <c:pt idx="3">
                  <c:v>1381.7</c:v>
                </c:pt>
                <c:pt idx="4">
                  <c:v>1381.7</c:v>
                </c:pt>
                <c:pt idx="5">
                  <c:v>4329.1417478000003</c:v>
                </c:pt>
                <c:pt idx="6">
                  <c:v>5271.8915397999999</c:v>
                </c:pt>
                <c:pt idx="7">
                  <c:v>5090.8924927999997</c:v>
                </c:pt>
                <c:pt idx="8">
                  <c:v>5419.0956982000007</c:v>
                </c:pt>
                <c:pt idx="9">
                  <c:v>4761.3442791999996</c:v>
                </c:pt>
                <c:pt idx="10">
                  <c:v>3503.29162</c:v>
                </c:pt>
                <c:pt idx="11">
                  <c:v>3755.3142950000001</c:v>
                </c:pt>
                <c:pt idx="12">
                  <c:v>3356.7308661999996</c:v>
                </c:pt>
                <c:pt idx="13">
                  <c:v>6312.5400550000004</c:v>
                </c:pt>
                <c:pt idx="14">
                  <c:v>6047.1711488000001</c:v>
                </c:pt>
                <c:pt idx="15">
                  <c:v>5755.9236421999994</c:v>
                </c:pt>
                <c:pt idx="16">
                  <c:v>5854.8754117999997</c:v>
                </c:pt>
                <c:pt idx="17">
                  <c:v>5276.2352511999998</c:v>
                </c:pt>
                <c:pt idx="18">
                  <c:v>5733.4950631999991</c:v>
                </c:pt>
                <c:pt idx="19">
                  <c:v>5775.1398271999997</c:v>
                </c:pt>
                <c:pt idx="20">
                  <c:v>7000.6918022</c:v>
                </c:pt>
                <c:pt idx="21">
                  <c:v>8262.2098688000005</c:v>
                </c:pt>
                <c:pt idx="22">
                  <c:v>8673.9803968000015</c:v>
                </c:pt>
                <c:pt idx="23">
                  <c:v>8745.4035398000015</c:v>
                </c:pt>
                <c:pt idx="24">
                  <c:v>9246.6366758000022</c:v>
                </c:pt>
                <c:pt idx="25">
                  <c:v>8684.0273942000003</c:v>
                </c:pt>
                <c:pt idx="26">
                  <c:v>10549.577171200002</c:v>
                </c:pt>
                <c:pt idx="27">
                  <c:v>10669.233579800002</c:v>
                </c:pt>
                <c:pt idx="28">
                  <c:v>10248.399002200002</c:v>
                </c:pt>
                <c:pt idx="29">
                  <c:v>10290.070338200001</c:v>
                </c:pt>
                <c:pt idx="30">
                  <c:v>10597.951536800001</c:v>
                </c:pt>
                <c:pt idx="31">
                  <c:v>10552.599210200002</c:v>
                </c:pt>
                <c:pt idx="32">
                  <c:v>9575.4739141999999</c:v>
                </c:pt>
                <c:pt idx="33">
                  <c:v>10740.0440198</c:v>
                </c:pt>
                <c:pt idx="34">
                  <c:v>10144.693779800002</c:v>
                </c:pt>
                <c:pt idx="35">
                  <c:v>11215.390578200002</c:v>
                </c:pt>
                <c:pt idx="36">
                  <c:v>11091.662255000003</c:v>
                </c:pt>
                <c:pt idx="37">
                  <c:v>11179.813883800003</c:v>
                </c:pt>
                <c:pt idx="38">
                  <c:v>7764.1716200000001</c:v>
                </c:pt>
                <c:pt idx="39">
                  <c:v>2012.6322278000002</c:v>
                </c:pt>
                <c:pt idx="40">
                  <c:v>3963.2146549999998</c:v>
                </c:pt>
                <c:pt idx="41">
                  <c:v>5012.9434087999998</c:v>
                </c:pt>
                <c:pt idx="42">
                  <c:v>8677.9024437999997</c:v>
                </c:pt>
                <c:pt idx="43">
                  <c:v>9725.6299422155025</c:v>
                </c:pt>
                <c:pt idx="44">
                  <c:v>6833.4402549999995</c:v>
                </c:pt>
                <c:pt idx="45">
                  <c:v>2709.7498290955</c:v>
                </c:pt>
                <c:pt idx="46">
                  <c:v>1381.7</c:v>
                </c:pt>
                <c:pt idx="47">
                  <c:v>2573.1610087999998</c:v>
                </c:pt>
                <c:pt idx="48">
                  <c:v>3745.1900648000001</c:v>
                </c:pt>
                <c:pt idx="49">
                  <c:v>3380.8971751999998</c:v>
                </c:pt>
                <c:pt idx="50">
                  <c:v>2104.3881382</c:v>
                </c:pt>
                <c:pt idx="51">
                  <c:v>2079.5259712000002</c:v>
                </c:pt>
                <c:pt idx="52">
                  <c:v>4757.1756800000003</c:v>
                </c:pt>
                <c:pt idx="53">
                  <c:v>3821.1467638000004</c:v>
                </c:pt>
                <c:pt idx="54">
                  <c:v>3814.7613248000007</c:v>
                </c:pt>
                <c:pt idx="55">
                  <c:v>4917.4762688000001</c:v>
                </c:pt>
                <c:pt idx="56">
                  <c:v>3505.9621568000002</c:v>
                </c:pt>
                <c:pt idx="57">
                  <c:v>1663.5794198000001</c:v>
                </c:pt>
                <c:pt idx="58">
                  <c:v>1381.7</c:v>
                </c:pt>
                <c:pt idx="59">
                  <c:v>1381.7</c:v>
                </c:pt>
                <c:pt idx="60">
                  <c:v>1381.7</c:v>
                </c:pt>
                <c:pt idx="61">
                  <c:v>1381.7</c:v>
                </c:pt>
                <c:pt idx="62">
                  <c:v>4734.5114102380649</c:v>
                </c:pt>
                <c:pt idx="63">
                  <c:v>4418.2122826176819</c:v>
                </c:pt>
                <c:pt idx="64">
                  <c:v>5168.2541370060817</c:v>
                </c:pt>
                <c:pt idx="65">
                  <c:v>7935.4490330328799</c:v>
                </c:pt>
                <c:pt idx="66">
                  <c:v>1381.7</c:v>
                </c:pt>
              </c:numCache>
            </c:numRef>
          </c:val>
          <c:smooth val="0"/>
        </c:ser>
        <c:ser>
          <c:idx val="6"/>
          <c:order val="2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710.17</c:v>
                </c:pt>
                <c:pt idx="1">
                  <c:v>710.17</c:v>
                </c:pt>
                <c:pt idx="2">
                  <c:v>710.17</c:v>
                </c:pt>
                <c:pt idx="3">
                  <c:v>710.17</c:v>
                </c:pt>
                <c:pt idx="4">
                  <c:v>710.17</c:v>
                </c:pt>
                <c:pt idx="5">
                  <c:v>6361.9859195000008</c:v>
                </c:pt>
                <c:pt idx="6">
                  <c:v>8094.038799500001</c:v>
                </c:pt>
                <c:pt idx="7">
                  <c:v>7765.1484320000009</c:v>
                </c:pt>
                <c:pt idx="8">
                  <c:v>8360.1265954999999</c:v>
                </c:pt>
                <c:pt idx="9">
                  <c:v>7161.7305980000001</c:v>
                </c:pt>
                <c:pt idx="10">
                  <c:v>4810.3425500000003</c:v>
                </c:pt>
                <c:pt idx="11">
                  <c:v>5286.8984875000006</c:v>
                </c:pt>
                <c:pt idx="12">
                  <c:v>4532.0553155000007</c:v>
                </c:pt>
                <c:pt idx="13">
                  <c:v>9945.1908875000008</c:v>
                </c:pt>
                <c:pt idx="14">
                  <c:v>9480.157072</c:v>
                </c:pt>
                <c:pt idx="15">
                  <c:v>8963.997455499999</c:v>
                </c:pt>
                <c:pt idx="16">
                  <c:v>9140.0120795000021</c:v>
                </c:pt>
                <c:pt idx="17">
                  <c:v>8101.9087280000003</c:v>
                </c:pt>
                <c:pt idx="18">
                  <c:v>8924.0115580000002</c:v>
                </c:pt>
                <c:pt idx="19">
                  <c:v>8998.2299680000015</c:v>
                </c:pt>
                <c:pt idx="20">
                  <c:v>11124.5453555</c:v>
                </c:pt>
                <c:pt idx="21">
                  <c:v>13156.195472000003</c:v>
                </c:pt>
                <c:pt idx="22">
                  <c:v>13768.631191999999</c:v>
                </c:pt>
                <c:pt idx="23">
                  <c:v>13871.506299499999</c:v>
                </c:pt>
                <c:pt idx="24">
                  <c:v>14559.364739500003</c:v>
                </c:pt>
                <c:pt idx="25">
                  <c:v>13783.1673355</c:v>
                </c:pt>
                <c:pt idx="26">
                  <c:v>15847.493528000001</c:v>
                </c:pt>
                <c:pt idx="27">
                  <c:v>15888.648899500004</c:v>
                </c:pt>
                <c:pt idx="28">
                  <c:v>15655.834155500002</c:v>
                </c:pt>
                <c:pt idx="29">
                  <c:v>15688.173195500001</c:v>
                </c:pt>
                <c:pt idx="30">
                  <c:v>15867.171142000001</c:v>
                </c:pt>
                <c:pt idx="31">
                  <c:v>15848.832675500003</c:v>
                </c:pt>
                <c:pt idx="32">
                  <c:v>14970.445935500002</c:v>
                </c:pt>
                <c:pt idx="33">
                  <c:v>15899.5050995</c:v>
                </c:pt>
                <c:pt idx="34">
                  <c:v>15568.909499500003</c:v>
                </c:pt>
                <c:pt idx="35">
                  <c:v>14874.234095500002</c:v>
                </c:pt>
                <c:pt idx="36">
                  <c:v>13278.448887500001</c:v>
                </c:pt>
                <c:pt idx="37">
                  <c:v>14042.415159500002</c:v>
                </c:pt>
                <c:pt idx="38">
                  <c:v>12378.292550000002</c:v>
                </c:pt>
                <c:pt idx="39">
                  <c:v>1944.3896194999998</c:v>
                </c:pt>
                <c:pt idx="40">
                  <c:v>5678.0598875000005</c:v>
                </c:pt>
                <c:pt idx="41">
                  <c:v>7622.9452220000003</c:v>
                </c:pt>
                <c:pt idx="42">
                  <c:v>13774.308159500002</c:v>
                </c:pt>
                <c:pt idx="43">
                  <c:v>15144.465323038752</c:v>
                </c:pt>
                <c:pt idx="44">
                  <c:v>10841.743887500003</c:v>
                </c:pt>
                <c:pt idx="45">
                  <c:v>3294.1007052387499</c:v>
                </c:pt>
                <c:pt idx="46">
                  <c:v>710.17</c:v>
                </c:pt>
                <c:pt idx="47">
                  <c:v>3030.8808220000001</c:v>
                </c:pt>
                <c:pt idx="48">
                  <c:v>5267.8038620000007</c:v>
                </c:pt>
                <c:pt idx="49">
                  <c:v>4577.9988380000004</c:v>
                </c:pt>
                <c:pt idx="50">
                  <c:v>2122.9129954999999</c:v>
                </c:pt>
                <c:pt idx="51">
                  <c:v>2074.5655280000001</c:v>
                </c:pt>
                <c:pt idx="52">
                  <c:v>7154.0612000000001</c:v>
                </c:pt>
                <c:pt idx="53">
                  <c:v>5410.9573595000002</c:v>
                </c:pt>
                <c:pt idx="54">
                  <c:v>5398.9321120000004</c:v>
                </c:pt>
                <c:pt idx="55">
                  <c:v>7448.3348720000004</c:v>
                </c:pt>
                <c:pt idx="56">
                  <c:v>4815.4055920000001</c:v>
                </c:pt>
                <c:pt idx="57">
                  <c:v>1262.9810994999998</c:v>
                </c:pt>
                <c:pt idx="58">
                  <c:v>710.17</c:v>
                </c:pt>
                <c:pt idx="59">
                  <c:v>710.17</c:v>
                </c:pt>
                <c:pt idx="60">
                  <c:v>710.17</c:v>
                </c:pt>
                <c:pt idx="61">
                  <c:v>710.17</c:v>
                </c:pt>
                <c:pt idx="62">
                  <c:v>7112.3479113117592</c:v>
                </c:pt>
                <c:pt idx="63">
                  <c:v>6527.5386156495269</c:v>
                </c:pt>
                <c:pt idx="64">
                  <c:v>7905.9475745152031</c:v>
                </c:pt>
                <c:pt idx="65">
                  <c:v>12649.869765582202</c:v>
                </c:pt>
                <c:pt idx="66">
                  <c:v>710.17</c:v>
                </c:pt>
              </c:numCache>
            </c:numRef>
          </c:val>
          <c:smooth val="0"/>
        </c:ser>
        <c:ser>
          <c:idx val="11"/>
          <c:order val="6"/>
          <c:tx>
            <c:v>organic dyor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'multi-channel comparison'!$J$2:$J$68</c:f>
              <c:numCache>
                <c:formatCode>General</c:formatCode>
                <c:ptCount val="67"/>
                <c:pt idx="0">
                  <c:v>118</c:v>
                </c:pt>
                <c:pt idx="1">
                  <c:v>137</c:v>
                </c:pt>
                <c:pt idx="2">
                  <c:v>169</c:v>
                </c:pt>
                <c:pt idx="3">
                  <c:v>175</c:v>
                </c:pt>
                <c:pt idx="4">
                  <c:v>196</c:v>
                </c:pt>
                <c:pt idx="5">
                  <c:v>237</c:v>
                </c:pt>
                <c:pt idx="6">
                  <c:v>253</c:v>
                </c:pt>
                <c:pt idx="7">
                  <c:v>294</c:v>
                </c:pt>
                <c:pt idx="8">
                  <c:v>422</c:v>
                </c:pt>
                <c:pt idx="9">
                  <c:v>456</c:v>
                </c:pt>
                <c:pt idx="10">
                  <c:v>360</c:v>
                </c:pt>
                <c:pt idx="11">
                  <c:v>299</c:v>
                </c:pt>
                <c:pt idx="12">
                  <c:v>320</c:v>
                </c:pt>
                <c:pt idx="13">
                  <c:v>679</c:v>
                </c:pt>
                <c:pt idx="14">
                  <c:v>736</c:v>
                </c:pt>
                <c:pt idx="15">
                  <c:v>683</c:v>
                </c:pt>
                <c:pt idx="16">
                  <c:v>757</c:v>
                </c:pt>
                <c:pt idx="17">
                  <c:v>844</c:v>
                </c:pt>
                <c:pt idx="18">
                  <c:v>734</c:v>
                </c:pt>
                <c:pt idx="19">
                  <c:v>722</c:v>
                </c:pt>
                <c:pt idx="20">
                  <c:v>954</c:v>
                </c:pt>
                <c:pt idx="21">
                  <c:v>1336</c:v>
                </c:pt>
                <c:pt idx="22">
                  <c:v>1397</c:v>
                </c:pt>
                <c:pt idx="23">
                  <c:v>1269</c:v>
                </c:pt>
                <c:pt idx="24">
                  <c:v>1375</c:v>
                </c:pt>
                <c:pt idx="25">
                  <c:v>1180</c:v>
                </c:pt>
                <c:pt idx="26">
                  <c:v>1398</c:v>
                </c:pt>
                <c:pt idx="27">
                  <c:v>1489</c:v>
                </c:pt>
                <c:pt idx="28">
                  <c:v>1418</c:v>
                </c:pt>
                <c:pt idx="29">
                  <c:v>1679</c:v>
                </c:pt>
                <c:pt idx="30">
                  <c:v>1804</c:v>
                </c:pt>
                <c:pt idx="31">
                  <c:v>1890</c:v>
                </c:pt>
                <c:pt idx="32">
                  <c:v>1948</c:v>
                </c:pt>
                <c:pt idx="33">
                  <c:v>2163</c:v>
                </c:pt>
                <c:pt idx="34">
                  <c:v>2003</c:v>
                </c:pt>
                <c:pt idx="35">
                  <c:v>1957</c:v>
                </c:pt>
                <c:pt idx="36">
                  <c:v>2126</c:v>
                </c:pt>
                <c:pt idx="37">
                  <c:v>1927</c:v>
                </c:pt>
                <c:pt idx="38">
                  <c:v>1485</c:v>
                </c:pt>
                <c:pt idx="39">
                  <c:v>1157</c:v>
                </c:pt>
                <c:pt idx="40">
                  <c:v>1191</c:v>
                </c:pt>
                <c:pt idx="41">
                  <c:v>1251</c:v>
                </c:pt>
                <c:pt idx="42">
                  <c:v>1694</c:v>
                </c:pt>
                <c:pt idx="43">
                  <c:v>1959</c:v>
                </c:pt>
                <c:pt idx="44">
                  <c:v>1718</c:v>
                </c:pt>
                <c:pt idx="45">
                  <c:v>1105</c:v>
                </c:pt>
                <c:pt idx="46">
                  <c:v>986</c:v>
                </c:pt>
                <c:pt idx="47">
                  <c:v>979</c:v>
                </c:pt>
                <c:pt idx="48">
                  <c:v>1055</c:v>
                </c:pt>
                <c:pt idx="49">
                  <c:v>1052</c:v>
                </c:pt>
                <c:pt idx="50">
                  <c:v>952</c:v>
                </c:pt>
                <c:pt idx="51">
                  <c:v>844</c:v>
                </c:pt>
                <c:pt idx="52">
                  <c:v>971</c:v>
                </c:pt>
                <c:pt idx="53">
                  <c:v>1092</c:v>
                </c:pt>
                <c:pt idx="54">
                  <c:v>1029</c:v>
                </c:pt>
                <c:pt idx="55">
                  <c:v>1215</c:v>
                </c:pt>
                <c:pt idx="56">
                  <c:v>1048</c:v>
                </c:pt>
                <c:pt idx="57">
                  <c:v>752</c:v>
                </c:pt>
                <c:pt idx="58">
                  <c:v>575</c:v>
                </c:pt>
                <c:pt idx="59">
                  <c:v>437</c:v>
                </c:pt>
                <c:pt idx="60">
                  <c:v>496</c:v>
                </c:pt>
                <c:pt idx="61">
                  <c:v>427</c:v>
                </c:pt>
                <c:pt idx="62">
                  <c:v>606</c:v>
                </c:pt>
                <c:pt idx="63">
                  <c:v>628</c:v>
                </c:pt>
                <c:pt idx="64">
                  <c:v>688</c:v>
                </c:pt>
                <c:pt idx="65">
                  <c:v>877</c:v>
                </c:pt>
                <c:pt idx="66">
                  <c:v>679</c:v>
                </c:pt>
              </c:numCache>
            </c:numRef>
          </c:val>
          <c:smooth val="0"/>
        </c:ser>
        <c:ser>
          <c:idx val="12"/>
          <c:order val="7"/>
          <c:tx>
            <c:v>organic net home,dyor,er</c:v>
          </c:tx>
          <c:marker>
            <c:symbol val="none"/>
          </c:marker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</c:v>
                </c:pt>
                <c:pt idx="1">
                  <c:v>9964</c:v>
                </c:pt>
                <c:pt idx="2">
                  <c:v>10261</c:v>
                </c:pt>
                <c:pt idx="3">
                  <c:v>11154</c:v>
                </c:pt>
                <c:pt idx="4">
                  <c:v>11407</c:v>
                </c:pt>
                <c:pt idx="5">
                  <c:v>11181</c:v>
                </c:pt>
                <c:pt idx="6">
                  <c:v>11725</c:v>
                </c:pt>
                <c:pt idx="7">
                  <c:v>11964</c:v>
                </c:pt>
                <c:pt idx="8">
                  <c:v>13003</c:v>
                </c:pt>
                <c:pt idx="9">
                  <c:v>13699</c:v>
                </c:pt>
                <c:pt idx="10">
                  <c:v>12611</c:v>
                </c:pt>
                <c:pt idx="11">
                  <c:v>11471</c:v>
                </c:pt>
                <c:pt idx="12">
                  <c:v>10693</c:v>
                </c:pt>
                <c:pt idx="13">
                  <c:v>12530</c:v>
                </c:pt>
                <c:pt idx="14">
                  <c:v>14960</c:v>
                </c:pt>
                <c:pt idx="15">
                  <c:v>14711</c:v>
                </c:pt>
                <c:pt idx="16">
                  <c:v>15180</c:v>
                </c:pt>
                <c:pt idx="17">
                  <c:v>16027</c:v>
                </c:pt>
                <c:pt idx="18">
                  <c:v>16608</c:v>
                </c:pt>
                <c:pt idx="19">
                  <c:v>16540</c:v>
                </c:pt>
                <c:pt idx="20">
                  <c:v>18396</c:v>
                </c:pt>
                <c:pt idx="21">
                  <c:v>19750</c:v>
                </c:pt>
                <c:pt idx="22">
                  <c:v>21500</c:v>
                </c:pt>
                <c:pt idx="23">
                  <c:v>20365</c:v>
                </c:pt>
                <c:pt idx="24">
                  <c:v>18729</c:v>
                </c:pt>
                <c:pt idx="25">
                  <c:v>18189</c:v>
                </c:pt>
                <c:pt idx="26">
                  <c:v>19649</c:v>
                </c:pt>
                <c:pt idx="27">
                  <c:v>20032</c:v>
                </c:pt>
                <c:pt idx="28">
                  <c:v>19418</c:v>
                </c:pt>
                <c:pt idx="29">
                  <c:v>21354</c:v>
                </c:pt>
                <c:pt idx="30">
                  <c:v>23071</c:v>
                </c:pt>
                <c:pt idx="31">
                  <c:v>24762</c:v>
                </c:pt>
                <c:pt idx="32">
                  <c:v>26289</c:v>
                </c:pt>
                <c:pt idx="33">
                  <c:v>27430</c:v>
                </c:pt>
                <c:pt idx="34">
                  <c:v>27269</c:v>
                </c:pt>
                <c:pt idx="35">
                  <c:v>29293</c:v>
                </c:pt>
                <c:pt idx="36">
                  <c:v>28336</c:v>
                </c:pt>
                <c:pt idx="37">
                  <c:v>30146</c:v>
                </c:pt>
                <c:pt idx="38">
                  <c:v>29687</c:v>
                </c:pt>
                <c:pt idx="39">
                  <c:v>25681</c:v>
                </c:pt>
                <c:pt idx="40">
                  <c:v>25028</c:v>
                </c:pt>
                <c:pt idx="41">
                  <c:v>23692</c:v>
                </c:pt>
                <c:pt idx="42">
                  <c:v>24796</c:v>
                </c:pt>
                <c:pt idx="43">
                  <c:v>25525</c:v>
                </c:pt>
                <c:pt idx="44">
                  <c:v>24156</c:v>
                </c:pt>
                <c:pt idx="45">
                  <c:v>22019</c:v>
                </c:pt>
                <c:pt idx="46">
                  <c:v>20890</c:v>
                </c:pt>
                <c:pt idx="47">
                  <c:v>18619</c:v>
                </c:pt>
                <c:pt idx="48">
                  <c:v>18214</c:v>
                </c:pt>
                <c:pt idx="49">
                  <c:v>17671</c:v>
                </c:pt>
                <c:pt idx="50">
                  <c:v>16091</c:v>
                </c:pt>
                <c:pt idx="51">
                  <c:v>15603</c:v>
                </c:pt>
                <c:pt idx="52">
                  <c:v>15670</c:v>
                </c:pt>
                <c:pt idx="53">
                  <c:v>17908</c:v>
                </c:pt>
                <c:pt idx="54">
                  <c:v>17272</c:v>
                </c:pt>
                <c:pt idx="55">
                  <c:v>18121</c:v>
                </c:pt>
                <c:pt idx="56">
                  <c:v>17073</c:v>
                </c:pt>
                <c:pt idx="57">
                  <c:v>16845</c:v>
                </c:pt>
                <c:pt idx="58">
                  <c:v>14492</c:v>
                </c:pt>
                <c:pt idx="59">
                  <c:v>13636</c:v>
                </c:pt>
                <c:pt idx="60">
                  <c:v>14647</c:v>
                </c:pt>
                <c:pt idx="61">
                  <c:v>14830</c:v>
                </c:pt>
                <c:pt idx="62">
                  <c:v>15172</c:v>
                </c:pt>
                <c:pt idx="63">
                  <c:v>15309</c:v>
                </c:pt>
                <c:pt idx="64">
                  <c:v>16796</c:v>
                </c:pt>
                <c:pt idx="65">
                  <c:v>16819</c:v>
                </c:pt>
                <c:pt idx="66">
                  <c:v>16785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91624"/>
        <c:axId val="467998680"/>
      </c:lineChart>
      <c:lineChart>
        <c:grouping val="standard"/>
        <c:varyColors val="0"/>
        <c:ser>
          <c:idx val="8"/>
          <c:order val="3"/>
          <c:tx>
            <c:v>modelled organic home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'multi-channel comparison'!$AE$2:$AE$68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3774.6981199000002</c:v>
                </c:pt>
                <c:pt idx="7">
                  <c:v>3683.8078464</c:v>
                </c:pt>
                <c:pt idx="8">
                  <c:v>3848.6223991000002</c:v>
                </c:pt>
                <c:pt idx="9">
                  <c:v>3518.3368395999996</c:v>
                </c:pt>
                <c:pt idx="10">
                  <c:v>2886.8013099999998</c:v>
                </c:pt>
                <c:pt idx="11">
                  <c:v>3013.2978974999996</c:v>
                </c:pt>
                <c:pt idx="12">
                  <c:v>2813.2423830999996</c:v>
                </c:pt>
                <c:pt idx="13">
                  <c:v>4297.3947774999997</c:v>
                </c:pt>
                <c:pt idx="14">
                  <c:v>4164.0831743999997</c:v>
                </c:pt>
                <c:pt idx="15">
                  <c:v>4017.7893710999997</c:v>
                </c:pt>
                <c:pt idx="16">
                  <c:v>4067.4908558999996</c:v>
                </c:pt>
                <c:pt idx="17">
                  <c:v>3776.8794256000001</c:v>
                </c:pt>
                <c:pt idx="18">
                  <c:v>4006.5242315999994</c:v>
                </c:pt>
                <c:pt idx="19">
                  <c:v>4027.4411135999999</c:v>
                </c:pt>
                <c:pt idx="20">
                  <c:v>4643.1809511000001</c:v>
                </c:pt>
                <c:pt idx="21">
                  <c:v>5277.4873343999998</c:v>
                </c:pt>
                <c:pt idx="22">
                  <c:v>5484.6907983999999</c:v>
                </c:pt>
                <c:pt idx="23">
                  <c:v>5520.6416198999996</c:v>
                </c:pt>
                <c:pt idx="24">
                  <c:v>5773.0449878999998</c:v>
                </c:pt>
                <c:pt idx="25">
                  <c:v>5489.7477471000002</c:v>
                </c:pt>
                <c:pt idx="26">
                  <c:v>6430.7403855999992</c:v>
                </c:pt>
                <c:pt idx="27">
                  <c:v>6491.3841399000003</c:v>
                </c:pt>
                <c:pt idx="28">
                  <c:v>6278.3769511</c:v>
                </c:pt>
                <c:pt idx="29">
                  <c:v>6299.4397190999998</c:v>
                </c:pt>
                <c:pt idx="30">
                  <c:v>6455.2476683999994</c:v>
                </c:pt>
                <c:pt idx="31">
                  <c:v>6432.2710550999991</c:v>
                </c:pt>
                <c:pt idx="32">
                  <c:v>5938.7629070999992</c:v>
                </c:pt>
                <c:pt idx="33">
                  <c:v>6527.3146599000002</c:v>
                </c:pt>
                <c:pt idx="34">
                  <c:v>6225.9795398999995</c:v>
                </c:pt>
                <c:pt idx="35">
                  <c:v>6771.9857390999987</c:v>
                </c:pt>
                <c:pt idx="36">
                  <c:v>6714.1883774999997</c:v>
                </c:pt>
                <c:pt idx="37">
                  <c:v>6756.5457919</c:v>
                </c:pt>
                <c:pt idx="38">
                  <c:v>5026.9913099999994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3644.6668043999998</c:v>
                </c:pt>
                <c:pt idx="42">
                  <c:v>5486.6648719000004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2488.5521870477501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3008.2161323999999</c:v>
                </c:pt>
                <c:pt idx="49">
                  <c:v>2825.3712876</c:v>
                </c:pt>
                <c:pt idx="50">
                  <c:v>2184.7895191000002</c:v>
                </c:pt>
                <c:pt idx="51">
                  <c:v>2172.3147856000001</c:v>
                </c:pt>
                <c:pt idx="52">
                  <c:v>3516.2438400000001</c:v>
                </c:pt>
                <c:pt idx="53">
                  <c:v>3046.3422319000001</c:v>
                </c:pt>
                <c:pt idx="54">
                  <c:v>3043.1370624000001</c:v>
                </c:pt>
                <c:pt idx="55">
                  <c:v>3596.7307344000001</c:v>
                </c:pt>
                <c:pt idx="56">
                  <c:v>2888.1416783999998</c:v>
                </c:pt>
                <c:pt idx="57">
                  <c:v>1963.6198598999999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3504.8644531093905</c:v>
                </c:pt>
                <c:pt idx="63">
                  <c:v>3346.0638718385399</c:v>
                </c:pt>
                <c:pt idx="64">
                  <c:v>3722.6549645030409</c:v>
                </c:pt>
                <c:pt idx="65">
                  <c:v>5113.12511551644</c:v>
                </c:pt>
                <c:pt idx="66">
                  <c:v>0</c:v>
                </c:pt>
              </c:numCache>
            </c:numRef>
          </c:val>
          <c:smooth val="0"/>
        </c:ser>
        <c:ser>
          <c:idx val="9"/>
          <c:order val="4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</c:numCache>
            </c:numRef>
          </c:val>
          <c:smooth val="0"/>
        </c:ser>
        <c:ser>
          <c:idx val="10"/>
          <c:order val="5"/>
          <c:tx>
            <c:v>organic er</c:v>
          </c:tx>
          <c:marker>
            <c:symbol val="none"/>
          </c:marker>
          <c:val>
            <c:numRef>
              <c:f>'multi-channel comparison'!$K$2:$K$68</c:f>
              <c:numCache>
                <c:formatCode>General</c:formatCode>
                <c:ptCount val="67"/>
                <c:pt idx="0">
                  <c:v>304</c:v>
                </c:pt>
                <c:pt idx="1">
                  <c:v>318</c:v>
                </c:pt>
                <c:pt idx="2">
                  <c:v>342</c:v>
                </c:pt>
                <c:pt idx="3">
                  <c:v>383</c:v>
                </c:pt>
                <c:pt idx="4">
                  <c:v>468</c:v>
                </c:pt>
                <c:pt idx="5">
                  <c:v>542</c:v>
                </c:pt>
                <c:pt idx="6">
                  <c:v>523</c:v>
                </c:pt>
                <c:pt idx="7">
                  <c:v>541</c:v>
                </c:pt>
                <c:pt idx="8">
                  <c:v>521</c:v>
                </c:pt>
                <c:pt idx="9">
                  <c:v>544</c:v>
                </c:pt>
                <c:pt idx="10">
                  <c:v>459</c:v>
                </c:pt>
                <c:pt idx="11">
                  <c:v>450</c:v>
                </c:pt>
                <c:pt idx="12">
                  <c:v>585</c:v>
                </c:pt>
                <c:pt idx="13">
                  <c:v>778</c:v>
                </c:pt>
                <c:pt idx="14">
                  <c:v>953</c:v>
                </c:pt>
                <c:pt idx="15">
                  <c:v>892</c:v>
                </c:pt>
                <c:pt idx="16">
                  <c:v>910</c:v>
                </c:pt>
                <c:pt idx="17">
                  <c:v>971</c:v>
                </c:pt>
                <c:pt idx="18">
                  <c:v>1083</c:v>
                </c:pt>
                <c:pt idx="19">
                  <c:v>1038</c:v>
                </c:pt>
                <c:pt idx="20">
                  <c:v>2030</c:v>
                </c:pt>
                <c:pt idx="21">
                  <c:v>2837</c:v>
                </c:pt>
                <c:pt idx="22">
                  <c:v>2730</c:v>
                </c:pt>
                <c:pt idx="23">
                  <c:v>2400</c:v>
                </c:pt>
                <c:pt idx="24">
                  <c:v>1150</c:v>
                </c:pt>
                <c:pt idx="25">
                  <c:v>1062</c:v>
                </c:pt>
                <c:pt idx="26">
                  <c:v>1094</c:v>
                </c:pt>
                <c:pt idx="27">
                  <c:v>1185</c:v>
                </c:pt>
                <c:pt idx="28">
                  <c:v>1078</c:v>
                </c:pt>
                <c:pt idx="29">
                  <c:v>1159</c:v>
                </c:pt>
                <c:pt idx="30">
                  <c:v>1204</c:v>
                </c:pt>
                <c:pt idx="31">
                  <c:v>1341</c:v>
                </c:pt>
                <c:pt idx="32">
                  <c:v>1483</c:v>
                </c:pt>
                <c:pt idx="33">
                  <c:v>1619</c:v>
                </c:pt>
                <c:pt idx="34">
                  <c:v>1203</c:v>
                </c:pt>
                <c:pt idx="35">
                  <c:v>1474</c:v>
                </c:pt>
                <c:pt idx="36">
                  <c:v>1529</c:v>
                </c:pt>
                <c:pt idx="37">
                  <c:v>1499</c:v>
                </c:pt>
                <c:pt idx="38">
                  <c:v>1052</c:v>
                </c:pt>
                <c:pt idx="39">
                  <c:v>989</c:v>
                </c:pt>
                <c:pt idx="40">
                  <c:v>1046</c:v>
                </c:pt>
                <c:pt idx="41">
                  <c:v>1395</c:v>
                </c:pt>
                <c:pt idx="42">
                  <c:v>1908</c:v>
                </c:pt>
                <c:pt idx="43">
                  <c:v>2051</c:v>
                </c:pt>
                <c:pt idx="44">
                  <c:v>1629</c:v>
                </c:pt>
                <c:pt idx="45">
                  <c:v>1012</c:v>
                </c:pt>
                <c:pt idx="46">
                  <c:v>912</c:v>
                </c:pt>
                <c:pt idx="47">
                  <c:v>970</c:v>
                </c:pt>
                <c:pt idx="48">
                  <c:v>984</c:v>
                </c:pt>
                <c:pt idx="49">
                  <c:v>927</c:v>
                </c:pt>
                <c:pt idx="50">
                  <c:v>612</c:v>
                </c:pt>
                <c:pt idx="51">
                  <c:v>649</c:v>
                </c:pt>
                <c:pt idx="52">
                  <c:v>749</c:v>
                </c:pt>
                <c:pt idx="53">
                  <c:v>797</c:v>
                </c:pt>
                <c:pt idx="54">
                  <c:v>761</c:v>
                </c:pt>
                <c:pt idx="55">
                  <c:v>900</c:v>
                </c:pt>
                <c:pt idx="56">
                  <c:v>775</c:v>
                </c:pt>
                <c:pt idx="57">
                  <c:v>605</c:v>
                </c:pt>
                <c:pt idx="58">
                  <c:v>609</c:v>
                </c:pt>
                <c:pt idx="59">
                  <c:v>528</c:v>
                </c:pt>
                <c:pt idx="60">
                  <c:v>711</c:v>
                </c:pt>
                <c:pt idx="61">
                  <c:v>792</c:v>
                </c:pt>
                <c:pt idx="62">
                  <c:v>728</c:v>
                </c:pt>
                <c:pt idx="63">
                  <c:v>829</c:v>
                </c:pt>
                <c:pt idx="64">
                  <c:v>1126</c:v>
                </c:pt>
                <c:pt idx="65">
                  <c:v>1369</c:v>
                </c:pt>
                <c:pt idx="66">
                  <c:v>855</c:v>
                </c:pt>
              </c:numCache>
            </c:numRef>
          </c:val>
          <c:smooth val="0"/>
        </c:ser>
        <c:ser>
          <c:idx val="14"/>
          <c:order val="8"/>
          <c:tx>
            <c:v>organic cushion</c:v>
          </c:tx>
          <c:marker>
            <c:symbol val="none"/>
          </c:marker>
          <c:val>
            <c:numRef>
              <c:f>'multi-channel comparison'!$M$2:$M$68</c:f>
              <c:numCache>
                <c:formatCode>General</c:formatCode>
                <c:ptCount val="67"/>
                <c:pt idx="0">
                  <c:v>559</c:v>
                </c:pt>
                <c:pt idx="1">
                  <c:v>538</c:v>
                </c:pt>
                <c:pt idx="2">
                  <c:v>588</c:v>
                </c:pt>
                <c:pt idx="3">
                  <c:v>708</c:v>
                </c:pt>
                <c:pt idx="4">
                  <c:v>751</c:v>
                </c:pt>
                <c:pt idx="5">
                  <c:v>618</c:v>
                </c:pt>
                <c:pt idx="6">
                  <c:v>677</c:v>
                </c:pt>
                <c:pt idx="7">
                  <c:v>668</c:v>
                </c:pt>
                <c:pt idx="8">
                  <c:v>774</c:v>
                </c:pt>
                <c:pt idx="9">
                  <c:v>829</c:v>
                </c:pt>
                <c:pt idx="10">
                  <c:v>719</c:v>
                </c:pt>
                <c:pt idx="11">
                  <c:v>600</c:v>
                </c:pt>
                <c:pt idx="12">
                  <c:v>529</c:v>
                </c:pt>
                <c:pt idx="13">
                  <c:v>541</c:v>
                </c:pt>
                <c:pt idx="14">
                  <c:v>662</c:v>
                </c:pt>
                <c:pt idx="15">
                  <c:v>664</c:v>
                </c:pt>
                <c:pt idx="16">
                  <c:v>613</c:v>
                </c:pt>
                <c:pt idx="17">
                  <c:v>657</c:v>
                </c:pt>
                <c:pt idx="18">
                  <c:v>699</c:v>
                </c:pt>
                <c:pt idx="19">
                  <c:v>691</c:v>
                </c:pt>
                <c:pt idx="20">
                  <c:v>636</c:v>
                </c:pt>
                <c:pt idx="21">
                  <c:v>583</c:v>
                </c:pt>
                <c:pt idx="22">
                  <c:v>678</c:v>
                </c:pt>
                <c:pt idx="23">
                  <c:v>648</c:v>
                </c:pt>
                <c:pt idx="24">
                  <c:v>602</c:v>
                </c:pt>
                <c:pt idx="25">
                  <c:v>557</c:v>
                </c:pt>
                <c:pt idx="26">
                  <c:v>592</c:v>
                </c:pt>
                <c:pt idx="27">
                  <c:v>604</c:v>
                </c:pt>
                <c:pt idx="28">
                  <c:v>582</c:v>
                </c:pt>
                <c:pt idx="29">
                  <c:v>660</c:v>
                </c:pt>
                <c:pt idx="30">
                  <c:v>607</c:v>
                </c:pt>
                <c:pt idx="31">
                  <c:v>760</c:v>
                </c:pt>
                <c:pt idx="32">
                  <c:v>738</c:v>
                </c:pt>
                <c:pt idx="33">
                  <c:v>794</c:v>
                </c:pt>
                <c:pt idx="34">
                  <c:v>751</c:v>
                </c:pt>
                <c:pt idx="35">
                  <c:v>823</c:v>
                </c:pt>
                <c:pt idx="36">
                  <c:v>733</c:v>
                </c:pt>
                <c:pt idx="37">
                  <c:v>751</c:v>
                </c:pt>
                <c:pt idx="38">
                  <c:v>750</c:v>
                </c:pt>
                <c:pt idx="39">
                  <c:v>790</c:v>
                </c:pt>
                <c:pt idx="40">
                  <c:v>661</c:v>
                </c:pt>
                <c:pt idx="41">
                  <c:v>697</c:v>
                </c:pt>
                <c:pt idx="42">
                  <c:v>766</c:v>
                </c:pt>
                <c:pt idx="43">
                  <c:v>696</c:v>
                </c:pt>
                <c:pt idx="44">
                  <c:v>734</c:v>
                </c:pt>
                <c:pt idx="45">
                  <c:v>621</c:v>
                </c:pt>
                <c:pt idx="46">
                  <c:v>629</c:v>
                </c:pt>
                <c:pt idx="47">
                  <c:v>563</c:v>
                </c:pt>
                <c:pt idx="48">
                  <c:v>576</c:v>
                </c:pt>
                <c:pt idx="49">
                  <c:v>564</c:v>
                </c:pt>
                <c:pt idx="50">
                  <c:v>552</c:v>
                </c:pt>
                <c:pt idx="51">
                  <c:v>525</c:v>
                </c:pt>
                <c:pt idx="52">
                  <c:v>510</c:v>
                </c:pt>
                <c:pt idx="53">
                  <c:v>588</c:v>
                </c:pt>
                <c:pt idx="54">
                  <c:v>612</c:v>
                </c:pt>
                <c:pt idx="55">
                  <c:v>589</c:v>
                </c:pt>
                <c:pt idx="56">
                  <c:v>484</c:v>
                </c:pt>
                <c:pt idx="57">
                  <c:v>485</c:v>
                </c:pt>
                <c:pt idx="58">
                  <c:v>473</c:v>
                </c:pt>
                <c:pt idx="59">
                  <c:v>436</c:v>
                </c:pt>
                <c:pt idx="60">
                  <c:v>497</c:v>
                </c:pt>
                <c:pt idx="61">
                  <c:v>490</c:v>
                </c:pt>
                <c:pt idx="62">
                  <c:v>442</c:v>
                </c:pt>
                <c:pt idx="63">
                  <c:v>475</c:v>
                </c:pt>
                <c:pt idx="64">
                  <c:v>482</c:v>
                </c:pt>
                <c:pt idx="65">
                  <c:v>446</c:v>
                </c:pt>
                <c:pt idx="66">
                  <c:v>492</c:v>
                </c:pt>
              </c:numCache>
            </c:numRef>
          </c:val>
          <c:smooth val="0"/>
        </c:ser>
        <c:ser>
          <c:idx val="13"/>
          <c:order val="9"/>
          <c:tx>
            <c:v>organic ritani</c:v>
          </c:tx>
          <c:marker>
            <c:symbol val="none"/>
          </c:marker>
          <c:val>
            <c:numRef>
              <c:f>'multi-channel comparison'!$P$2:$P$68</c:f>
              <c:numCache>
                <c:formatCode>General</c:formatCode>
                <c:ptCount val="67"/>
                <c:pt idx="0">
                  <c:v>289</c:v>
                </c:pt>
                <c:pt idx="1">
                  <c:v>291</c:v>
                </c:pt>
                <c:pt idx="2">
                  <c:v>226</c:v>
                </c:pt>
                <c:pt idx="3">
                  <c:v>239</c:v>
                </c:pt>
                <c:pt idx="4">
                  <c:v>210</c:v>
                </c:pt>
                <c:pt idx="5">
                  <c:v>261</c:v>
                </c:pt>
                <c:pt idx="6">
                  <c:v>311</c:v>
                </c:pt>
                <c:pt idx="7">
                  <c:v>409</c:v>
                </c:pt>
                <c:pt idx="8">
                  <c:v>476</c:v>
                </c:pt>
                <c:pt idx="9">
                  <c:v>411</c:v>
                </c:pt>
                <c:pt idx="10">
                  <c:v>356</c:v>
                </c:pt>
                <c:pt idx="11">
                  <c:v>291</c:v>
                </c:pt>
                <c:pt idx="12">
                  <c:v>262</c:v>
                </c:pt>
                <c:pt idx="13">
                  <c:v>410</c:v>
                </c:pt>
                <c:pt idx="14">
                  <c:v>477</c:v>
                </c:pt>
                <c:pt idx="15">
                  <c:v>423</c:v>
                </c:pt>
                <c:pt idx="16">
                  <c:v>468</c:v>
                </c:pt>
                <c:pt idx="17">
                  <c:v>485</c:v>
                </c:pt>
                <c:pt idx="18">
                  <c:v>597</c:v>
                </c:pt>
                <c:pt idx="19">
                  <c:v>446</c:v>
                </c:pt>
                <c:pt idx="20">
                  <c:v>548</c:v>
                </c:pt>
                <c:pt idx="21">
                  <c:v>705</c:v>
                </c:pt>
                <c:pt idx="22">
                  <c:v>703</c:v>
                </c:pt>
                <c:pt idx="23">
                  <c:v>582</c:v>
                </c:pt>
                <c:pt idx="24">
                  <c:v>628</c:v>
                </c:pt>
                <c:pt idx="25">
                  <c:v>589</c:v>
                </c:pt>
                <c:pt idx="26">
                  <c:v>688</c:v>
                </c:pt>
                <c:pt idx="27">
                  <c:v>747</c:v>
                </c:pt>
                <c:pt idx="28">
                  <c:v>588</c:v>
                </c:pt>
                <c:pt idx="29">
                  <c:v>643</c:v>
                </c:pt>
                <c:pt idx="30">
                  <c:v>715</c:v>
                </c:pt>
                <c:pt idx="31">
                  <c:v>801</c:v>
                </c:pt>
                <c:pt idx="32">
                  <c:v>844</c:v>
                </c:pt>
                <c:pt idx="33">
                  <c:v>888</c:v>
                </c:pt>
                <c:pt idx="34">
                  <c:v>810</c:v>
                </c:pt>
                <c:pt idx="35">
                  <c:v>811</c:v>
                </c:pt>
                <c:pt idx="36">
                  <c:v>973</c:v>
                </c:pt>
                <c:pt idx="37">
                  <c:v>880</c:v>
                </c:pt>
                <c:pt idx="38">
                  <c:v>699</c:v>
                </c:pt>
                <c:pt idx="39">
                  <c:v>407</c:v>
                </c:pt>
                <c:pt idx="40">
                  <c:v>423</c:v>
                </c:pt>
                <c:pt idx="41">
                  <c:v>480</c:v>
                </c:pt>
                <c:pt idx="42">
                  <c:v>634</c:v>
                </c:pt>
                <c:pt idx="43">
                  <c:v>707</c:v>
                </c:pt>
                <c:pt idx="44">
                  <c:v>576</c:v>
                </c:pt>
                <c:pt idx="45">
                  <c:v>359</c:v>
                </c:pt>
                <c:pt idx="46">
                  <c:v>317</c:v>
                </c:pt>
                <c:pt idx="47">
                  <c:v>372</c:v>
                </c:pt>
                <c:pt idx="48">
                  <c:v>374</c:v>
                </c:pt>
                <c:pt idx="49">
                  <c:v>357</c:v>
                </c:pt>
                <c:pt idx="50">
                  <c:v>272</c:v>
                </c:pt>
                <c:pt idx="51">
                  <c:v>254</c:v>
                </c:pt>
                <c:pt idx="52">
                  <c:v>386</c:v>
                </c:pt>
                <c:pt idx="53">
                  <c:v>330</c:v>
                </c:pt>
                <c:pt idx="54">
                  <c:v>317</c:v>
                </c:pt>
                <c:pt idx="55">
                  <c:v>456</c:v>
                </c:pt>
                <c:pt idx="56">
                  <c:v>388</c:v>
                </c:pt>
                <c:pt idx="57">
                  <c:v>269</c:v>
                </c:pt>
                <c:pt idx="58">
                  <c:v>266</c:v>
                </c:pt>
                <c:pt idx="59">
                  <c:v>232</c:v>
                </c:pt>
                <c:pt idx="60">
                  <c:v>215</c:v>
                </c:pt>
                <c:pt idx="61">
                  <c:v>247</c:v>
                </c:pt>
                <c:pt idx="62">
                  <c:v>294</c:v>
                </c:pt>
                <c:pt idx="63">
                  <c:v>229</c:v>
                </c:pt>
                <c:pt idx="64">
                  <c:v>303</c:v>
                </c:pt>
                <c:pt idx="65">
                  <c:v>289</c:v>
                </c:pt>
                <c:pt idx="66">
                  <c:v>206</c:v>
                </c:pt>
              </c:numCache>
            </c:numRef>
          </c:val>
          <c:smooth val="0"/>
        </c:ser>
        <c:ser>
          <c:idx val="15"/>
          <c:order val="10"/>
          <c:tx>
            <c:v>organic diamonds</c:v>
          </c:tx>
          <c:marker>
            <c:symbol val="none"/>
          </c:marker>
          <c:val>
            <c:numRef>
              <c:f>'multi-channel comparison'!$O$2:$O$68</c:f>
              <c:numCache>
                <c:formatCode>General</c:formatCode>
                <c:ptCount val="67"/>
                <c:pt idx="0">
                  <c:v>33</c:v>
                </c:pt>
                <c:pt idx="1">
                  <c:v>41</c:v>
                </c:pt>
                <c:pt idx="2">
                  <c:v>45</c:v>
                </c:pt>
                <c:pt idx="3">
                  <c:v>53</c:v>
                </c:pt>
                <c:pt idx="4">
                  <c:v>50</c:v>
                </c:pt>
                <c:pt idx="5">
                  <c:v>79</c:v>
                </c:pt>
                <c:pt idx="6">
                  <c:v>60</c:v>
                </c:pt>
                <c:pt idx="7">
                  <c:v>70</c:v>
                </c:pt>
                <c:pt idx="8">
                  <c:v>77</c:v>
                </c:pt>
                <c:pt idx="9">
                  <c:v>66</c:v>
                </c:pt>
                <c:pt idx="10">
                  <c:v>66</c:v>
                </c:pt>
                <c:pt idx="11">
                  <c:v>67</c:v>
                </c:pt>
                <c:pt idx="12">
                  <c:v>86</c:v>
                </c:pt>
                <c:pt idx="13">
                  <c:v>72</c:v>
                </c:pt>
                <c:pt idx="14">
                  <c:v>80</c:v>
                </c:pt>
                <c:pt idx="15">
                  <c:v>77</c:v>
                </c:pt>
                <c:pt idx="16">
                  <c:v>83</c:v>
                </c:pt>
                <c:pt idx="17">
                  <c:v>65</c:v>
                </c:pt>
                <c:pt idx="18">
                  <c:v>83</c:v>
                </c:pt>
                <c:pt idx="19">
                  <c:v>73</c:v>
                </c:pt>
                <c:pt idx="20">
                  <c:v>65</c:v>
                </c:pt>
                <c:pt idx="21">
                  <c:v>90</c:v>
                </c:pt>
                <c:pt idx="22">
                  <c:v>88</c:v>
                </c:pt>
                <c:pt idx="23">
                  <c:v>98</c:v>
                </c:pt>
                <c:pt idx="24">
                  <c:v>90</c:v>
                </c:pt>
                <c:pt idx="25">
                  <c:v>87</c:v>
                </c:pt>
                <c:pt idx="26">
                  <c:v>90</c:v>
                </c:pt>
                <c:pt idx="27">
                  <c:v>110</c:v>
                </c:pt>
                <c:pt idx="28">
                  <c:v>104</c:v>
                </c:pt>
                <c:pt idx="29">
                  <c:v>121</c:v>
                </c:pt>
                <c:pt idx="30">
                  <c:v>113</c:v>
                </c:pt>
                <c:pt idx="31">
                  <c:v>168</c:v>
                </c:pt>
                <c:pt idx="32">
                  <c:v>168</c:v>
                </c:pt>
                <c:pt idx="33">
                  <c:v>211</c:v>
                </c:pt>
                <c:pt idx="34">
                  <c:v>274</c:v>
                </c:pt>
                <c:pt idx="35">
                  <c:v>310</c:v>
                </c:pt>
                <c:pt idx="36">
                  <c:v>378</c:v>
                </c:pt>
                <c:pt idx="37">
                  <c:v>475</c:v>
                </c:pt>
                <c:pt idx="38">
                  <c:v>446</c:v>
                </c:pt>
                <c:pt idx="39">
                  <c:v>423</c:v>
                </c:pt>
                <c:pt idx="40">
                  <c:v>523</c:v>
                </c:pt>
                <c:pt idx="41">
                  <c:v>553</c:v>
                </c:pt>
                <c:pt idx="42">
                  <c:v>580</c:v>
                </c:pt>
                <c:pt idx="43">
                  <c:v>722</c:v>
                </c:pt>
                <c:pt idx="44">
                  <c:v>701</c:v>
                </c:pt>
                <c:pt idx="45">
                  <c:v>696</c:v>
                </c:pt>
                <c:pt idx="46">
                  <c:v>703</c:v>
                </c:pt>
                <c:pt idx="47">
                  <c:v>645</c:v>
                </c:pt>
                <c:pt idx="48">
                  <c:v>723</c:v>
                </c:pt>
                <c:pt idx="49">
                  <c:v>651</c:v>
                </c:pt>
                <c:pt idx="50">
                  <c:v>688</c:v>
                </c:pt>
                <c:pt idx="51">
                  <c:v>704</c:v>
                </c:pt>
                <c:pt idx="52">
                  <c:v>632</c:v>
                </c:pt>
                <c:pt idx="53">
                  <c:v>721</c:v>
                </c:pt>
                <c:pt idx="54">
                  <c:v>718</c:v>
                </c:pt>
                <c:pt idx="55">
                  <c:v>705</c:v>
                </c:pt>
                <c:pt idx="56">
                  <c:v>697</c:v>
                </c:pt>
                <c:pt idx="57">
                  <c:v>662</c:v>
                </c:pt>
                <c:pt idx="58">
                  <c:v>591</c:v>
                </c:pt>
                <c:pt idx="59">
                  <c:v>572</c:v>
                </c:pt>
                <c:pt idx="60">
                  <c:v>583</c:v>
                </c:pt>
                <c:pt idx="61">
                  <c:v>570</c:v>
                </c:pt>
                <c:pt idx="62">
                  <c:v>597</c:v>
                </c:pt>
                <c:pt idx="63">
                  <c:v>670</c:v>
                </c:pt>
                <c:pt idx="64">
                  <c:v>590</c:v>
                </c:pt>
                <c:pt idx="65">
                  <c:v>621</c:v>
                </c:pt>
                <c:pt idx="66">
                  <c:v>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91624"/>
        <c:axId val="467998680"/>
      </c:lineChart>
      <c:catAx>
        <c:axId val="46537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65375664"/>
        <c:crosses val="autoZero"/>
        <c:auto val="1"/>
        <c:lblAlgn val="ctr"/>
        <c:lblOffset val="100"/>
        <c:noMultiLvlLbl val="0"/>
      </c:catAx>
      <c:valAx>
        <c:axId val="465375664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465376056"/>
        <c:crosses val="autoZero"/>
        <c:crossBetween val="between"/>
      </c:valAx>
      <c:valAx>
        <c:axId val="467998680"/>
        <c:scaling>
          <c:orientation val="minMax"/>
          <c:max val="20000"/>
        </c:scaling>
        <c:delete val="0"/>
        <c:axPos val="r"/>
        <c:numFmt formatCode="0" sourceLinked="1"/>
        <c:majorTickMark val="out"/>
        <c:minorTickMark val="none"/>
        <c:tickLblPos val="nextTo"/>
        <c:crossAx val="467991624"/>
        <c:crosses val="max"/>
        <c:crossBetween val="between"/>
      </c:valAx>
      <c:catAx>
        <c:axId val="46799162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46799868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comparison'!$U$2:$U$59</c:f>
              <c:numCache>
                <c:formatCode>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4420313</c:v>
                </c:pt>
                <c:pt idx="6">
                  <c:v>14391587</c:v>
                </c:pt>
                <c:pt idx="7">
                  <c:v>19390937</c:v>
                </c:pt>
                <c:pt idx="8">
                  <c:v>16622603</c:v>
                </c:pt>
                <c:pt idx="9">
                  <c:v>15626782</c:v>
                </c:pt>
                <c:pt idx="10">
                  <c:v>11862538</c:v>
                </c:pt>
                <c:pt idx="11">
                  <c:v>12565362</c:v>
                </c:pt>
                <c:pt idx="12">
                  <c:v>14015528</c:v>
                </c:pt>
                <c:pt idx="13">
                  <c:v>33590366</c:v>
                </c:pt>
                <c:pt idx="14">
                  <c:v>23696461</c:v>
                </c:pt>
                <c:pt idx="15">
                  <c:v>18909928</c:v>
                </c:pt>
                <c:pt idx="16">
                  <c:v>19232977</c:v>
                </c:pt>
                <c:pt idx="17">
                  <c:v>24558343</c:v>
                </c:pt>
                <c:pt idx="18">
                  <c:v>27061362</c:v>
                </c:pt>
                <c:pt idx="19">
                  <c:v>22729560</c:v>
                </c:pt>
                <c:pt idx="20">
                  <c:v>36917954</c:v>
                </c:pt>
                <c:pt idx="21">
                  <c:v>55787286</c:v>
                </c:pt>
                <c:pt idx="22">
                  <c:v>48868058</c:v>
                </c:pt>
                <c:pt idx="23">
                  <c:v>34358910</c:v>
                </c:pt>
                <c:pt idx="24">
                  <c:v>33925180</c:v>
                </c:pt>
                <c:pt idx="25">
                  <c:v>31116749</c:v>
                </c:pt>
                <c:pt idx="26">
                  <c:v>37736308</c:v>
                </c:pt>
                <c:pt idx="27">
                  <c:v>39851847</c:v>
                </c:pt>
                <c:pt idx="28">
                  <c:v>34796973</c:v>
                </c:pt>
                <c:pt idx="29">
                  <c:v>33549535</c:v>
                </c:pt>
                <c:pt idx="30">
                  <c:v>42302905</c:v>
                </c:pt>
                <c:pt idx="31">
                  <c:v>36063684</c:v>
                </c:pt>
                <c:pt idx="32">
                  <c:v>28483702</c:v>
                </c:pt>
                <c:pt idx="33">
                  <c:v>37157974</c:v>
                </c:pt>
                <c:pt idx="34">
                  <c:v>37497428</c:v>
                </c:pt>
                <c:pt idx="35">
                  <c:v>43698107</c:v>
                </c:pt>
                <c:pt idx="36">
                  <c:v>57382896</c:v>
                </c:pt>
                <c:pt idx="37">
                  <c:v>58906634</c:v>
                </c:pt>
                <c:pt idx="38">
                  <c:v>30382431</c:v>
                </c:pt>
                <c:pt idx="39">
                  <c:v>3188393</c:v>
                </c:pt>
                <c:pt idx="40">
                  <c:v>10360386</c:v>
                </c:pt>
                <c:pt idx="41">
                  <c:v>21623553</c:v>
                </c:pt>
                <c:pt idx="42">
                  <c:v>36579498</c:v>
                </c:pt>
                <c:pt idx="43">
                  <c:v>41907438</c:v>
                </c:pt>
                <c:pt idx="44">
                  <c:v>22596605</c:v>
                </c:pt>
                <c:pt idx="45">
                  <c:v>5973739</c:v>
                </c:pt>
                <c:pt idx="46">
                  <c:v>12807</c:v>
                </c:pt>
                <c:pt idx="47">
                  <c:v>6840694</c:v>
                </c:pt>
                <c:pt idx="48">
                  <c:v>10887285</c:v>
                </c:pt>
                <c:pt idx="49">
                  <c:v>8611093</c:v>
                </c:pt>
                <c:pt idx="50">
                  <c:v>3765284</c:v>
                </c:pt>
                <c:pt idx="51">
                  <c:v>3380443</c:v>
                </c:pt>
                <c:pt idx="52">
                  <c:v>15957359</c:v>
                </c:pt>
                <c:pt idx="53">
                  <c:v>10536644</c:v>
                </c:pt>
                <c:pt idx="54">
                  <c:v>11204328</c:v>
                </c:pt>
                <c:pt idx="55">
                  <c:v>14653045</c:v>
                </c:pt>
                <c:pt idx="56">
                  <c:v>9037046</c:v>
                </c:pt>
                <c:pt idx="57">
                  <c:v>907575</c:v>
                </c:pt>
              </c:numCache>
            </c:numRef>
          </c:xVal>
          <c:yVal>
            <c:numRef>
              <c:f>'multi-channel comparison'!$R$2:$R$59</c:f>
              <c:numCache>
                <c:formatCode>General</c:formatCode>
                <c:ptCount val="58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comparison'!$U$2:$U$59</c:f>
              <c:numCache>
                <c:formatCode>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4420313</c:v>
                </c:pt>
                <c:pt idx="6">
                  <c:v>14391587</c:v>
                </c:pt>
                <c:pt idx="7">
                  <c:v>19390937</c:v>
                </c:pt>
                <c:pt idx="8">
                  <c:v>16622603</c:v>
                </c:pt>
                <c:pt idx="9">
                  <c:v>15626782</c:v>
                </c:pt>
                <c:pt idx="10">
                  <c:v>11862538</c:v>
                </c:pt>
                <c:pt idx="11">
                  <c:v>12565362</c:v>
                </c:pt>
                <c:pt idx="12">
                  <c:v>14015528</c:v>
                </c:pt>
                <c:pt idx="13">
                  <c:v>33590366</c:v>
                </c:pt>
                <c:pt idx="14">
                  <c:v>23696461</c:v>
                </c:pt>
                <c:pt idx="15">
                  <c:v>18909928</c:v>
                </c:pt>
                <c:pt idx="16">
                  <c:v>19232977</c:v>
                </c:pt>
                <c:pt idx="17">
                  <c:v>24558343</c:v>
                </c:pt>
                <c:pt idx="18">
                  <c:v>27061362</c:v>
                </c:pt>
                <c:pt idx="19">
                  <c:v>22729560</c:v>
                </c:pt>
                <c:pt idx="20">
                  <c:v>36917954</c:v>
                </c:pt>
                <c:pt idx="21">
                  <c:v>55787286</c:v>
                </c:pt>
                <c:pt idx="22">
                  <c:v>48868058</c:v>
                </c:pt>
                <c:pt idx="23">
                  <c:v>34358910</c:v>
                </c:pt>
                <c:pt idx="24">
                  <c:v>33925180</c:v>
                </c:pt>
                <c:pt idx="25">
                  <c:v>31116749</c:v>
                </c:pt>
                <c:pt idx="26">
                  <c:v>37736308</c:v>
                </c:pt>
                <c:pt idx="27">
                  <c:v>39851847</c:v>
                </c:pt>
                <c:pt idx="28">
                  <c:v>34796973</c:v>
                </c:pt>
                <c:pt idx="29">
                  <c:v>33549535</c:v>
                </c:pt>
                <c:pt idx="30">
                  <c:v>42302905</c:v>
                </c:pt>
                <c:pt idx="31">
                  <c:v>36063684</c:v>
                </c:pt>
                <c:pt idx="32">
                  <c:v>28483702</c:v>
                </c:pt>
                <c:pt idx="33">
                  <c:v>37157974</c:v>
                </c:pt>
                <c:pt idx="34">
                  <c:v>37497428</c:v>
                </c:pt>
                <c:pt idx="35">
                  <c:v>43698107</c:v>
                </c:pt>
                <c:pt idx="36">
                  <c:v>57382896</c:v>
                </c:pt>
                <c:pt idx="37">
                  <c:v>58906634</c:v>
                </c:pt>
                <c:pt idx="38">
                  <c:v>30382431</c:v>
                </c:pt>
                <c:pt idx="39">
                  <c:v>3188393</c:v>
                </c:pt>
                <c:pt idx="40">
                  <c:v>10360386</c:v>
                </c:pt>
                <c:pt idx="41">
                  <c:v>21623553</c:v>
                </c:pt>
                <c:pt idx="42">
                  <c:v>36579498</c:v>
                </c:pt>
                <c:pt idx="43">
                  <c:v>41907438</c:v>
                </c:pt>
                <c:pt idx="44">
                  <c:v>22596605</c:v>
                </c:pt>
                <c:pt idx="45">
                  <c:v>5973739</c:v>
                </c:pt>
                <c:pt idx="46">
                  <c:v>12807</c:v>
                </c:pt>
                <c:pt idx="47">
                  <c:v>6840694</c:v>
                </c:pt>
                <c:pt idx="48">
                  <c:v>10887285</c:v>
                </c:pt>
                <c:pt idx="49">
                  <c:v>8611093</c:v>
                </c:pt>
                <c:pt idx="50">
                  <c:v>3765284</c:v>
                </c:pt>
                <c:pt idx="51">
                  <c:v>3380443</c:v>
                </c:pt>
                <c:pt idx="52">
                  <c:v>15957359</c:v>
                </c:pt>
                <c:pt idx="53">
                  <c:v>10536644</c:v>
                </c:pt>
                <c:pt idx="54">
                  <c:v>11204328</c:v>
                </c:pt>
                <c:pt idx="55">
                  <c:v>14653045</c:v>
                </c:pt>
                <c:pt idx="56">
                  <c:v>9037046</c:v>
                </c:pt>
                <c:pt idx="57">
                  <c:v>907575</c:v>
                </c:pt>
              </c:numCache>
            </c:numRef>
          </c:xVal>
          <c:yVal>
            <c:numRef>
              <c:f>'multi-channel comparison'!$I$2:$I$59</c:f>
              <c:numCache>
                <c:formatCode>General</c:formatCode>
                <c:ptCount val="58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comparison'!$U$2:$U$59</c:f>
              <c:numCache>
                <c:formatCode>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4420313</c:v>
                </c:pt>
                <c:pt idx="6">
                  <c:v>14391587</c:v>
                </c:pt>
                <c:pt idx="7">
                  <c:v>19390937</c:v>
                </c:pt>
                <c:pt idx="8">
                  <c:v>16622603</c:v>
                </c:pt>
                <c:pt idx="9">
                  <c:v>15626782</c:v>
                </c:pt>
                <c:pt idx="10">
                  <c:v>11862538</c:v>
                </c:pt>
                <c:pt idx="11">
                  <c:v>12565362</c:v>
                </c:pt>
                <c:pt idx="12">
                  <c:v>14015528</c:v>
                </c:pt>
                <c:pt idx="13">
                  <c:v>33590366</c:v>
                </c:pt>
                <c:pt idx="14">
                  <c:v>23696461</c:v>
                </c:pt>
                <c:pt idx="15">
                  <c:v>18909928</c:v>
                </c:pt>
                <c:pt idx="16">
                  <c:v>19232977</c:v>
                </c:pt>
                <c:pt idx="17">
                  <c:v>24558343</c:v>
                </c:pt>
                <c:pt idx="18">
                  <c:v>27061362</c:v>
                </c:pt>
                <c:pt idx="19">
                  <c:v>22729560</c:v>
                </c:pt>
                <c:pt idx="20">
                  <c:v>36917954</c:v>
                </c:pt>
                <c:pt idx="21">
                  <c:v>55787286</c:v>
                </c:pt>
                <c:pt idx="22">
                  <c:v>48868058</c:v>
                </c:pt>
                <c:pt idx="23">
                  <c:v>34358910</c:v>
                </c:pt>
                <c:pt idx="24">
                  <c:v>33925180</c:v>
                </c:pt>
                <c:pt idx="25">
                  <c:v>31116749</c:v>
                </c:pt>
                <c:pt idx="26">
                  <c:v>37736308</c:v>
                </c:pt>
                <c:pt idx="27">
                  <c:v>39851847</c:v>
                </c:pt>
                <c:pt idx="28">
                  <c:v>34796973</c:v>
                </c:pt>
                <c:pt idx="29">
                  <c:v>33549535</c:v>
                </c:pt>
                <c:pt idx="30">
                  <c:v>42302905</c:v>
                </c:pt>
                <c:pt idx="31">
                  <c:v>36063684</c:v>
                </c:pt>
                <c:pt idx="32">
                  <c:v>28483702</c:v>
                </c:pt>
                <c:pt idx="33">
                  <c:v>37157974</c:v>
                </c:pt>
                <c:pt idx="34">
                  <c:v>37497428</c:v>
                </c:pt>
                <c:pt idx="35">
                  <c:v>43698107</c:v>
                </c:pt>
                <c:pt idx="36">
                  <c:v>57382896</c:v>
                </c:pt>
                <c:pt idx="37">
                  <c:v>58906634</c:v>
                </c:pt>
                <c:pt idx="38">
                  <c:v>30382431</c:v>
                </c:pt>
                <c:pt idx="39">
                  <c:v>3188393</c:v>
                </c:pt>
                <c:pt idx="40">
                  <c:v>10360386</c:v>
                </c:pt>
                <c:pt idx="41">
                  <c:v>21623553</c:v>
                </c:pt>
                <c:pt idx="42">
                  <c:v>36579498</c:v>
                </c:pt>
                <c:pt idx="43">
                  <c:v>41907438</c:v>
                </c:pt>
                <c:pt idx="44">
                  <c:v>22596605</c:v>
                </c:pt>
                <c:pt idx="45">
                  <c:v>5973739</c:v>
                </c:pt>
                <c:pt idx="46">
                  <c:v>12807</c:v>
                </c:pt>
                <c:pt idx="47">
                  <c:v>6840694</c:v>
                </c:pt>
                <c:pt idx="48">
                  <c:v>10887285</c:v>
                </c:pt>
                <c:pt idx="49">
                  <c:v>8611093</c:v>
                </c:pt>
                <c:pt idx="50">
                  <c:v>3765284</c:v>
                </c:pt>
                <c:pt idx="51">
                  <c:v>3380443</c:v>
                </c:pt>
                <c:pt idx="52">
                  <c:v>15957359</c:v>
                </c:pt>
                <c:pt idx="53">
                  <c:v>10536644</c:v>
                </c:pt>
                <c:pt idx="54">
                  <c:v>11204328</c:v>
                </c:pt>
                <c:pt idx="55">
                  <c:v>14653045</c:v>
                </c:pt>
                <c:pt idx="56">
                  <c:v>9037046</c:v>
                </c:pt>
                <c:pt idx="57">
                  <c:v>907575</c:v>
                </c:pt>
              </c:numCache>
            </c:numRef>
          </c:xVal>
          <c:yVal>
            <c:numRef>
              <c:f>'multi-channel comparison'!$Q$2:$Q$59</c:f>
              <c:numCache>
                <c:formatCode>General</c:formatCode>
                <c:ptCount val="58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95544"/>
        <c:axId val="191981536"/>
      </c:scatterChart>
      <c:valAx>
        <c:axId val="46799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81536"/>
        <c:crosses val="autoZero"/>
        <c:crossBetween val="midCat"/>
      </c:valAx>
      <c:valAx>
        <c:axId val="1919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9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3/31/14 to 8/24/15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  <c:pt idx="66" formatCode="&quot;$&quot;#,##0.00;[Red]&quot;$&quot;#,##0.00">
                  <c:v>0</c:v>
                </c:pt>
                <c:pt idx="67" formatCode="&quot;$&quot;#,##0.00;[Red]&quot;$&quot;#,##0.00">
                  <c:v>21778</c:v>
                </c:pt>
                <c:pt idx="68" formatCode="&quot;$&quot;#,##0.00;[Red]&quot;$&quot;#,##0.00">
                  <c:v>40760</c:v>
                </c:pt>
                <c:pt idx="69" formatCode="&quot;$&quot;#,##0.00;[Red]&quot;$&quot;#,##0.00">
                  <c:v>26420</c:v>
                </c:pt>
                <c:pt idx="70" formatCode="&quot;$&quot;#,##0.00;[Red]&quot;$&quot;#,##0.00">
                  <c:v>46033</c:v>
                </c:pt>
                <c:pt idx="71" formatCode="&quot;$&quot;#,##0.00;[Red]&quot;$&quot;#,##0.00">
                  <c:v>44094</c:v>
                </c:pt>
                <c:pt idx="72" formatCode="&quot;$&quot;#,##0.00;[Red]&quot;$&quot;#,##0.00">
                  <c:v>44736</c:v>
                </c:pt>
                <c:pt idx="73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comparison'!$H$2:$H$75</c:f>
              <c:numCache>
                <c:formatCode>General</c:formatCode>
                <c:ptCount val="74"/>
                <c:pt idx="0">
                  <c:v>12269</c:v>
                </c:pt>
                <c:pt idx="1">
                  <c:v>12128</c:v>
                </c:pt>
                <c:pt idx="2">
                  <c:v>12247</c:v>
                </c:pt>
                <c:pt idx="3">
                  <c:v>13257</c:v>
                </c:pt>
                <c:pt idx="4">
                  <c:v>13348</c:v>
                </c:pt>
                <c:pt idx="5">
                  <c:v>13506</c:v>
                </c:pt>
                <c:pt idx="6">
                  <c:v>14464</c:v>
                </c:pt>
                <c:pt idx="7">
                  <c:v>14906</c:v>
                </c:pt>
                <c:pt idx="8">
                  <c:v>16036</c:v>
                </c:pt>
                <c:pt idx="9">
                  <c:v>16775</c:v>
                </c:pt>
                <c:pt idx="10">
                  <c:v>15364</c:v>
                </c:pt>
                <c:pt idx="11">
                  <c:v>14152</c:v>
                </c:pt>
                <c:pt idx="12">
                  <c:v>13244</c:v>
                </c:pt>
                <c:pt idx="13">
                  <c:v>16272</c:v>
                </c:pt>
                <c:pt idx="14">
                  <c:v>19044</c:v>
                </c:pt>
                <c:pt idx="15">
                  <c:v>18583</c:v>
                </c:pt>
                <c:pt idx="16">
                  <c:v>19365</c:v>
                </c:pt>
                <c:pt idx="17">
                  <c:v>20567</c:v>
                </c:pt>
                <c:pt idx="18">
                  <c:v>21228</c:v>
                </c:pt>
                <c:pt idx="19">
                  <c:v>20774</c:v>
                </c:pt>
                <c:pt idx="20">
                  <c:v>23123</c:v>
                </c:pt>
                <c:pt idx="21">
                  <c:v>25675</c:v>
                </c:pt>
                <c:pt idx="22">
                  <c:v>27210</c:v>
                </c:pt>
                <c:pt idx="23">
                  <c:v>25608</c:v>
                </c:pt>
                <c:pt idx="24">
                  <c:v>24378</c:v>
                </c:pt>
                <c:pt idx="25">
                  <c:v>23216</c:v>
                </c:pt>
                <c:pt idx="26">
                  <c:v>24938</c:v>
                </c:pt>
                <c:pt idx="27">
                  <c:v>26397</c:v>
                </c:pt>
                <c:pt idx="28">
                  <c:v>24929</c:v>
                </c:pt>
                <c:pt idx="29">
                  <c:v>25912</c:v>
                </c:pt>
                <c:pt idx="30">
                  <c:v>28002</c:v>
                </c:pt>
                <c:pt idx="31">
                  <c:v>31559</c:v>
                </c:pt>
                <c:pt idx="32">
                  <c:v>32725</c:v>
                </c:pt>
                <c:pt idx="33">
                  <c:v>34327</c:v>
                </c:pt>
                <c:pt idx="34">
                  <c:v>33272</c:v>
                </c:pt>
                <c:pt idx="35">
                  <c:v>36776</c:v>
                </c:pt>
                <c:pt idx="36">
                  <c:v>35406</c:v>
                </c:pt>
                <c:pt idx="37">
                  <c:v>33969</c:v>
                </c:pt>
                <c:pt idx="38">
                  <c:v>30775</c:v>
                </c:pt>
                <c:pt idx="39">
                  <c:v>27346</c:v>
                </c:pt>
                <c:pt idx="40">
                  <c:v>27197</c:v>
                </c:pt>
                <c:pt idx="41">
                  <c:v>27106</c:v>
                </c:pt>
                <c:pt idx="42">
                  <c:v>31050</c:v>
                </c:pt>
                <c:pt idx="43">
                  <c:v>32091</c:v>
                </c:pt>
                <c:pt idx="44">
                  <c:v>29605</c:v>
                </c:pt>
                <c:pt idx="45">
                  <c:v>25442</c:v>
                </c:pt>
                <c:pt idx="46">
                  <c:v>23376</c:v>
                </c:pt>
                <c:pt idx="47">
                  <c:v>21747</c:v>
                </c:pt>
                <c:pt idx="48">
                  <c:v>22228</c:v>
                </c:pt>
                <c:pt idx="49">
                  <c:v>21495</c:v>
                </c:pt>
                <c:pt idx="50">
                  <c:v>19473</c:v>
                </c:pt>
                <c:pt idx="51">
                  <c:v>18937</c:v>
                </c:pt>
                <c:pt idx="52">
                  <c:v>19642</c:v>
                </c:pt>
                <c:pt idx="53">
                  <c:v>21801</c:v>
                </c:pt>
                <c:pt idx="54">
                  <c:v>21101</c:v>
                </c:pt>
                <c:pt idx="55">
                  <c:v>22762</c:v>
                </c:pt>
                <c:pt idx="56">
                  <c:v>20900</c:v>
                </c:pt>
                <c:pt idx="57">
                  <c:v>20045</c:v>
                </c:pt>
                <c:pt idx="58">
                  <c:v>17751</c:v>
                </c:pt>
                <c:pt idx="59">
                  <c:v>16357</c:v>
                </c:pt>
                <c:pt idx="60">
                  <c:v>17526</c:v>
                </c:pt>
                <c:pt idx="61">
                  <c:v>17847</c:v>
                </c:pt>
                <c:pt idx="62">
                  <c:v>18964</c:v>
                </c:pt>
                <c:pt idx="63">
                  <c:v>19068</c:v>
                </c:pt>
                <c:pt idx="64">
                  <c:v>20721</c:v>
                </c:pt>
                <c:pt idx="65">
                  <c:v>21420</c:v>
                </c:pt>
                <c:pt idx="66">
                  <c:v>20070</c:v>
                </c:pt>
                <c:pt idx="67">
                  <c:v>20507</c:v>
                </c:pt>
                <c:pt idx="68">
                  <c:v>22376</c:v>
                </c:pt>
                <c:pt idx="69">
                  <c:v>20475</c:v>
                </c:pt>
                <c:pt idx="70">
                  <c:v>20208</c:v>
                </c:pt>
                <c:pt idx="71">
                  <c:v>19005</c:v>
                </c:pt>
                <c:pt idx="72">
                  <c:v>19142</c:v>
                </c:pt>
                <c:pt idx="73">
                  <c:v>18591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  <c:pt idx="66" formatCode="&quot;$&quot;#,##0.00;[Red]&quot;$&quot;#,##0.00">
                  <c:v>0</c:v>
                </c:pt>
                <c:pt idx="67" formatCode="&quot;$&quot;#,##0.00;[Red]&quot;$&quot;#,##0.00">
                  <c:v>21778</c:v>
                </c:pt>
                <c:pt idx="68" formatCode="&quot;$&quot;#,##0.00;[Red]&quot;$&quot;#,##0.00">
                  <c:v>40760</c:v>
                </c:pt>
                <c:pt idx="69" formatCode="&quot;$&quot;#,##0.00;[Red]&quot;$&quot;#,##0.00">
                  <c:v>26420</c:v>
                </c:pt>
                <c:pt idx="70" formatCode="&quot;$&quot;#,##0.00;[Red]&quot;$&quot;#,##0.00">
                  <c:v>46033</c:v>
                </c:pt>
                <c:pt idx="71" formatCode="&quot;$&quot;#,##0.00;[Red]&quot;$&quot;#,##0.00">
                  <c:v>44094</c:v>
                </c:pt>
                <c:pt idx="72" formatCode="&quot;$&quot;#,##0.00;[Red]&quot;$&quot;#,##0.00">
                  <c:v>44736</c:v>
                </c:pt>
                <c:pt idx="73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comparison'!$I$2:$I$75</c:f>
              <c:numCache>
                <c:formatCode>General</c:formatCode>
                <c:ptCount val="74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  <c:pt idx="38">
                  <c:v>1088</c:v>
                </c:pt>
                <c:pt idx="39">
                  <c:v>1665</c:v>
                </c:pt>
                <c:pt idx="40">
                  <c:v>2169</c:v>
                </c:pt>
                <c:pt idx="41">
                  <c:v>3414</c:v>
                </c:pt>
                <c:pt idx="42">
                  <c:v>6254</c:v>
                </c:pt>
                <c:pt idx="43">
                  <c:v>6566</c:v>
                </c:pt>
                <c:pt idx="44">
                  <c:v>5449</c:v>
                </c:pt>
                <c:pt idx="45">
                  <c:v>3423</c:v>
                </c:pt>
                <c:pt idx="46">
                  <c:v>2486</c:v>
                </c:pt>
                <c:pt idx="47">
                  <c:v>3128</c:v>
                </c:pt>
                <c:pt idx="48">
                  <c:v>4014</c:v>
                </c:pt>
                <c:pt idx="49">
                  <c:v>3824</c:v>
                </c:pt>
                <c:pt idx="50">
                  <c:v>3382</c:v>
                </c:pt>
                <c:pt idx="51">
                  <c:v>3334</c:v>
                </c:pt>
                <c:pt idx="52">
                  <c:v>3972</c:v>
                </c:pt>
                <c:pt idx="53">
                  <c:v>3893</c:v>
                </c:pt>
                <c:pt idx="54">
                  <c:v>3829</c:v>
                </c:pt>
                <c:pt idx="55">
                  <c:v>4641</c:v>
                </c:pt>
                <c:pt idx="56">
                  <c:v>3827</c:v>
                </c:pt>
                <c:pt idx="57">
                  <c:v>3200</c:v>
                </c:pt>
                <c:pt idx="58">
                  <c:v>3259</c:v>
                </c:pt>
                <c:pt idx="59">
                  <c:v>2721</c:v>
                </c:pt>
                <c:pt idx="60">
                  <c:v>2879</c:v>
                </c:pt>
                <c:pt idx="61">
                  <c:v>3017</c:v>
                </c:pt>
                <c:pt idx="62">
                  <c:v>3792</c:v>
                </c:pt>
                <c:pt idx="63">
                  <c:v>3759</c:v>
                </c:pt>
                <c:pt idx="64">
                  <c:v>3925</c:v>
                </c:pt>
                <c:pt idx="65">
                  <c:v>4601</c:v>
                </c:pt>
                <c:pt idx="66">
                  <c:v>3285</c:v>
                </c:pt>
                <c:pt idx="67">
                  <c:v>3633</c:v>
                </c:pt>
                <c:pt idx="68">
                  <c:v>4258</c:v>
                </c:pt>
                <c:pt idx="69">
                  <c:v>3665</c:v>
                </c:pt>
                <c:pt idx="70">
                  <c:v>3781</c:v>
                </c:pt>
                <c:pt idx="71">
                  <c:v>3514</c:v>
                </c:pt>
                <c:pt idx="72">
                  <c:v>3723</c:v>
                </c:pt>
                <c:pt idx="73">
                  <c:v>3482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8523972671354998E-2"/>
                  <c:y val="-7.239779252484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  <c:pt idx="66" formatCode="&quot;$&quot;#,##0.00;[Red]&quot;$&quot;#,##0.00">
                  <c:v>0</c:v>
                </c:pt>
                <c:pt idx="67" formatCode="&quot;$&quot;#,##0.00;[Red]&quot;$&quot;#,##0.00">
                  <c:v>21778</c:v>
                </c:pt>
                <c:pt idx="68" formatCode="&quot;$&quot;#,##0.00;[Red]&quot;$&quot;#,##0.00">
                  <c:v>40760</c:v>
                </c:pt>
                <c:pt idx="69" formatCode="&quot;$&quot;#,##0.00;[Red]&quot;$&quot;#,##0.00">
                  <c:v>26420</c:v>
                </c:pt>
                <c:pt idx="70" formatCode="&quot;$&quot;#,##0.00;[Red]&quot;$&quot;#,##0.00">
                  <c:v>46033</c:v>
                </c:pt>
                <c:pt idx="71" formatCode="&quot;$&quot;#,##0.00;[Red]&quot;$&quot;#,##0.00">
                  <c:v>44094</c:v>
                </c:pt>
                <c:pt idx="72" formatCode="&quot;$&quot;#,##0.00;[Red]&quot;$&quot;#,##0.00">
                  <c:v>44736</c:v>
                </c:pt>
                <c:pt idx="73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comparison'!$Q$2:$Q$75</c:f>
              <c:numCache>
                <c:formatCode>General</c:formatCode>
                <c:ptCount val="74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  <c:pt idx="38">
                  <c:v>2000</c:v>
                </c:pt>
                <c:pt idx="39">
                  <c:v>2101</c:v>
                </c:pt>
                <c:pt idx="40">
                  <c:v>3815</c:v>
                </c:pt>
                <c:pt idx="41">
                  <c:v>6019</c:v>
                </c:pt>
                <c:pt idx="42">
                  <c:v>13319</c:v>
                </c:pt>
                <c:pt idx="43">
                  <c:v>13549</c:v>
                </c:pt>
                <c:pt idx="44">
                  <c:v>9580</c:v>
                </c:pt>
                <c:pt idx="45">
                  <c:v>4972</c:v>
                </c:pt>
                <c:pt idx="46">
                  <c:v>3255</c:v>
                </c:pt>
                <c:pt idx="47">
                  <c:v>6109</c:v>
                </c:pt>
                <c:pt idx="48">
                  <c:v>9252</c:v>
                </c:pt>
                <c:pt idx="49">
                  <c:v>7737</c:v>
                </c:pt>
                <c:pt idx="50">
                  <c:v>5637</c:v>
                </c:pt>
                <c:pt idx="51">
                  <c:v>5009</c:v>
                </c:pt>
                <c:pt idx="52">
                  <c:v>6735</c:v>
                </c:pt>
                <c:pt idx="53">
                  <c:v>5936</c:v>
                </c:pt>
                <c:pt idx="54">
                  <c:v>6014</c:v>
                </c:pt>
                <c:pt idx="55">
                  <c:v>8232</c:v>
                </c:pt>
                <c:pt idx="56">
                  <c:v>5268</c:v>
                </c:pt>
                <c:pt idx="57">
                  <c:v>3555</c:v>
                </c:pt>
                <c:pt idx="58">
                  <c:v>3593</c:v>
                </c:pt>
                <c:pt idx="59">
                  <c:v>2877</c:v>
                </c:pt>
                <c:pt idx="60">
                  <c:v>2951</c:v>
                </c:pt>
                <c:pt idx="61">
                  <c:v>2984</c:v>
                </c:pt>
                <c:pt idx="62">
                  <c:v>5507</c:v>
                </c:pt>
                <c:pt idx="63">
                  <c:v>5329</c:v>
                </c:pt>
                <c:pt idx="64">
                  <c:v>7793</c:v>
                </c:pt>
                <c:pt idx="65">
                  <c:v>8195</c:v>
                </c:pt>
                <c:pt idx="66">
                  <c:v>5209</c:v>
                </c:pt>
                <c:pt idx="67">
                  <c:v>6109</c:v>
                </c:pt>
                <c:pt idx="68">
                  <c:v>7420</c:v>
                </c:pt>
                <c:pt idx="69">
                  <c:v>6204</c:v>
                </c:pt>
                <c:pt idx="70">
                  <c:v>7198</c:v>
                </c:pt>
                <c:pt idx="71">
                  <c:v>6727</c:v>
                </c:pt>
                <c:pt idx="72">
                  <c:v>6987</c:v>
                </c:pt>
                <c:pt idx="73">
                  <c:v>6862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3040512111558597E-2"/>
                  <c:y val="6.23401987415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  <c:pt idx="66" formatCode="&quot;$&quot;#,##0.00;[Red]&quot;$&quot;#,##0.00">
                  <c:v>0</c:v>
                </c:pt>
                <c:pt idx="67" formatCode="&quot;$&quot;#,##0.00;[Red]&quot;$&quot;#,##0.00">
                  <c:v>21778</c:v>
                </c:pt>
                <c:pt idx="68" formatCode="&quot;$&quot;#,##0.00;[Red]&quot;$&quot;#,##0.00">
                  <c:v>40760</c:v>
                </c:pt>
                <c:pt idx="69" formatCode="&quot;$&quot;#,##0.00;[Red]&quot;$&quot;#,##0.00">
                  <c:v>26420</c:v>
                </c:pt>
                <c:pt idx="70" formatCode="&quot;$&quot;#,##0.00;[Red]&quot;$&quot;#,##0.00">
                  <c:v>46033</c:v>
                </c:pt>
                <c:pt idx="71" formatCode="&quot;$&quot;#,##0.00;[Red]&quot;$&quot;#,##0.00">
                  <c:v>44094</c:v>
                </c:pt>
                <c:pt idx="72" formatCode="&quot;$&quot;#,##0.00;[Red]&quot;$&quot;#,##0.00">
                  <c:v>44736</c:v>
                </c:pt>
                <c:pt idx="73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comparison'!$R$2:$R$75</c:f>
              <c:numCache>
                <c:formatCode>General</c:formatCode>
                <c:ptCount val="74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  <c:pt idx="38">
                  <c:v>8136</c:v>
                </c:pt>
                <c:pt idx="39">
                  <c:v>5605</c:v>
                </c:pt>
                <c:pt idx="40">
                  <c:v>7215</c:v>
                </c:pt>
                <c:pt idx="41">
                  <c:v>7339</c:v>
                </c:pt>
                <c:pt idx="42">
                  <c:v>10629</c:v>
                </c:pt>
                <c:pt idx="43">
                  <c:v>11428</c:v>
                </c:pt>
                <c:pt idx="44">
                  <c:v>8400</c:v>
                </c:pt>
                <c:pt idx="45">
                  <c:v>5961</c:v>
                </c:pt>
                <c:pt idx="46">
                  <c:v>4597</c:v>
                </c:pt>
                <c:pt idx="47">
                  <c:v>5162</c:v>
                </c:pt>
                <c:pt idx="48">
                  <c:v>5820</c:v>
                </c:pt>
                <c:pt idx="49">
                  <c:v>5411</c:v>
                </c:pt>
                <c:pt idx="50">
                  <c:v>4437</c:v>
                </c:pt>
                <c:pt idx="51">
                  <c:v>4541</c:v>
                </c:pt>
                <c:pt idx="52">
                  <c:v>5859</c:v>
                </c:pt>
                <c:pt idx="53">
                  <c:v>5564</c:v>
                </c:pt>
                <c:pt idx="54">
                  <c:v>5291</c:v>
                </c:pt>
                <c:pt idx="55">
                  <c:v>6338</c:v>
                </c:pt>
                <c:pt idx="56">
                  <c:v>4786</c:v>
                </c:pt>
                <c:pt idx="57">
                  <c:v>3620</c:v>
                </c:pt>
                <c:pt idx="58">
                  <c:v>3516</c:v>
                </c:pt>
                <c:pt idx="59">
                  <c:v>3219</c:v>
                </c:pt>
                <c:pt idx="60">
                  <c:v>3258</c:v>
                </c:pt>
                <c:pt idx="61">
                  <c:v>3278</c:v>
                </c:pt>
                <c:pt idx="62">
                  <c:v>4520</c:v>
                </c:pt>
                <c:pt idx="63">
                  <c:v>4561</c:v>
                </c:pt>
                <c:pt idx="64">
                  <c:v>5157</c:v>
                </c:pt>
                <c:pt idx="65">
                  <c:v>6267</c:v>
                </c:pt>
                <c:pt idx="66">
                  <c:v>4128</c:v>
                </c:pt>
                <c:pt idx="67">
                  <c:v>3388</c:v>
                </c:pt>
                <c:pt idx="68">
                  <c:v>3038</c:v>
                </c:pt>
                <c:pt idx="69">
                  <c:v>2991</c:v>
                </c:pt>
                <c:pt idx="70">
                  <c:v>4576</c:v>
                </c:pt>
                <c:pt idx="71">
                  <c:v>4565</c:v>
                </c:pt>
                <c:pt idx="72">
                  <c:v>5017</c:v>
                </c:pt>
                <c:pt idx="73">
                  <c:v>4905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50160"/>
        <c:axId val="435245920"/>
      </c:scatterChart>
      <c:valAx>
        <c:axId val="46565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45920"/>
        <c:crosses val="autoZero"/>
        <c:crossBetween val="midCat"/>
      </c:valAx>
      <c:valAx>
        <c:axId val="4352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5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3/31/14 to 12/15/15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</c:numCache>
            </c:numRef>
          </c:xVal>
          <c:yVal>
            <c:numRef>
              <c:f>'multi-channel comparison'!$H$2:$H$39</c:f>
              <c:numCache>
                <c:formatCode>General</c:formatCode>
                <c:ptCount val="38"/>
                <c:pt idx="0">
                  <c:v>12269</c:v>
                </c:pt>
                <c:pt idx="1">
                  <c:v>12128</c:v>
                </c:pt>
                <c:pt idx="2">
                  <c:v>12247</c:v>
                </c:pt>
                <c:pt idx="3">
                  <c:v>13257</c:v>
                </c:pt>
                <c:pt idx="4">
                  <c:v>13348</c:v>
                </c:pt>
                <c:pt idx="5">
                  <c:v>13506</c:v>
                </c:pt>
                <c:pt idx="6">
                  <c:v>14464</c:v>
                </c:pt>
                <c:pt idx="7">
                  <c:v>14906</c:v>
                </c:pt>
                <c:pt idx="8">
                  <c:v>16036</c:v>
                </c:pt>
                <c:pt idx="9">
                  <c:v>16775</c:v>
                </c:pt>
                <c:pt idx="10">
                  <c:v>15364</c:v>
                </c:pt>
                <c:pt idx="11">
                  <c:v>14152</c:v>
                </c:pt>
                <c:pt idx="12">
                  <c:v>13244</c:v>
                </c:pt>
                <c:pt idx="13">
                  <c:v>16272</c:v>
                </c:pt>
                <c:pt idx="14">
                  <c:v>19044</c:v>
                </c:pt>
                <c:pt idx="15">
                  <c:v>18583</c:v>
                </c:pt>
                <c:pt idx="16">
                  <c:v>19365</c:v>
                </c:pt>
                <c:pt idx="17">
                  <c:v>20567</c:v>
                </c:pt>
                <c:pt idx="18">
                  <c:v>21228</c:v>
                </c:pt>
                <c:pt idx="19">
                  <c:v>20774</c:v>
                </c:pt>
                <c:pt idx="20">
                  <c:v>23123</c:v>
                </c:pt>
                <c:pt idx="21">
                  <c:v>25675</c:v>
                </c:pt>
                <c:pt idx="22">
                  <c:v>27210</c:v>
                </c:pt>
                <c:pt idx="23">
                  <c:v>25608</c:v>
                </c:pt>
                <c:pt idx="24">
                  <c:v>24378</c:v>
                </c:pt>
                <c:pt idx="25">
                  <c:v>23216</c:v>
                </c:pt>
                <c:pt idx="26">
                  <c:v>24938</c:v>
                </c:pt>
                <c:pt idx="27">
                  <c:v>26397</c:v>
                </c:pt>
                <c:pt idx="28">
                  <c:v>24929</c:v>
                </c:pt>
                <c:pt idx="29">
                  <c:v>25912</c:v>
                </c:pt>
                <c:pt idx="30">
                  <c:v>28002</c:v>
                </c:pt>
                <c:pt idx="31">
                  <c:v>31559</c:v>
                </c:pt>
                <c:pt idx="32">
                  <c:v>32725</c:v>
                </c:pt>
                <c:pt idx="33">
                  <c:v>34327</c:v>
                </c:pt>
                <c:pt idx="34">
                  <c:v>33272</c:v>
                </c:pt>
                <c:pt idx="35">
                  <c:v>36776</c:v>
                </c:pt>
                <c:pt idx="36">
                  <c:v>35406</c:v>
                </c:pt>
                <c:pt idx="37">
                  <c:v>33969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</c:numCache>
            </c:numRef>
          </c:xVal>
          <c:yVal>
            <c:numRef>
              <c:f>'multi-channel comparison'!$I$2:$I$39</c:f>
              <c:numCache>
                <c:formatCode>General</c:formatCode>
                <c:ptCount val="38"/>
                <c:pt idx="0">
                  <c:v>2185</c:v>
                </c:pt>
                <c:pt idx="1">
                  <c:v>2164</c:v>
                </c:pt>
                <c:pt idx="2">
                  <c:v>1986</c:v>
                </c:pt>
                <c:pt idx="3">
                  <c:v>2103</c:v>
                </c:pt>
                <c:pt idx="4">
                  <c:v>1941</c:v>
                </c:pt>
                <c:pt idx="5">
                  <c:v>2325</c:v>
                </c:pt>
                <c:pt idx="6">
                  <c:v>2739</c:v>
                </c:pt>
                <c:pt idx="7">
                  <c:v>2942</c:v>
                </c:pt>
                <c:pt idx="8">
                  <c:v>3033</c:v>
                </c:pt>
                <c:pt idx="9">
                  <c:v>3076</c:v>
                </c:pt>
                <c:pt idx="10">
                  <c:v>2753</c:v>
                </c:pt>
                <c:pt idx="11">
                  <c:v>2681</c:v>
                </c:pt>
                <c:pt idx="12">
                  <c:v>2551</c:v>
                </c:pt>
                <c:pt idx="13">
                  <c:v>3742</c:v>
                </c:pt>
                <c:pt idx="14">
                  <c:v>4084</c:v>
                </c:pt>
                <c:pt idx="15">
                  <c:v>3872</c:v>
                </c:pt>
                <c:pt idx="16">
                  <c:v>4185</c:v>
                </c:pt>
                <c:pt idx="17">
                  <c:v>4540</c:v>
                </c:pt>
                <c:pt idx="18">
                  <c:v>4620</c:v>
                </c:pt>
                <c:pt idx="19">
                  <c:v>4234</c:v>
                </c:pt>
                <c:pt idx="20">
                  <c:v>4727</c:v>
                </c:pt>
                <c:pt idx="21">
                  <c:v>5925</c:v>
                </c:pt>
                <c:pt idx="22">
                  <c:v>5710</c:v>
                </c:pt>
                <c:pt idx="23">
                  <c:v>5243</c:v>
                </c:pt>
                <c:pt idx="24">
                  <c:v>5649</c:v>
                </c:pt>
                <c:pt idx="25">
                  <c:v>5027</c:v>
                </c:pt>
                <c:pt idx="26">
                  <c:v>5289</c:v>
                </c:pt>
                <c:pt idx="27">
                  <c:v>6365</c:v>
                </c:pt>
                <c:pt idx="28">
                  <c:v>5511</c:v>
                </c:pt>
                <c:pt idx="29">
                  <c:v>4558</c:v>
                </c:pt>
                <c:pt idx="30">
                  <c:v>4931</c:v>
                </c:pt>
                <c:pt idx="31">
                  <c:v>6797</c:v>
                </c:pt>
                <c:pt idx="32">
                  <c:v>6436</c:v>
                </c:pt>
                <c:pt idx="33">
                  <c:v>6897</c:v>
                </c:pt>
                <c:pt idx="34">
                  <c:v>6003</c:v>
                </c:pt>
                <c:pt idx="35">
                  <c:v>7483</c:v>
                </c:pt>
                <c:pt idx="36">
                  <c:v>7070</c:v>
                </c:pt>
                <c:pt idx="37">
                  <c:v>3823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8523972671354998E-2"/>
                  <c:y val="-7.239779252484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</c:numCache>
            </c:numRef>
          </c:xVal>
          <c:yVal>
            <c:numRef>
              <c:f>'multi-channel comparison'!$Q$2:$Q$39</c:f>
              <c:numCache>
                <c:formatCode>General</c:formatCode>
                <c:ptCount val="38"/>
                <c:pt idx="0">
                  <c:v>1895</c:v>
                </c:pt>
                <c:pt idx="1">
                  <c:v>2389</c:v>
                </c:pt>
                <c:pt idx="2">
                  <c:v>1729</c:v>
                </c:pt>
                <c:pt idx="3">
                  <c:v>1927</c:v>
                </c:pt>
                <c:pt idx="4">
                  <c:v>1827</c:v>
                </c:pt>
                <c:pt idx="5">
                  <c:v>2588</c:v>
                </c:pt>
                <c:pt idx="6">
                  <c:v>3914</c:v>
                </c:pt>
                <c:pt idx="7">
                  <c:v>4802</c:v>
                </c:pt>
                <c:pt idx="8">
                  <c:v>4657</c:v>
                </c:pt>
                <c:pt idx="9">
                  <c:v>4609</c:v>
                </c:pt>
                <c:pt idx="10">
                  <c:v>3528</c:v>
                </c:pt>
                <c:pt idx="11">
                  <c:v>3435</c:v>
                </c:pt>
                <c:pt idx="12">
                  <c:v>3815</c:v>
                </c:pt>
                <c:pt idx="13">
                  <c:v>6530</c:v>
                </c:pt>
                <c:pt idx="14">
                  <c:v>10519</c:v>
                </c:pt>
                <c:pt idx="15">
                  <c:v>10033</c:v>
                </c:pt>
                <c:pt idx="16">
                  <c:v>10000</c:v>
                </c:pt>
                <c:pt idx="17">
                  <c:v>10023</c:v>
                </c:pt>
                <c:pt idx="18">
                  <c:v>10712</c:v>
                </c:pt>
                <c:pt idx="19">
                  <c:v>12077</c:v>
                </c:pt>
                <c:pt idx="20">
                  <c:v>16623</c:v>
                </c:pt>
                <c:pt idx="21">
                  <c:v>17129</c:v>
                </c:pt>
                <c:pt idx="22">
                  <c:v>15344</c:v>
                </c:pt>
                <c:pt idx="23">
                  <c:v>13403</c:v>
                </c:pt>
                <c:pt idx="24">
                  <c:v>13384</c:v>
                </c:pt>
                <c:pt idx="25">
                  <c:v>12295</c:v>
                </c:pt>
                <c:pt idx="26">
                  <c:v>13105</c:v>
                </c:pt>
                <c:pt idx="27">
                  <c:v>15301</c:v>
                </c:pt>
                <c:pt idx="28">
                  <c:v>17678</c:v>
                </c:pt>
                <c:pt idx="29">
                  <c:v>14820</c:v>
                </c:pt>
                <c:pt idx="30">
                  <c:v>16013</c:v>
                </c:pt>
                <c:pt idx="31">
                  <c:v>17083</c:v>
                </c:pt>
                <c:pt idx="32">
                  <c:v>15992</c:v>
                </c:pt>
                <c:pt idx="33">
                  <c:v>14939</c:v>
                </c:pt>
                <c:pt idx="34">
                  <c:v>11590</c:v>
                </c:pt>
                <c:pt idx="35">
                  <c:v>15714</c:v>
                </c:pt>
                <c:pt idx="36">
                  <c:v>14861</c:v>
                </c:pt>
                <c:pt idx="37">
                  <c:v>8470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3040512111558597E-2"/>
                  <c:y val="6.23401987415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</c:numCache>
            </c:numRef>
          </c:xVal>
          <c:yVal>
            <c:numRef>
              <c:f>'multi-channel comparison'!$R$2:$R$39</c:f>
              <c:numCache>
                <c:formatCode>General</c:formatCode>
                <c:ptCount val="38"/>
                <c:pt idx="0">
                  <c:v>2445</c:v>
                </c:pt>
                <c:pt idx="1">
                  <c:v>2214</c:v>
                </c:pt>
                <c:pt idx="2">
                  <c:v>2239</c:v>
                </c:pt>
                <c:pt idx="3">
                  <c:v>2294</c:v>
                </c:pt>
                <c:pt idx="4">
                  <c:v>2458</c:v>
                </c:pt>
                <c:pt idx="5">
                  <c:v>2686</c:v>
                </c:pt>
                <c:pt idx="6">
                  <c:v>3472</c:v>
                </c:pt>
                <c:pt idx="7">
                  <c:v>4065</c:v>
                </c:pt>
                <c:pt idx="8">
                  <c:v>2409</c:v>
                </c:pt>
                <c:pt idx="9">
                  <c:v>3959</c:v>
                </c:pt>
                <c:pt idx="10">
                  <c:v>3431</c:v>
                </c:pt>
                <c:pt idx="11">
                  <c:v>3386</c:v>
                </c:pt>
                <c:pt idx="12">
                  <c:v>3317</c:v>
                </c:pt>
                <c:pt idx="13">
                  <c:v>4493</c:v>
                </c:pt>
                <c:pt idx="14">
                  <c:v>5358</c:v>
                </c:pt>
                <c:pt idx="15">
                  <c:v>5357</c:v>
                </c:pt>
                <c:pt idx="16">
                  <c:v>5626</c:v>
                </c:pt>
                <c:pt idx="17">
                  <c:v>6419</c:v>
                </c:pt>
                <c:pt idx="18">
                  <c:v>6381</c:v>
                </c:pt>
                <c:pt idx="19">
                  <c:v>6245</c:v>
                </c:pt>
                <c:pt idx="20">
                  <c:v>7673</c:v>
                </c:pt>
                <c:pt idx="21">
                  <c:v>10289</c:v>
                </c:pt>
                <c:pt idx="22">
                  <c:v>10733</c:v>
                </c:pt>
                <c:pt idx="23">
                  <c:v>11237</c:v>
                </c:pt>
                <c:pt idx="24">
                  <c:v>10801</c:v>
                </c:pt>
                <c:pt idx="25">
                  <c:v>9896</c:v>
                </c:pt>
                <c:pt idx="26">
                  <c:v>10991</c:v>
                </c:pt>
                <c:pt idx="27">
                  <c:v>11441</c:v>
                </c:pt>
                <c:pt idx="28">
                  <c:v>10057</c:v>
                </c:pt>
                <c:pt idx="29">
                  <c:v>10886</c:v>
                </c:pt>
                <c:pt idx="30">
                  <c:v>11783</c:v>
                </c:pt>
                <c:pt idx="31">
                  <c:v>12184</c:v>
                </c:pt>
                <c:pt idx="32">
                  <c:v>11960</c:v>
                </c:pt>
                <c:pt idx="33">
                  <c:v>12666</c:v>
                </c:pt>
                <c:pt idx="34">
                  <c:v>11466</c:v>
                </c:pt>
                <c:pt idx="35">
                  <c:v>13778</c:v>
                </c:pt>
                <c:pt idx="36">
                  <c:v>13669</c:v>
                </c:pt>
                <c:pt idx="37">
                  <c:v>12407</c:v>
                </c:pt>
              </c:numCache>
            </c:numRef>
          </c:yVal>
          <c:smooth val="0"/>
        </c:ser>
        <c:ser>
          <c:idx val="4"/>
          <c:order val="4"/>
          <c:tx>
            <c:v>directall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</c:numCache>
            </c:numRef>
          </c:xVal>
          <c:yVal>
            <c:numRef>
              <c:f>'multi-channel comparison'!$F$2:$F$39</c:f>
              <c:numCache>
                <c:formatCode>General</c:formatCode>
                <c:ptCount val="38"/>
                <c:pt idx="0">
                  <c:v>6721</c:v>
                </c:pt>
                <c:pt idx="1">
                  <c:v>7621</c:v>
                </c:pt>
                <c:pt idx="2">
                  <c:v>6092</c:v>
                </c:pt>
                <c:pt idx="3">
                  <c:v>7297</c:v>
                </c:pt>
                <c:pt idx="4">
                  <c:v>6970</c:v>
                </c:pt>
                <c:pt idx="5">
                  <c:v>7551</c:v>
                </c:pt>
                <c:pt idx="6">
                  <c:v>9488</c:v>
                </c:pt>
                <c:pt idx="7">
                  <c:v>14260</c:v>
                </c:pt>
                <c:pt idx="8">
                  <c:v>10906</c:v>
                </c:pt>
                <c:pt idx="9">
                  <c:v>10198</c:v>
                </c:pt>
                <c:pt idx="10">
                  <c:v>8762</c:v>
                </c:pt>
                <c:pt idx="11">
                  <c:v>10205</c:v>
                </c:pt>
                <c:pt idx="12">
                  <c:v>9429</c:v>
                </c:pt>
                <c:pt idx="13">
                  <c:v>13173</c:v>
                </c:pt>
                <c:pt idx="14">
                  <c:v>20474</c:v>
                </c:pt>
                <c:pt idx="15">
                  <c:v>17796</c:v>
                </c:pt>
                <c:pt idx="16">
                  <c:v>27233</c:v>
                </c:pt>
                <c:pt idx="17">
                  <c:v>18726</c:v>
                </c:pt>
                <c:pt idx="18">
                  <c:v>20721</c:v>
                </c:pt>
                <c:pt idx="19">
                  <c:v>21867</c:v>
                </c:pt>
                <c:pt idx="20">
                  <c:v>28190</c:v>
                </c:pt>
                <c:pt idx="21">
                  <c:v>30122</c:v>
                </c:pt>
                <c:pt idx="22">
                  <c:v>27901</c:v>
                </c:pt>
                <c:pt idx="23">
                  <c:v>26475</c:v>
                </c:pt>
                <c:pt idx="24">
                  <c:v>26912</c:v>
                </c:pt>
                <c:pt idx="25">
                  <c:v>24838</c:v>
                </c:pt>
                <c:pt idx="26">
                  <c:v>27867</c:v>
                </c:pt>
                <c:pt idx="27">
                  <c:v>39909</c:v>
                </c:pt>
                <c:pt idx="28">
                  <c:v>30661</c:v>
                </c:pt>
                <c:pt idx="29">
                  <c:v>31324</c:v>
                </c:pt>
                <c:pt idx="30">
                  <c:v>33194</c:v>
                </c:pt>
                <c:pt idx="31">
                  <c:v>30994</c:v>
                </c:pt>
                <c:pt idx="32">
                  <c:v>33811</c:v>
                </c:pt>
                <c:pt idx="33">
                  <c:v>29601</c:v>
                </c:pt>
                <c:pt idx="34">
                  <c:v>29834</c:v>
                </c:pt>
                <c:pt idx="35">
                  <c:v>42026</c:v>
                </c:pt>
                <c:pt idx="36">
                  <c:v>47191</c:v>
                </c:pt>
                <c:pt idx="37">
                  <c:v>45683</c:v>
                </c:pt>
              </c:numCache>
            </c:numRef>
          </c:yVal>
          <c:smooth val="0"/>
        </c:ser>
        <c:ser>
          <c:idx val="5"/>
          <c:order val="5"/>
          <c:tx>
            <c:v>organic net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4718267313772498E-2"/>
                  <c:y val="5.7230512670632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</c:numCache>
            </c:numRef>
          </c:xVal>
          <c:yVal>
            <c:numRef>
              <c:f>'multi-channel comparison'!$N$2:$N$39</c:f>
              <c:numCache>
                <c:formatCode>General</c:formatCode>
                <c:ptCount val="38"/>
                <c:pt idx="0">
                  <c:v>10084</c:v>
                </c:pt>
                <c:pt idx="1">
                  <c:v>9964</c:v>
                </c:pt>
                <c:pt idx="2">
                  <c:v>10261</c:v>
                </c:pt>
                <c:pt idx="3">
                  <c:v>11154</c:v>
                </c:pt>
                <c:pt idx="4">
                  <c:v>11407</c:v>
                </c:pt>
                <c:pt idx="5">
                  <c:v>11181</c:v>
                </c:pt>
                <c:pt idx="6">
                  <c:v>11725</c:v>
                </c:pt>
                <c:pt idx="7">
                  <c:v>11964</c:v>
                </c:pt>
                <c:pt idx="8">
                  <c:v>13003</c:v>
                </c:pt>
                <c:pt idx="9">
                  <c:v>13699</c:v>
                </c:pt>
                <c:pt idx="10">
                  <c:v>12611</c:v>
                </c:pt>
                <c:pt idx="11">
                  <c:v>11471</c:v>
                </c:pt>
                <c:pt idx="12">
                  <c:v>10693</c:v>
                </c:pt>
                <c:pt idx="13">
                  <c:v>12530</c:v>
                </c:pt>
                <c:pt idx="14">
                  <c:v>14960</c:v>
                </c:pt>
                <c:pt idx="15">
                  <c:v>14711</c:v>
                </c:pt>
                <c:pt idx="16">
                  <c:v>15180</c:v>
                </c:pt>
                <c:pt idx="17">
                  <c:v>16027</c:v>
                </c:pt>
                <c:pt idx="18">
                  <c:v>16608</c:v>
                </c:pt>
                <c:pt idx="19">
                  <c:v>16540</c:v>
                </c:pt>
                <c:pt idx="20">
                  <c:v>18396</c:v>
                </c:pt>
                <c:pt idx="21">
                  <c:v>19750</c:v>
                </c:pt>
                <c:pt idx="22">
                  <c:v>21500</c:v>
                </c:pt>
                <c:pt idx="23">
                  <c:v>20365</c:v>
                </c:pt>
                <c:pt idx="24">
                  <c:v>18729</c:v>
                </c:pt>
                <c:pt idx="25">
                  <c:v>18189</c:v>
                </c:pt>
                <c:pt idx="26">
                  <c:v>19649</c:v>
                </c:pt>
                <c:pt idx="27">
                  <c:v>20032</c:v>
                </c:pt>
                <c:pt idx="28">
                  <c:v>19418</c:v>
                </c:pt>
                <c:pt idx="29">
                  <c:v>21354</c:v>
                </c:pt>
                <c:pt idx="30">
                  <c:v>23071</c:v>
                </c:pt>
                <c:pt idx="31">
                  <c:v>24762</c:v>
                </c:pt>
                <c:pt idx="32">
                  <c:v>26289</c:v>
                </c:pt>
                <c:pt idx="33">
                  <c:v>27430</c:v>
                </c:pt>
                <c:pt idx="34">
                  <c:v>27269</c:v>
                </c:pt>
                <c:pt idx="35">
                  <c:v>29293</c:v>
                </c:pt>
                <c:pt idx="36">
                  <c:v>28336</c:v>
                </c:pt>
                <c:pt idx="37">
                  <c:v>30146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76088"/>
        <c:axId val="191979224"/>
      </c:scatterChart>
      <c:valAx>
        <c:axId val="19197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79224"/>
        <c:crosses val="autoZero"/>
        <c:crossBetween val="midCat"/>
      </c:valAx>
      <c:valAx>
        <c:axId val="19197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7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2/2/15 to 5/4/15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comparison'!$S$46:$S$59</c:f>
              <c:numCache>
                <c:formatCode>"$"#,##0;[Red]"$"#,##0</c:formatCode>
                <c:ptCount val="14"/>
                <c:pt idx="0">
                  <c:v>73715</c:v>
                </c:pt>
                <c:pt idx="1">
                  <c:v>15515.15</c:v>
                </c:pt>
                <c:pt idx="2">
                  <c:v>0</c:v>
                </c:pt>
                <c:pt idx="3">
                  <c:v>13866</c:v>
                </c:pt>
                <c:pt idx="4">
                  <c:v>28474</c:v>
                </c:pt>
                <c:pt idx="5" formatCode="&quot;$&quot;#,##0.00;[Red]&quot;$&quot;#,##0.00">
                  <c:v>23818</c:v>
                </c:pt>
                <c:pt idx="6" formatCode="&quot;$&quot;#,##0.00;[Red]&quot;$&quot;#,##0.00">
                  <c:v>8303</c:v>
                </c:pt>
                <c:pt idx="7" formatCode="&quot;$&quot;#,##0.00;[Red]&quot;$&quot;#,##0.00">
                  <c:v>8012</c:v>
                </c:pt>
                <c:pt idx="8">
                  <c:v>42040</c:v>
                </c:pt>
                <c:pt idx="9">
                  <c:v>29459</c:v>
                </c:pt>
                <c:pt idx="10">
                  <c:v>29376</c:v>
                </c:pt>
                <c:pt idx="11">
                  <c:v>44284</c:v>
                </c:pt>
                <c:pt idx="12">
                  <c:v>25404</c:v>
                </c:pt>
                <c:pt idx="13">
                  <c:v>3201</c:v>
                </c:pt>
              </c:numCache>
            </c:numRef>
          </c:xVal>
          <c:yVal>
            <c:numRef>
              <c:f>'multi-channel comparison'!$H$46:$H$59</c:f>
              <c:numCache>
                <c:formatCode>General</c:formatCode>
                <c:ptCount val="14"/>
                <c:pt idx="0">
                  <c:v>29605</c:v>
                </c:pt>
                <c:pt idx="1">
                  <c:v>25442</c:v>
                </c:pt>
                <c:pt idx="2">
                  <c:v>23376</c:v>
                </c:pt>
                <c:pt idx="3">
                  <c:v>21747</c:v>
                </c:pt>
                <c:pt idx="4">
                  <c:v>22228</c:v>
                </c:pt>
                <c:pt idx="5">
                  <c:v>21495</c:v>
                </c:pt>
                <c:pt idx="6">
                  <c:v>19473</c:v>
                </c:pt>
                <c:pt idx="7">
                  <c:v>18937</c:v>
                </c:pt>
                <c:pt idx="8">
                  <c:v>19642</c:v>
                </c:pt>
                <c:pt idx="9">
                  <c:v>21801</c:v>
                </c:pt>
                <c:pt idx="10">
                  <c:v>21101</c:v>
                </c:pt>
                <c:pt idx="11">
                  <c:v>22762</c:v>
                </c:pt>
                <c:pt idx="12">
                  <c:v>20900</c:v>
                </c:pt>
                <c:pt idx="13">
                  <c:v>20045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32315685603238E-2"/>
                  <c:y val="5.65828834714438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comparison'!$S$46:$S$59</c:f>
              <c:numCache>
                <c:formatCode>"$"#,##0;[Red]"$"#,##0</c:formatCode>
                <c:ptCount val="14"/>
                <c:pt idx="0">
                  <c:v>73715</c:v>
                </c:pt>
                <c:pt idx="1">
                  <c:v>15515.15</c:v>
                </c:pt>
                <c:pt idx="2">
                  <c:v>0</c:v>
                </c:pt>
                <c:pt idx="3">
                  <c:v>13866</c:v>
                </c:pt>
                <c:pt idx="4">
                  <c:v>28474</c:v>
                </c:pt>
                <c:pt idx="5" formatCode="&quot;$&quot;#,##0.00;[Red]&quot;$&quot;#,##0.00">
                  <c:v>23818</c:v>
                </c:pt>
                <c:pt idx="6" formatCode="&quot;$&quot;#,##0.00;[Red]&quot;$&quot;#,##0.00">
                  <c:v>8303</c:v>
                </c:pt>
                <c:pt idx="7" formatCode="&quot;$&quot;#,##0.00;[Red]&quot;$&quot;#,##0.00">
                  <c:v>8012</c:v>
                </c:pt>
                <c:pt idx="8">
                  <c:v>42040</c:v>
                </c:pt>
                <c:pt idx="9">
                  <c:v>29459</c:v>
                </c:pt>
                <c:pt idx="10">
                  <c:v>29376</c:v>
                </c:pt>
                <c:pt idx="11">
                  <c:v>44284</c:v>
                </c:pt>
                <c:pt idx="12">
                  <c:v>25404</c:v>
                </c:pt>
                <c:pt idx="13">
                  <c:v>3201</c:v>
                </c:pt>
              </c:numCache>
            </c:numRef>
          </c:xVal>
          <c:yVal>
            <c:numRef>
              <c:f>'multi-channel comparison'!$I$46:$I$59</c:f>
              <c:numCache>
                <c:formatCode>General</c:formatCode>
                <c:ptCount val="14"/>
                <c:pt idx="0">
                  <c:v>5449</c:v>
                </c:pt>
                <c:pt idx="1">
                  <c:v>3423</c:v>
                </c:pt>
                <c:pt idx="2">
                  <c:v>2486</c:v>
                </c:pt>
                <c:pt idx="3">
                  <c:v>3128</c:v>
                </c:pt>
                <c:pt idx="4">
                  <c:v>4014</c:v>
                </c:pt>
                <c:pt idx="5">
                  <c:v>3824</c:v>
                </c:pt>
                <c:pt idx="6">
                  <c:v>3382</c:v>
                </c:pt>
                <c:pt idx="7">
                  <c:v>3334</c:v>
                </c:pt>
                <c:pt idx="8">
                  <c:v>3972</c:v>
                </c:pt>
                <c:pt idx="9">
                  <c:v>3893</c:v>
                </c:pt>
                <c:pt idx="10">
                  <c:v>3829</c:v>
                </c:pt>
                <c:pt idx="11">
                  <c:v>4641</c:v>
                </c:pt>
                <c:pt idx="12">
                  <c:v>3827</c:v>
                </c:pt>
                <c:pt idx="13">
                  <c:v>3200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8523972671354998E-2"/>
                  <c:y val="-7.239779252484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comparison'!$S$46:$S$59</c:f>
              <c:numCache>
                <c:formatCode>"$"#,##0;[Red]"$"#,##0</c:formatCode>
                <c:ptCount val="14"/>
                <c:pt idx="0">
                  <c:v>73715</c:v>
                </c:pt>
                <c:pt idx="1">
                  <c:v>15515.15</c:v>
                </c:pt>
                <c:pt idx="2">
                  <c:v>0</c:v>
                </c:pt>
                <c:pt idx="3">
                  <c:v>13866</c:v>
                </c:pt>
                <c:pt idx="4">
                  <c:v>28474</c:v>
                </c:pt>
                <c:pt idx="5" formatCode="&quot;$&quot;#,##0.00;[Red]&quot;$&quot;#,##0.00">
                  <c:v>23818</c:v>
                </c:pt>
                <c:pt idx="6" formatCode="&quot;$&quot;#,##0.00;[Red]&quot;$&quot;#,##0.00">
                  <c:v>8303</c:v>
                </c:pt>
                <c:pt idx="7" formatCode="&quot;$&quot;#,##0.00;[Red]&quot;$&quot;#,##0.00">
                  <c:v>8012</c:v>
                </c:pt>
                <c:pt idx="8">
                  <c:v>42040</c:v>
                </c:pt>
                <c:pt idx="9">
                  <c:v>29459</c:v>
                </c:pt>
                <c:pt idx="10">
                  <c:v>29376</c:v>
                </c:pt>
                <c:pt idx="11">
                  <c:v>44284</c:v>
                </c:pt>
                <c:pt idx="12">
                  <c:v>25404</c:v>
                </c:pt>
                <c:pt idx="13">
                  <c:v>3201</c:v>
                </c:pt>
              </c:numCache>
            </c:numRef>
          </c:xVal>
          <c:yVal>
            <c:numRef>
              <c:f>'multi-channel comparison'!$Q$46:$Q$59</c:f>
              <c:numCache>
                <c:formatCode>General</c:formatCode>
                <c:ptCount val="14"/>
                <c:pt idx="0">
                  <c:v>9580</c:v>
                </c:pt>
                <c:pt idx="1">
                  <c:v>4972</c:v>
                </c:pt>
                <c:pt idx="2">
                  <c:v>3255</c:v>
                </c:pt>
                <c:pt idx="3">
                  <c:v>6109</c:v>
                </c:pt>
                <c:pt idx="4">
                  <c:v>9252</c:v>
                </c:pt>
                <c:pt idx="5">
                  <c:v>7737</c:v>
                </c:pt>
                <c:pt idx="6">
                  <c:v>5637</c:v>
                </c:pt>
                <c:pt idx="7">
                  <c:v>5009</c:v>
                </c:pt>
                <c:pt idx="8">
                  <c:v>6735</c:v>
                </c:pt>
                <c:pt idx="9">
                  <c:v>5936</c:v>
                </c:pt>
                <c:pt idx="10">
                  <c:v>6014</c:v>
                </c:pt>
                <c:pt idx="11">
                  <c:v>8232</c:v>
                </c:pt>
                <c:pt idx="12">
                  <c:v>5268</c:v>
                </c:pt>
                <c:pt idx="13">
                  <c:v>3555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0163622450007E-2"/>
                  <c:y val="2.85414159474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comparison'!$S$46:$S$59</c:f>
              <c:numCache>
                <c:formatCode>"$"#,##0;[Red]"$"#,##0</c:formatCode>
                <c:ptCount val="14"/>
                <c:pt idx="0">
                  <c:v>73715</c:v>
                </c:pt>
                <c:pt idx="1">
                  <c:v>15515.15</c:v>
                </c:pt>
                <c:pt idx="2">
                  <c:v>0</c:v>
                </c:pt>
                <c:pt idx="3">
                  <c:v>13866</c:v>
                </c:pt>
                <c:pt idx="4">
                  <c:v>28474</c:v>
                </c:pt>
                <c:pt idx="5" formatCode="&quot;$&quot;#,##0.00;[Red]&quot;$&quot;#,##0.00">
                  <c:v>23818</c:v>
                </c:pt>
                <c:pt idx="6" formatCode="&quot;$&quot;#,##0.00;[Red]&quot;$&quot;#,##0.00">
                  <c:v>8303</c:v>
                </c:pt>
                <c:pt idx="7" formatCode="&quot;$&quot;#,##0.00;[Red]&quot;$&quot;#,##0.00">
                  <c:v>8012</c:v>
                </c:pt>
                <c:pt idx="8">
                  <c:v>42040</c:v>
                </c:pt>
                <c:pt idx="9">
                  <c:v>29459</c:v>
                </c:pt>
                <c:pt idx="10">
                  <c:v>29376</c:v>
                </c:pt>
                <c:pt idx="11">
                  <c:v>44284</c:v>
                </c:pt>
                <c:pt idx="12">
                  <c:v>25404</c:v>
                </c:pt>
                <c:pt idx="13">
                  <c:v>3201</c:v>
                </c:pt>
              </c:numCache>
            </c:numRef>
          </c:xVal>
          <c:yVal>
            <c:numRef>
              <c:f>'multi-channel comparison'!$R$46:$R$59</c:f>
              <c:numCache>
                <c:formatCode>General</c:formatCode>
                <c:ptCount val="14"/>
                <c:pt idx="0">
                  <c:v>8400</c:v>
                </c:pt>
                <c:pt idx="1">
                  <c:v>5961</c:v>
                </c:pt>
                <c:pt idx="2">
                  <c:v>4597</c:v>
                </c:pt>
                <c:pt idx="3">
                  <c:v>5162</c:v>
                </c:pt>
                <c:pt idx="4">
                  <c:v>5820</c:v>
                </c:pt>
                <c:pt idx="5">
                  <c:v>5411</c:v>
                </c:pt>
                <c:pt idx="6">
                  <c:v>4437</c:v>
                </c:pt>
                <c:pt idx="7">
                  <c:v>4541</c:v>
                </c:pt>
                <c:pt idx="8">
                  <c:v>5859</c:v>
                </c:pt>
                <c:pt idx="9">
                  <c:v>5564</c:v>
                </c:pt>
                <c:pt idx="10">
                  <c:v>5291</c:v>
                </c:pt>
                <c:pt idx="11">
                  <c:v>6338</c:v>
                </c:pt>
                <c:pt idx="12">
                  <c:v>4786</c:v>
                </c:pt>
                <c:pt idx="13">
                  <c:v>3620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81192"/>
        <c:axId val="473251552"/>
      </c:scatterChart>
      <c:valAx>
        <c:axId val="46768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51552"/>
        <c:crosses val="autoZero"/>
        <c:crossBetween val="midCat"/>
      </c:valAx>
      <c:valAx>
        <c:axId val="4732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81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5/11/15 to 8/24/15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41724.986602389952</c:v>
                </c:pt>
                <c:pt idx="5">
                  <c:v>37384.870197991098</c:v>
                </c:pt>
                <c:pt idx="6">
                  <c:v>47852.640000000021</c:v>
                </c:pt>
                <c:pt idx="7">
                  <c:v>93670.660000000018</c:v>
                </c:pt>
                <c:pt idx="8" formatCode="&quot;$&quot;#,##0.00;[Red]&quot;$&quot;#,##0.00">
                  <c:v>0</c:v>
                </c:pt>
                <c:pt idx="9" formatCode="&quot;$&quot;#,##0.00;[Red]&quot;$&quot;#,##0.00">
                  <c:v>21778</c:v>
                </c:pt>
                <c:pt idx="10" formatCode="&quot;$&quot;#,##0.00;[Red]&quot;$&quot;#,##0.00">
                  <c:v>40760</c:v>
                </c:pt>
                <c:pt idx="11" formatCode="&quot;$&quot;#,##0.00;[Red]&quot;$&quot;#,##0.00">
                  <c:v>26420</c:v>
                </c:pt>
                <c:pt idx="12" formatCode="&quot;$&quot;#,##0.00;[Red]&quot;$&quot;#,##0.00">
                  <c:v>46033</c:v>
                </c:pt>
                <c:pt idx="13" formatCode="&quot;$&quot;#,##0.00;[Red]&quot;$&quot;#,##0.00">
                  <c:v>44094</c:v>
                </c:pt>
                <c:pt idx="14" formatCode="&quot;$&quot;#,##0.00;[Red]&quot;$&quot;#,##0.00">
                  <c:v>44736</c:v>
                </c:pt>
                <c:pt idx="15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comparison'!$H$60:$H$75</c:f>
              <c:numCache>
                <c:formatCode>General</c:formatCode>
                <c:ptCount val="16"/>
                <c:pt idx="0">
                  <c:v>17751</c:v>
                </c:pt>
                <c:pt idx="1">
                  <c:v>16357</c:v>
                </c:pt>
                <c:pt idx="2">
                  <c:v>17526</c:v>
                </c:pt>
                <c:pt idx="3">
                  <c:v>17847</c:v>
                </c:pt>
                <c:pt idx="4">
                  <c:v>18964</c:v>
                </c:pt>
                <c:pt idx="5">
                  <c:v>19068</c:v>
                </c:pt>
                <c:pt idx="6">
                  <c:v>20721</c:v>
                </c:pt>
                <c:pt idx="7">
                  <c:v>21420</c:v>
                </c:pt>
                <c:pt idx="8">
                  <c:v>20070</c:v>
                </c:pt>
                <c:pt idx="9">
                  <c:v>20507</c:v>
                </c:pt>
                <c:pt idx="10">
                  <c:v>22376</c:v>
                </c:pt>
                <c:pt idx="11">
                  <c:v>20475</c:v>
                </c:pt>
                <c:pt idx="12">
                  <c:v>20208</c:v>
                </c:pt>
                <c:pt idx="13">
                  <c:v>19005</c:v>
                </c:pt>
                <c:pt idx="14">
                  <c:v>19142</c:v>
                </c:pt>
                <c:pt idx="15">
                  <c:v>18591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42461581615275E-2"/>
                  <c:y val="4.36915036275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41724.986602389952</c:v>
                </c:pt>
                <c:pt idx="5">
                  <c:v>37384.870197991098</c:v>
                </c:pt>
                <c:pt idx="6">
                  <c:v>47852.640000000021</c:v>
                </c:pt>
                <c:pt idx="7">
                  <c:v>93670.660000000018</c:v>
                </c:pt>
                <c:pt idx="8" formatCode="&quot;$&quot;#,##0.00;[Red]&quot;$&quot;#,##0.00">
                  <c:v>0</c:v>
                </c:pt>
                <c:pt idx="9" formatCode="&quot;$&quot;#,##0.00;[Red]&quot;$&quot;#,##0.00">
                  <c:v>21778</c:v>
                </c:pt>
                <c:pt idx="10" formatCode="&quot;$&quot;#,##0.00;[Red]&quot;$&quot;#,##0.00">
                  <c:v>40760</c:v>
                </c:pt>
                <c:pt idx="11" formatCode="&quot;$&quot;#,##0.00;[Red]&quot;$&quot;#,##0.00">
                  <c:v>26420</c:v>
                </c:pt>
                <c:pt idx="12" formatCode="&quot;$&quot;#,##0.00;[Red]&quot;$&quot;#,##0.00">
                  <c:v>46033</c:v>
                </c:pt>
                <c:pt idx="13" formatCode="&quot;$&quot;#,##0.00;[Red]&quot;$&quot;#,##0.00">
                  <c:v>44094</c:v>
                </c:pt>
                <c:pt idx="14" formatCode="&quot;$&quot;#,##0.00;[Red]&quot;$&quot;#,##0.00">
                  <c:v>44736</c:v>
                </c:pt>
                <c:pt idx="15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comparison'!$I$60:$I$75</c:f>
              <c:numCache>
                <c:formatCode>General</c:formatCode>
                <c:ptCount val="16"/>
                <c:pt idx="0">
                  <c:v>3259</c:v>
                </c:pt>
                <c:pt idx="1">
                  <c:v>2721</c:v>
                </c:pt>
                <c:pt idx="2">
                  <c:v>2879</c:v>
                </c:pt>
                <c:pt idx="3">
                  <c:v>3017</c:v>
                </c:pt>
                <c:pt idx="4">
                  <c:v>3792</c:v>
                </c:pt>
                <c:pt idx="5">
                  <c:v>3759</c:v>
                </c:pt>
                <c:pt idx="6">
                  <c:v>3925</c:v>
                </c:pt>
                <c:pt idx="7">
                  <c:v>4601</c:v>
                </c:pt>
                <c:pt idx="8">
                  <c:v>3285</c:v>
                </c:pt>
                <c:pt idx="9">
                  <c:v>3633</c:v>
                </c:pt>
                <c:pt idx="10">
                  <c:v>4258</c:v>
                </c:pt>
                <c:pt idx="11">
                  <c:v>3665</c:v>
                </c:pt>
                <c:pt idx="12">
                  <c:v>3781</c:v>
                </c:pt>
                <c:pt idx="13">
                  <c:v>3514</c:v>
                </c:pt>
                <c:pt idx="14">
                  <c:v>3723</c:v>
                </c:pt>
                <c:pt idx="15">
                  <c:v>3482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5314860451603793E-2"/>
                  <c:y val="-3.6559158271155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41724.986602389952</c:v>
                </c:pt>
                <c:pt idx="5">
                  <c:v>37384.870197991098</c:v>
                </c:pt>
                <c:pt idx="6">
                  <c:v>47852.640000000021</c:v>
                </c:pt>
                <c:pt idx="7">
                  <c:v>93670.660000000018</c:v>
                </c:pt>
                <c:pt idx="8" formatCode="&quot;$&quot;#,##0.00;[Red]&quot;$&quot;#,##0.00">
                  <c:v>0</c:v>
                </c:pt>
                <c:pt idx="9" formatCode="&quot;$&quot;#,##0.00;[Red]&quot;$&quot;#,##0.00">
                  <c:v>21778</c:v>
                </c:pt>
                <c:pt idx="10" formatCode="&quot;$&quot;#,##0.00;[Red]&quot;$&quot;#,##0.00">
                  <c:v>40760</c:v>
                </c:pt>
                <c:pt idx="11" formatCode="&quot;$&quot;#,##0.00;[Red]&quot;$&quot;#,##0.00">
                  <c:v>26420</c:v>
                </c:pt>
                <c:pt idx="12" formatCode="&quot;$&quot;#,##0.00;[Red]&quot;$&quot;#,##0.00">
                  <c:v>46033</c:v>
                </c:pt>
                <c:pt idx="13" formatCode="&quot;$&quot;#,##0.00;[Red]&quot;$&quot;#,##0.00">
                  <c:v>44094</c:v>
                </c:pt>
                <c:pt idx="14" formatCode="&quot;$&quot;#,##0.00;[Red]&quot;$&quot;#,##0.00">
                  <c:v>44736</c:v>
                </c:pt>
                <c:pt idx="15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comparison'!$Q$60:$Q$75</c:f>
              <c:numCache>
                <c:formatCode>General</c:formatCode>
                <c:ptCount val="16"/>
                <c:pt idx="0">
                  <c:v>3593</c:v>
                </c:pt>
                <c:pt idx="1">
                  <c:v>2877</c:v>
                </c:pt>
                <c:pt idx="2">
                  <c:v>2951</c:v>
                </c:pt>
                <c:pt idx="3">
                  <c:v>2984</c:v>
                </c:pt>
                <c:pt idx="4">
                  <c:v>5507</c:v>
                </c:pt>
                <c:pt idx="5">
                  <c:v>5329</c:v>
                </c:pt>
                <c:pt idx="6">
                  <c:v>7793</c:v>
                </c:pt>
                <c:pt idx="7">
                  <c:v>8195</c:v>
                </c:pt>
                <c:pt idx="8">
                  <c:v>5209</c:v>
                </c:pt>
                <c:pt idx="9">
                  <c:v>6109</c:v>
                </c:pt>
                <c:pt idx="10">
                  <c:v>7420</c:v>
                </c:pt>
                <c:pt idx="11">
                  <c:v>6204</c:v>
                </c:pt>
                <c:pt idx="12">
                  <c:v>7198</c:v>
                </c:pt>
                <c:pt idx="13">
                  <c:v>6727</c:v>
                </c:pt>
                <c:pt idx="14">
                  <c:v>6987</c:v>
                </c:pt>
                <c:pt idx="15">
                  <c:v>6862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9736030133637901E-2"/>
                  <c:y val="-7.148677921809990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41724.986602389952</c:v>
                </c:pt>
                <c:pt idx="5">
                  <c:v>37384.870197991098</c:v>
                </c:pt>
                <c:pt idx="6">
                  <c:v>47852.640000000021</c:v>
                </c:pt>
                <c:pt idx="7">
                  <c:v>93670.660000000018</c:v>
                </c:pt>
                <c:pt idx="8" formatCode="&quot;$&quot;#,##0.00;[Red]&quot;$&quot;#,##0.00">
                  <c:v>0</c:v>
                </c:pt>
                <c:pt idx="9" formatCode="&quot;$&quot;#,##0.00;[Red]&quot;$&quot;#,##0.00">
                  <c:v>21778</c:v>
                </c:pt>
                <c:pt idx="10" formatCode="&quot;$&quot;#,##0.00;[Red]&quot;$&quot;#,##0.00">
                  <c:v>40760</c:v>
                </c:pt>
                <c:pt idx="11" formatCode="&quot;$&quot;#,##0.00;[Red]&quot;$&quot;#,##0.00">
                  <c:v>26420</c:v>
                </c:pt>
                <c:pt idx="12" formatCode="&quot;$&quot;#,##0.00;[Red]&quot;$&quot;#,##0.00">
                  <c:v>46033</c:v>
                </c:pt>
                <c:pt idx="13" formatCode="&quot;$&quot;#,##0.00;[Red]&quot;$&quot;#,##0.00">
                  <c:v>44094</c:v>
                </c:pt>
                <c:pt idx="14" formatCode="&quot;$&quot;#,##0.00;[Red]&quot;$&quot;#,##0.00">
                  <c:v>44736</c:v>
                </c:pt>
                <c:pt idx="15" formatCode="&quot;$&quot;#,##0.00;[Red]&quot;$&quot;#,##0.00">
                  <c:v>42911</c:v>
                </c:pt>
              </c:numCache>
            </c:numRef>
          </c:xVal>
          <c:yVal>
            <c:numRef>
              <c:f>'multi-channel comparison'!$R$60:$R$75</c:f>
              <c:numCache>
                <c:formatCode>General</c:formatCode>
                <c:ptCount val="16"/>
                <c:pt idx="0">
                  <c:v>3516</c:v>
                </c:pt>
                <c:pt idx="1">
                  <c:v>3219</c:v>
                </c:pt>
                <c:pt idx="2">
                  <c:v>3258</c:v>
                </c:pt>
                <c:pt idx="3">
                  <c:v>3278</c:v>
                </c:pt>
                <c:pt idx="4">
                  <c:v>4520</c:v>
                </c:pt>
                <c:pt idx="5">
                  <c:v>4561</c:v>
                </c:pt>
                <c:pt idx="6">
                  <c:v>5157</c:v>
                </c:pt>
                <c:pt idx="7">
                  <c:v>6267</c:v>
                </c:pt>
                <c:pt idx="8">
                  <c:v>4128</c:v>
                </c:pt>
                <c:pt idx="9">
                  <c:v>3388</c:v>
                </c:pt>
                <c:pt idx="10">
                  <c:v>3038</c:v>
                </c:pt>
                <c:pt idx="11">
                  <c:v>2991</c:v>
                </c:pt>
                <c:pt idx="12">
                  <c:v>4576</c:v>
                </c:pt>
                <c:pt idx="13">
                  <c:v>4565</c:v>
                </c:pt>
                <c:pt idx="14">
                  <c:v>5017</c:v>
                </c:pt>
                <c:pt idx="15">
                  <c:v>4905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52336"/>
        <c:axId val="473252728"/>
      </c:scatterChart>
      <c:valAx>
        <c:axId val="47325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52728"/>
        <c:crosses val="autoZero"/>
        <c:crossBetween val="midCat"/>
      </c:valAx>
      <c:valAx>
        <c:axId val="47325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5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 traffic vs TV 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'multi-channel comparison'!$S$1</c:f>
              <c:strCache>
                <c:ptCount val="1"/>
                <c:pt idx="0">
                  <c:v>tv 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'multi-channel comparison'!$A$2:$A$83</c:f>
              <c:strCache>
                <c:ptCount val="82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  <c:pt idx="67">
                  <c:v>7/13/2015</c:v>
                </c:pt>
                <c:pt idx="68">
                  <c:v>7/20/2015</c:v>
                </c:pt>
                <c:pt idx="69">
                  <c:v>7/27/2015</c:v>
                </c:pt>
                <c:pt idx="70">
                  <c:v>8/3/2015</c:v>
                </c:pt>
                <c:pt idx="71">
                  <c:v>8/10/2015</c:v>
                </c:pt>
                <c:pt idx="72">
                  <c:v>8/17/2015</c:v>
                </c:pt>
                <c:pt idx="73">
                  <c:v>8/24/2015</c:v>
                </c:pt>
                <c:pt idx="74">
                  <c:v>8/31/2015</c:v>
                </c:pt>
                <c:pt idx="75">
                  <c:v>9/7/2015</c:v>
                </c:pt>
                <c:pt idx="76">
                  <c:v>9/14/2015</c:v>
                </c:pt>
                <c:pt idx="77">
                  <c:v>9/21/2015</c:v>
                </c:pt>
                <c:pt idx="78">
                  <c:v>9/28/2015</c:v>
                </c:pt>
                <c:pt idx="79">
                  <c:v>10/5/2015</c:v>
                </c:pt>
                <c:pt idx="80">
                  <c:v>10/12/2015</c:v>
                </c:pt>
                <c:pt idx="81">
                  <c:v>10/19/2015</c:v>
                </c:pt>
              </c:strCache>
            </c:strRef>
          </c:cat>
          <c:val>
            <c:numRef>
              <c:f>'multi-channel comparison'!$S$2:$S$83</c:f>
              <c:numCache>
                <c:formatCode>"$"#,##0;[Red]"$"#,##0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36181</c:v>
                </c:pt>
                <c:pt idx="6">
                  <c:v>49349</c:v>
                </c:pt>
                <c:pt idx="7">
                  <c:v>46744</c:v>
                </c:pt>
                <c:pt idx="8">
                  <c:v>51497</c:v>
                </c:pt>
                <c:pt idx="9">
                  <c:v>42098</c:v>
                </c:pt>
                <c:pt idx="10">
                  <c:v>25370</c:v>
                </c:pt>
                <c:pt idx="11">
                  <c:v>28605</c:v>
                </c:pt>
                <c:pt idx="12">
                  <c:v>23513</c:v>
                </c:pt>
                <c:pt idx="13">
                  <c:v>65165</c:v>
                </c:pt>
                <c:pt idx="14">
                  <c:v>60984</c:v>
                </c:pt>
                <c:pt idx="15">
                  <c:v>56517</c:v>
                </c:pt>
                <c:pt idx="16">
                  <c:v>58021</c:v>
                </c:pt>
                <c:pt idx="17">
                  <c:v>49412</c:v>
                </c:pt>
                <c:pt idx="18">
                  <c:v>56178</c:v>
                </c:pt>
                <c:pt idx="19">
                  <c:v>56808</c:v>
                </c:pt>
                <c:pt idx="20">
                  <c:v>76567</c:v>
                </c:pt>
                <c:pt idx="21">
                  <c:v>100216</c:v>
                </c:pt>
                <c:pt idx="22">
                  <c:v>109004</c:v>
                </c:pt>
                <c:pt idx="23">
                  <c:v>110599</c:v>
                </c:pt>
                <c:pt idx="24">
                  <c:v>122511</c:v>
                </c:pt>
                <c:pt idx="25">
                  <c:v>109227</c:v>
                </c:pt>
                <c:pt idx="26">
                  <c:v>164012</c:v>
                </c:pt>
                <c:pt idx="27">
                  <c:v>169449</c:v>
                </c:pt>
                <c:pt idx="28">
                  <c:v>152183</c:v>
                </c:pt>
                <c:pt idx="29">
                  <c:v>153697</c:v>
                </c:pt>
                <c:pt idx="30">
                  <c:v>166146</c:v>
                </c:pt>
                <c:pt idx="31">
                  <c:v>164143</c:v>
                </c:pt>
                <c:pt idx="32">
                  <c:v>131173</c:v>
                </c:pt>
                <c:pt idx="33">
                  <c:v>172951</c:v>
                </c:pt>
                <c:pt idx="34">
                  <c:v>148551</c:v>
                </c:pt>
                <c:pt idx="35">
                  <c:v>219603</c:v>
                </c:pt>
                <c:pt idx="36">
                  <c:v>246715</c:v>
                </c:pt>
                <c:pt idx="37">
                  <c:v>235259</c:v>
                </c:pt>
                <c:pt idx="38">
                  <c:v>90370</c:v>
                </c:pt>
                <c:pt idx="39">
                  <c:v>7231</c:v>
                </c:pt>
                <c:pt idx="40">
                  <c:v>31315</c:v>
                </c:pt>
                <c:pt idx="41">
                  <c:v>45634</c:v>
                </c:pt>
                <c:pt idx="42">
                  <c:v>109091</c:v>
                </c:pt>
                <c:pt idx="43">
                  <c:v>135416.85</c:v>
                </c:pt>
                <c:pt idx="44">
                  <c:v>73715</c:v>
                </c:pt>
                <c:pt idx="45">
                  <c:v>15515.15</c:v>
                </c:pt>
                <c:pt idx="46">
                  <c:v>0</c:v>
                </c:pt>
                <c:pt idx="47">
                  <c:v>13866</c:v>
                </c:pt>
                <c:pt idx="48">
                  <c:v>28474</c:v>
                </c:pt>
                <c:pt idx="49" formatCode="&quot;$&quot;#,##0.00;[Red]&quot;$&quot;#,##0.00">
                  <c:v>23818</c:v>
                </c:pt>
                <c:pt idx="50" formatCode="&quot;$&quot;#,##0.00;[Red]&quot;$&quot;#,##0.00">
                  <c:v>8303</c:v>
                </c:pt>
                <c:pt idx="51" formatCode="&quot;$&quot;#,##0.00;[Red]&quot;$&quot;#,##0.00">
                  <c:v>8012</c:v>
                </c:pt>
                <c:pt idx="52">
                  <c:v>42040</c:v>
                </c:pt>
                <c:pt idx="53">
                  <c:v>29459</c:v>
                </c:pt>
                <c:pt idx="54">
                  <c:v>29376</c:v>
                </c:pt>
                <c:pt idx="55">
                  <c:v>44284</c:v>
                </c:pt>
                <c:pt idx="56">
                  <c:v>25404</c:v>
                </c:pt>
                <c:pt idx="57">
                  <c:v>3201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41724.986602389952</c:v>
                </c:pt>
                <c:pt idx="63">
                  <c:v>37384.870197991098</c:v>
                </c:pt>
                <c:pt idx="64">
                  <c:v>47852.640000000021</c:v>
                </c:pt>
                <c:pt idx="65">
                  <c:v>93670.660000000018</c:v>
                </c:pt>
                <c:pt idx="66" formatCode="&quot;$&quot;#,##0.00;[Red]&quot;$&quot;#,##0.00">
                  <c:v>0</c:v>
                </c:pt>
                <c:pt idx="67" formatCode="&quot;$&quot;#,##0.00;[Red]&quot;$&quot;#,##0.00">
                  <c:v>21778</c:v>
                </c:pt>
                <c:pt idx="68" formatCode="&quot;$&quot;#,##0.00;[Red]&quot;$&quot;#,##0.00">
                  <c:v>40760</c:v>
                </c:pt>
                <c:pt idx="69" formatCode="&quot;$&quot;#,##0.00;[Red]&quot;$&quot;#,##0.00">
                  <c:v>26420</c:v>
                </c:pt>
                <c:pt idx="70" formatCode="&quot;$&quot;#,##0.00;[Red]&quot;$&quot;#,##0.00">
                  <c:v>46033</c:v>
                </c:pt>
                <c:pt idx="71" formatCode="&quot;$&quot;#,##0.00;[Red]&quot;$&quot;#,##0.00">
                  <c:v>44094</c:v>
                </c:pt>
                <c:pt idx="72" formatCode="&quot;$&quot;#,##0.00;[Red]&quot;$&quot;#,##0.00">
                  <c:v>44736</c:v>
                </c:pt>
                <c:pt idx="73" formatCode="&quot;$&quot;#,##0.00;[Red]&quot;$&quot;#,##0.00">
                  <c:v>42911</c:v>
                </c:pt>
                <c:pt idx="74">
                  <c:v>45000</c:v>
                </c:pt>
                <c:pt idx="75">
                  <c:v>45000</c:v>
                </c:pt>
                <c:pt idx="80" formatCode="_-&quot;$&quot;* #,##0.00_-;\-&quot;$&quot;* #,##0.00_-;_-&quot;$&quot;* &quot;-&quot;??_-;_-@_-">
                  <c:v>24784</c:v>
                </c:pt>
                <c:pt idx="81" formatCode="_-&quot;$&quot;* #,##0.00_-;\-&quot;$&quot;* #,##0.00_-;_-&quot;$&quot;* &quot;-&quot;??_-;_-@_-">
                  <c:v>50440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254296"/>
        <c:axId val="473253904"/>
      </c:barChart>
      <c:lineChart>
        <c:grouping val="standard"/>
        <c:varyColors val="0"/>
        <c:ser>
          <c:idx val="0"/>
          <c:order val="0"/>
          <c:tx>
            <c:v>directall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comparison'!$A$2:$A$83</c:f>
              <c:strCache>
                <c:ptCount val="82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  <c:pt idx="67">
                  <c:v>7/13/2015</c:v>
                </c:pt>
                <c:pt idx="68">
                  <c:v>7/20/2015</c:v>
                </c:pt>
                <c:pt idx="69">
                  <c:v>7/27/2015</c:v>
                </c:pt>
                <c:pt idx="70">
                  <c:v>8/3/2015</c:v>
                </c:pt>
                <c:pt idx="71">
                  <c:v>8/10/2015</c:v>
                </c:pt>
                <c:pt idx="72">
                  <c:v>8/17/2015</c:v>
                </c:pt>
                <c:pt idx="73">
                  <c:v>8/24/2015</c:v>
                </c:pt>
                <c:pt idx="74">
                  <c:v>8/31/2015</c:v>
                </c:pt>
                <c:pt idx="75">
                  <c:v>9/7/2015</c:v>
                </c:pt>
                <c:pt idx="76">
                  <c:v>9/14/2015</c:v>
                </c:pt>
                <c:pt idx="77">
                  <c:v>9/21/2015</c:v>
                </c:pt>
                <c:pt idx="78">
                  <c:v>9/28/2015</c:v>
                </c:pt>
                <c:pt idx="79">
                  <c:v>10/5/2015</c:v>
                </c:pt>
                <c:pt idx="80">
                  <c:v>10/12/2015</c:v>
                </c:pt>
                <c:pt idx="81">
                  <c:v>10/19/2015</c:v>
                </c:pt>
              </c:strCache>
            </c:strRef>
          </c:cat>
          <c:val>
            <c:numRef>
              <c:f>'multi-channel comparison'!$F$2:$F$83</c:f>
              <c:numCache>
                <c:formatCode>General</c:formatCode>
                <c:ptCount val="82"/>
                <c:pt idx="0">
                  <c:v>6721</c:v>
                </c:pt>
                <c:pt idx="1">
                  <c:v>7621</c:v>
                </c:pt>
                <c:pt idx="2">
                  <c:v>6092</c:v>
                </c:pt>
                <c:pt idx="3">
                  <c:v>7297</c:v>
                </c:pt>
                <c:pt idx="4">
                  <c:v>6970</c:v>
                </c:pt>
                <c:pt idx="5">
                  <c:v>7551</c:v>
                </c:pt>
                <c:pt idx="6">
                  <c:v>9488</c:v>
                </c:pt>
                <c:pt idx="7">
                  <c:v>14260</c:v>
                </c:pt>
                <c:pt idx="8">
                  <c:v>10906</c:v>
                </c:pt>
                <c:pt idx="9">
                  <c:v>10198</c:v>
                </c:pt>
                <c:pt idx="10">
                  <c:v>8762</c:v>
                </c:pt>
                <c:pt idx="11">
                  <c:v>10205</c:v>
                </c:pt>
                <c:pt idx="12">
                  <c:v>9429</c:v>
                </c:pt>
                <c:pt idx="13">
                  <c:v>13173</c:v>
                </c:pt>
                <c:pt idx="14">
                  <c:v>20474</c:v>
                </c:pt>
                <c:pt idx="15">
                  <c:v>17796</c:v>
                </c:pt>
                <c:pt idx="16">
                  <c:v>27233</c:v>
                </c:pt>
                <c:pt idx="17">
                  <c:v>18726</c:v>
                </c:pt>
                <c:pt idx="18">
                  <c:v>20721</c:v>
                </c:pt>
                <c:pt idx="19">
                  <c:v>21867</c:v>
                </c:pt>
                <c:pt idx="20">
                  <c:v>28190</c:v>
                </c:pt>
                <c:pt idx="21">
                  <c:v>30122</c:v>
                </c:pt>
                <c:pt idx="22">
                  <c:v>27901</c:v>
                </c:pt>
                <c:pt idx="23">
                  <c:v>26475</c:v>
                </c:pt>
                <c:pt idx="24">
                  <c:v>26912</c:v>
                </c:pt>
                <c:pt idx="25">
                  <c:v>24838</c:v>
                </c:pt>
                <c:pt idx="26">
                  <c:v>27867</c:v>
                </c:pt>
                <c:pt idx="27">
                  <c:v>39909</c:v>
                </c:pt>
                <c:pt idx="28">
                  <c:v>30661</c:v>
                </c:pt>
                <c:pt idx="29">
                  <c:v>31324</c:v>
                </c:pt>
                <c:pt idx="30">
                  <c:v>33194</c:v>
                </c:pt>
                <c:pt idx="31">
                  <c:v>30994</c:v>
                </c:pt>
                <c:pt idx="32">
                  <c:v>33811</c:v>
                </c:pt>
                <c:pt idx="33">
                  <c:v>29601</c:v>
                </c:pt>
                <c:pt idx="34">
                  <c:v>29834</c:v>
                </c:pt>
                <c:pt idx="35">
                  <c:v>42026</c:v>
                </c:pt>
                <c:pt idx="36">
                  <c:v>47191</c:v>
                </c:pt>
                <c:pt idx="37">
                  <c:v>45683</c:v>
                </c:pt>
                <c:pt idx="38">
                  <c:v>22666</c:v>
                </c:pt>
                <c:pt idx="39">
                  <c:v>15701</c:v>
                </c:pt>
                <c:pt idx="40">
                  <c:v>17713</c:v>
                </c:pt>
                <c:pt idx="41">
                  <c:v>18259</c:v>
                </c:pt>
                <c:pt idx="42">
                  <c:v>25238</c:v>
                </c:pt>
                <c:pt idx="43">
                  <c:v>29800</c:v>
                </c:pt>
                <c:pt idx="44">
                  <c:v>21813</c:v>
                </c:pt>
                <c:pt idx="45">
                  <c:v>20065</c:v>
                </c:pt>
                <c:pt idx="46">
                  <c:v>14365</c:v>
                </c:pt>
                <c:pt idx="47">
                  <c:v>15908</c:v>
                </c:pt>
                <c:pt idx="48">
                  <c:v>18958</c:v>
                </c:pt>
                <c:pt idx="49">
                  <c:v>17540</c:v>
                </c:pt>
                <c:pt idx="50">
                  <c:v>15271</c:v>
                </c:pt>
                <c:pt idx="51">
                  <c:v>13671</c:v>
                </c:pt>
                <c:pt idx="52">
                  <c:v>15706</c:v>
                </c:pt>
                <c:pt idx="53">
                  <c:v>15766</c:v>
                </c:pt>
                <c:pt idx="54">
                  <c:v>15359</c:v>
                </c:pt>
                <c:pt idx="55">
                  <c:v>19149</c:v>
                </c:pt>
                <c:pt idx="56">
                  <c:v>14872</c:v>
                </c:pt>
                <c:pt idx="57">
                  <c:v>11129</c:v>
                </c:pt>
                <c:pt idx="58">
                  <c:v>12363</c:v>
                </c:pt>
                <c:pt idx="59">
                  <c:v>10553</c:v>
                </c:pt>
                <c:pt idx="60">
                  <c:v>10950</c:v>
                </c:pt>
                <c:pt idx="61">
                  <c:v>10854</c:v>
                </c:pt>
                <c:pt idx="62">
                  <c:v>13905</c:v>
                </c:pt>
                <c:pt idx="63">
                  <c:v>14160</c:v>
                </c:pt>
                <c:pt idx="64">
                  <c:v>16390</c:v>
                </c:pt>
                <c:pt idx="65">
                  <c:v>17186</c:v>
                </c:pt>
                <c:pt idx="66">
                  <c:v>12910</c:v>
                </c:pt>
                <c:pt idx="67">
                  <c:v>13376</c:v>
                </c:pt>
                <c:pt idx="68">
                  <c:v>15708</c:v>
                </c:pt>
                <c:pt idx="69">
                  <c:v>12921</c:v>
                </c:pt>
                <c:pt idx="70">
                  <c:v>14627</c:v>
                </c:pt>
                <c:pt idx="71">
                  <c:v>13623</c:v>
                </c:pt>
                <c:pt idx="72">
                  <c:v>14405</c:v>
                </c:pt>
                <c:pt idx="73">
                  <c:v>13811</c:v>
                </c:pt>
                <c:pt idx="74">
                  <c:v>13625</c:v>
                </c:pt>
                <c:pt idx="75">
                  <c:v>13490</c:v>
                </c:pt>
                <c:pt idx="76">
                  <c:v>10492</c:v>
                </c:pt>
                <c:pt idx="77">
                  <c:v>9810</c:v>
                </c:pt>
                <c:pt idx="78">
                  <c:v>9615</c:v>
                </c:pt>
                <c:pt idx="79">
                  <c:v>9189</c:v>
                </c:pt>
                <c:pt idx="80">
                  <c:v>12903</c:v>
                </c:pt>
                <c:pt idx="81">
                  <c:v>15651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651728"/>
        <c:axId val="473253512"/>
      </c:lineChart>
      <c:lineChart>
        <c:grouping val="standard"/>
        <c:varyColors val="0"/>
        <c:ser>
          <c:idx val="2"/>
          <c:order val="2"/>
          <c:tx>
            <c:v>gmv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comparison'!$A$2:$A$83</c:f>
              <c:strCache>
                <c:ptCount val="82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7/6/2015</c:v>
                </c:pt>
                <c:pt idx="67">
                  <c:v>7/13/2015</c:v>
                </c:pt>
                <c:pt idx="68">
                  <c:v>7/20/2015</c:v>
                </c:pt>
                <c:pt idx="69">
                  <c:v>7/27/2015</c:v>
                </c:pt>
                <c:pt idx="70">
                  <c:v>8/3/2015</c:v>
                </c:pt>
                <c:pt idx="71">
                  <c:v>8/10/2015</c:v>
                </c:pt>
                <c:pt idx="72">
                  <c:v>8/17/2015</c:v>
                </c:pt>
                <c:pt idx="73">
                  <c:v>8/24/2015</c:v>
                </c:pt>
                <c:pt idx="74">
                  <c:v>8/31/2015</c:v>
                </c:pt>
                <c:pt idx="75">
                  <c:v>9/7/2015</c:v>
                </c:pt>
                <c:pt idx="76">
                  <c:v>9/14/2015</c:v>
                </c:pt>
                <c:pt idx="77">
                  <c:v>9/21/2015</c:v>
                </c:pt>
                <c:pt idx="78">
                  <c:v>9/28/2015</c:v>
                </c:pt>
                <c:pt idx="79">
                  <c:v>10/5/2015</c:v>
                </c:pt>
                <c:pt idx="80">
                  <c:v>10/12/2015</c:v>
                </c:pt>
                <c:pt idx="81">
                  <c:v>10/19/2015</c:v>
                </c:pt>
              </c:strCache>
            </c:strRef>
          </c:cat>
          <c:val>
            <c:numRef>
              <c:f>'multi-channel comparison'!$T$2:$T$83</c:f>
              <c:numCache>
                <c:formatCode>_-* #,##0_-;\-* #,##0_-;_-* "-"??_-;_-@_-</c:formatCode>
                <c:ptCount val="82"/>
                <c:pt idx="0">
                  <c:v>1018085</c:v>
                </c:pt>
                <c:pt idx="1">
                  <c:v>516137</c:v>
                </c:pt>
                <c:pt idx="2">
                  <c:v>701958</c:v>
                </c:pt>
                <c:pt idx="3">
                  <c:v>475568</c:v>
                </c:pt>
                <c:pt idx="4">
                  <c:v>603693</c:v>
                </c:pt>
                <c:pt idx="5">
                  <c:v>672041</c:v>
                </c:pt>
                <c:pt idx="6">
                  <c:v>536227</c:v>
                </c:pt>
                <c:pt idx="7">
                  <c:v>716355</c:v>
                </c:pt>
                <c:pt idx="8">
                  <c:v>1028311</c:v>
                </c:pt>
                <c:pt idx="9">
                  <c:v>655169</c:v>
                </c:pt>
                <c:pt idx="10">
                  <c:v>615812</c:v>
                </c:pt>
                <c:pt idx="11">
                  <c:v>508797</c:v>
                </c:pt>
                <c:pt idx="12">
                  <c:v>744732</c:v>
                </c:pt>
                <c:pt idx="13">
                  <c:v>688278</c:v>
                </c:pt>
                <c:pt idx="14">
                  <c:v>863037</c:v>
                </c:pt>
                <c:pt idx="15">
                  <c:v>904507</c:v>
                </c:pt>
                <c:pt idx="16">
                  <c:v>831858</c:v>
                </c:pt>
                <c:pt idx="17">
                  <c:v>742614</c:v>
                </c:pt>
                <c:pt idx="18">
                  <c:v>659896</c:v>
                </c:pt>
                <c:pt idx="19">
                  <c:v>1852508</c:v>
                </c:pt>
                <c:pt idx="20">
                  <c:v>864637</c:v>
                </c:pt>
                <c:pt idx="21">
                  <c:v>935745</c:v>
                </c:pt>
                <c:pt idx="22">
                  <c:v>962195</c:v>
                </c:pt>
                <c:pt idx="23">
                  <c:v>1180208</c:v>
                </c:pt>
                <c:pt idx="24">
                  <c:v>984653</c:v>
                </c:pt>
                <c:pt idx="25">
                  <c:v>1302509</c:v>
                </c:pt>
                <c:pt idx="26">
                  <c:v>1050065</c:v>
                </c:pt>
                <c:pt idx="27">
                  <c:v>821722</c:v>
                </c:pt>
                <c:pt idx="28">
                  <c:v>921095</c:v>
                </c:pt>
                <c:pt idx="29">
                  <c:v>865863</c:v>
                </c:pt>
                <c:pt idx="30">
                  <c:v>1176202</c:v>
                </c:pt>
                <c:pt idx="31">
                  <c:v>1378309</c:v>
                </c:pt>
                <c:pt idx="32">
                  <c:v>1183847</c:v>
                </c:pt>
                <c:pt idx="33">
                  <c:v>2273837</c:v>
                </c:pt>
                <c:pt idx="34">
                  <c:v>1485647</c:v>
                </c:pt>
                <c:pt idx="35">
                  <c:v>2073288</c:v>
                </c:pt>
                <c:pt idx="36">
                  <c:v>2898883</c:v>
                </c:pt>
                <c:pt idx="37">
                  <c:v>2004357</c:v>
                </c:pt>
                <c:pt idx="38">
                  <c:v>1066263</c:v>
                </c:pt>
                <c:pt idx="39">
                  <c:v>843654</c:v>
                </c:pt>
                <c:pt idx="40">
                  <c:v>1325017</c:v>
                </c:pt>
                <c:pt idx="41">
                  <c:v>1628852</c:v>
                </c:pt>
                <c:pt idx="42">
                  <c:v>960878</c:v>
                </c:pt>
                <c:pt idx="43">
                  <c:v>1279663.8799999999</c:v>
                </c:pt>
                <c:pt idx="44">
                  <c:v>1243237.8</c:v>
                </c:pt>
                <c:pt idx="45">
                  <c:v>1221898</c:v>
                </c:pt>
                <c:pt idx="46">
                  <c:v>1036197</c:v>
                </c:pt>
                <c:pt idx="47">
                  <c:v>1137723</c:v>
                </c:pt>
                <c:pt idx="48">
                  <c:v>1069485</c:v>
                </c:pt>
                <c:pt idx="49">
                  <c:v>1551945</c:v>
                </c:pt>
                <c:pt idx="50">
                  <c:v>1233088</c:v>
                </c:pt>
                <c:pt idx="51">
                  <c:v>1342766</c:v>
                </c:pt>
                <c:pt idx="52">
                  <c:v>1235409</c:v>
                </c:pt>
                <c:pt idx="53">
                  <c:v>978136</c:v>
                </c:pt>
                <c:pt idx="54">
                  <c:v>910120</c:v>
                </c:pt>
                <c:pt idx="55">
                  <c:v>765255</c:v>
                </c:pt>
                <c:pt idx="56">
                  <c:v>950406</c:v>
                </c:pt>
                <c:pt idx="57">
                  <c:v>1025907</c:v>
                </c:pt>
                <c:pt idx="58">
                  <c:v>1239543</c:v>
                </c:pt>
                <c:pt idx="59">
                  <c:v>1083484</c:v>
                </c:pt>
                <c:pt idx="60">
                  <c:v>980407</c:v>
                </c:pt>
                <c:pt idx="61">
                  <c:v>1048696.3599999999</c:v>
                </c:pt>
                <c:pt idx="62">
                  <c:v>837016</c:v>
                </c:pt>
                <c:pt idx="63">
                  <c:v>1018177</c:v>
                </c:pt>
                <c:pt idx="64">
                  <c:v>1051226</c:v>
                </c:pt>
                <c:pt idx="65">
                  <c:v>1596740</c:v>
                </c:pt>
                <c:pt idx="66">
                  <c:v>1186395</c:v>
                </c:pt>
                <c:pt idx="67">
                  <c:v>1001370</c:v>
                </c:pt>
                <c:pt idx="68">
                  <c:v>697989</c:v>
                </c:pt>
                <c:pt idx="69">
                  <c:v>826209</c:v>
                </c:pt>
                <c:pt idx="70">
                  <c:v>998708</c:v>
                </c:pt>
                <c:pt idx="71">
                  <c:v>906280</c:v>
                </c:pt>
                <c:pt idx="72">
                  <c:v>930344</c:v>
                </c:pt>
                <c:pt idx="73">
                  <c:v>700688</c:v>
                </c:pt>
                <c:pt idx="74">
                  <c:v>758317</c:v>
                </c:pt>
                <c:pt idx="75">
                  <c:v>587467</c:v>
                </c:pt>
                <c:pt idx="76">
                  <c:v>678679</c:v>
                </c:pt>
                <c:pt idx="77">
                  <c:v>625889</c:v>
                </c:pt>
                <c:pt idx="78">
                  <c:v>499108</c:v>
                </c:pt>
                <c:pt idx="79">
                  <c:v>634812</c:v>
                </c:pt>
                <c:pt idx="80">
                  <c:v>602466</c:v>
                </c:pt>
                <c:pt idx="81">
                  <c:v>1066254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54296"/>
        <c:axId val="473253904"/>
      </c:lineChart>
      <c:catAx>
        <c:axId val="4656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53512"/>
        <c:crosses val="autoZero"/>
        <c:auto val="1"/>
        <c:lblAlgn val="ctr"/>
        <c:lblOffset val="100"/>
        <c:noMultiLvlLbl val="0"/>
      </c:catAx>
      <c:valAx>
        <c:axId val="4732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51728"/>
        <c:crosses val="autoZero"/>
        <c:crossBetween val="between"/>
      </c:valAx>
      <c:valAx>
        <c:axId val="473253904"/>
        <c:scaling>
          <c:orientation val="minMax"/>
        </c:scaling>
        <c:delete val="0"/>
        <c:axPos val="r"/>
        <c:numFmt formatCode="&quot;$&quot;#,##0;[Red]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54296"/>
        <c:crosses val="max"/>
        <c:crossBetween val="between"/>
      </c:valAx>
      <c:catAx>
        <c:axId val="473254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3253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10/1/15 -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comparison'!$S$79:$S$83</c:f>
              <c:numCache>
                <c:formatCode>"$"#,##0;[Red]"$"#,##0</c:formatCode>
                <c:ptCount val="5"/>
                <c:pt idx="3" formatCode="_-&quot;$&quot;* #,##0.00_-;\-&quot;$&quot;* #,##0.00_-;_-&quot;$&quot;* &quot;-&quot;??_-;_-@_-">
                  <c:v>24784</c:v>
                </c:pt>
                <c:pt idx="4" formatCode="_-&quot;$&quot;* #,##0.00_-;\-&quot;$&quot;* #,##0.00_-;_-&quot;$&quot;* &quot;-&quot;??_-;_-@_-">
                  <c:v>50440</c:v>
                </c:pt>
              </c:numCache>
            </c:numRef>
          </c:xVal>
          <c:yVal>
            <c:numRef>
              <c:f>'multi-channel comparison'!$H$79:$H$83</c:f>
              <c:numCache>
                <c:formatCode>General</c:formatCode>
                <c:ptCount val="5"/>
                <c:pt idx="0">
                  <c:v>16207</c:v>
                </c:pt>
                <c:pt idx="1">
                  <c:v>16334</c:v>
                </c:pt>
                <c:pt idx="2">
                  <c:v>16347</c:v>
                </c:pt>
                <c:pt idx="3">
                  <c:v>17428</c:v>
                </c:pt>
                <c:pt idx="4">
                  <c:v>18393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42461581615275E-2"/>
                  <c:y val="4.36915036275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comparison'!$S$79:$S$83</c:f>
              <c:numCache>
                <c:formatCode>"$"#,##0;[Red]"$"#,##0</c:formatCode>
                <c:ptCount val="5"/>
                <c:pt idx="3" formatCode="_-&quot;$&quot;* #,##0.00_-;\-&quot;$&quot;* #,##0.00_-;_-&quot;$&quot;* &quot;-&quot;??_-;_-@_-">
                  <c:v>24784</c:v>
                </c:pt>
                <c:pt idx="4" formatCode="_-&quot;$&quot;* #,##0.00_-;\-&quot;$&quot;* #,##0.00_-;_-&quot;$&quot;* &quot;-&quot;??_-;_-@_-">
                  <c:v>50440</c:v>
                </c:pt>
              </c:numCache>
            </c:numRef>
          </c:xVal>
          <c:yVal>
            <c:numRef>
              <c:f>'multi-channel comparison'!$I$79:$I$83</c:f>
              <c:numCache>
                <c:formatCode>General</c:formatCode>
                <c:ptCount val="5"/>
                <c:pt idx="0">
                  <c:v>2249</c:v>
                </c:pt>
                <c:pt idx="1">
                  <c:v>2218</c:v>
                </c:pt>
                <c:pt idx="2">
                  <c:v>2213</c:v>
                </c:pt>
                <c:pt idx="3">
                  <c:v>2736</c:v>
                </c:pt>
                <c:pt idx="4">
                  <c:v>3170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5314860451603793E-2"/>
                  <c:y val="-3.6559158271155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comparison'!$S$79:$S$83</c:f>
              <c:numCache>
                <c:formatCode>"$"#,##0;[Red]"$"#,##0</c:formatCode>
                <c:ptCount val="5"/>
                <c:pt idx="3" formatCode="_-&quot;$&quot;* #,##0.00_-;\-&quot;$&quot;* #,##0.00_-;_-&quot;$&quot;* &quot;-&quot;??_-;_-@_-">
                  <c:v>24784</c:v>
                </c:pt>
                <c:pt idx="4" formatCode="_-&quot;$&quot;* #,##0.00_-;\-&quot;$&quot;* #,##0.00_-;_-&quot;$&quot;* &quot;-&quot;??_-;_-@_-">
                  <c:v>50440</c:v>
                </c:pt>
              </c:numCache>
            </c:numRef>
          </c:xVal>
          <c:yVal>
            <c:numRef>
              <c:f>'multi-channel comparison'!$Q$79:$Q$83</c:f>
              <c:numCache>
                <c:formatCode>General</c:formatCode>
                <c:ptCount val="5"/>
                <c:pt idx="0">
                  <c:v>4615</c:v>
                </c:pt>
                <c:pt idx="1">
                  <c:v>4433</c:v>
                </c:pt>
                <c:pt idx="2">
                  <c:v>3747</c:v>
                </c:pt>
                <c:pt idx="3">
                  <c:v>5759</c:v>
                </c:pt>
                <c:pt idx="4">
                  <c:v>7751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9736030133637901E-2"/>
                  <c:y val="-7.148677921809990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comparison'!$S$79:$S$83</c:f>
              <c:numCache>
                <c:formatCode>"$"#,##0;[Red]"$"#,##0</c:formatCode>
                <c:ptCount val="5"/>
                <c:pt idx="3" formatCode="_-&quot;$&quot;* #,##0.00_-;\-&quot;$&quot;* #,##0.00_-;_-&quot;$&quot;* &quot;-&quot;??_-;_-@_-">
                  <c:v>24784</c:v>
                </c:pt>
                <c:pt idx="4" formatCode="_-&quot;$&quot;* #,##0.00_-;\-&quot;$&quot;* #,##0.00_-;_-&quot;$&quot;* &quot;-&quot;??_-;_-@_-">
                  <c:v>50440</c:v>
                </c:pt>
              </c:numCache>
            </c:numRef>
          </c:xVal>
          <c:yVal>
            <c:numRef>
              <c:f>'multi-channel comparison'!$R$79:$R$83</c:f>
              <c:numCache>
                <c:formatCode>General</c:formatCode>
                <c:ptCount val="5"/>
                <c:pt idx="0">
                  <c:v>3183</c:v>
                </c:pt>
                <c:pt idx="1">
                  <c:v>3155</c:v>
                </c:pt>
                <c:pt idx="2">
                  <c:v>3165</c:v>
                </c:pt>
                <c:pt idx="3">
                  <c:v>4710</c:v>
                </c:pt>
                <c:pt idx="4">
                  <c:v>5916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24256"/>
        <c:axId val="473255080"/>
      </c:scatterChart>
      <c:valAx>
        <c:axId val="4350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55080"/>
        <c:crosses val="autoZero"/>
        <c:crossBetween val="midCat"/>
      </c:valAx>
      <c:valAx>
        <c:axId val="47325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2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762001</xdr:colOff>
      <xdr:row>0</xdr:row>
      <xdr:rowOff>203201</xdr:rowOff>
    </xdr:from>
    <xdr:to>
      <xdr:col>65</xdr:col>
      <xdr:colOff>762000</xdr:colOff>
      <xdr:row>38</xdr:row>
      <xdr:rowOff>36285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780142</xdr:colOff>
      <xdr:row>40</xdr:row>
      <xdr:rowOff>127000</xdr:rowOff>
    </xdr:from>
    <xdr:to>
      <xdr:col>65</xdr:col>
      <xdr:colOff>725714</xdr:colOff>
      <xdr:row>98</xdr:row>
      <xdr:rowOff>54429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558800</xdr:colOff>
      <xdr:row>98</xdr:row>
      <xdr:rowOff>186266</xdr:rowOff>
    </xdr:from>
    <xdr:to>
      <xdr:col>36</xdr:col>
      <xdr:colOff>457200</xdr:colOff>
      <xdr:row>127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431799</xdr:colOff>
      <xdr:row>140</xdr:row>
      <xdr:rowOff>127000</xdr:rowOff>
    </xdr:from>
    <xdr:to>
      <xdr:col>23</xdr:col>
      <xdr:colOff>474133</xdr:colOff>
      <xdr:row>169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203200</xdr:colOff>
      <xdr:row>140</xdr:row>
      <xdr:rowOff>101600</xdr:rowOff>
    </xdr:from>
    <xdr:to>
      <xdr:col>36</xdr:col>
      <xdr:colOff>228600</xdr:colOff>
      <xdr:row>169</xdr:row>
      <xdr:rowOff>25400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355600</xdr:colOff>
      <xdr:row>140</xdr:row>
      <xdr:rowOff>67734</xdr:rowOff>
    </xdr:from>
    <xdr:to>
      <xdr:col>48</xdr:col>
      <xdr:colOff>381000</xdr:colOff>
      <xdr:row>168</xdr:row>
      <xdr:rowOff>194734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558801</xdr:colOff>
      <xdr:row>140</xdr:row>
      <xdr:rowOff>101600</xdr:rowOff>
    </xdr:from>
    <xdr:to>
      <xdr:col>61</xdr:col>
      <xdr:colOff>584201</xdr:colOff>
      <xdr:row>169</xdr:row>
      <xdr:rowOff>25400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397932</xdr:colOff>
      <xdr:row>171</xdr:row>
      <xdr:rowOff>110066</xdr:rowOff>
    </xdr:from>
    <xdr:to>
      <xdr:col>23</xdr:col>
      <xdr:colOff>440267</xdr:colOff>
      <xdr:row>197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171</xdr:row>
      <xdr:rowOff>0</xdr:rowOff>
    </xdr:from>
    <xdr:to>
      <xdr:col>36</xdr:col>
      <xdr:colOff>25400</xdr:colOff>
      <xdr:row>199</xdr:row>
      <xdr:rowOff>127000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444500</xdr:colOff>
      <xdr:row>203</xdr:row>
      <xdr:rowOff>12700</xdr:rowOff>
    </xdr:from>
    <xdr:to>
      <xdr:col>21</xdr:col>
      <xdr:colOff>546100</xdr:colOff>
      <xdr:row>230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812800</xdr:colOff>
      <xdr:row>202</xdr:row>
      <xdr:rowOff>190500</xdr:rowOff>
    </xdr:from>
    <xdr:to>
      <xdr:col>32</xdr:col>
      <xdr:colOff>584200</xdr:colOff>
      <xdr:row>230</xdr:row>
      <xdr:rowOff>63500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4</xdr:row>
      <xdr:rowOff>177800</xdr:rowOff>
    </xdr:from>
    <xdr:to>
      <xdr:col>11</xdr:col>
      <xdr:colOff>495300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</xdr:col>
      <xdr:colOff>647701</xdr:colOff>
      <xdr:row>25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139700</xdr:colOff>
      <xdr:row>42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177799</xdr:colOff>
      <xdr:row>45</xdr:row>
      <xdr:rowOff>139699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220134</xdr:colOff>
      <xdr:row>0</xdr:row>
      <xdr:rowOff>152400</xdr:rowOff>
    </xdr:from>
    <xdr:to>
      <xdr:col>15</xdr:col>
      <xdr:colOff>102206</xdr:colOff>
      <xdr:row>37</xdr:row>
      <xdr:rowOff>79829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4362916667" createdVersion="4" refreshedVersion="4" minRefreshableVersion="3" recordCount="469">
  <cacheSource type="worksheet">
    <worksheetSource ref="A1:B470" sheet="organic home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32" maxValue="1535" count="351">
        <n v="357"/>
        <n v="350"/>
        <n v="336"/>
        <n v="313"/>
        <n v="278"/>
        <n v="265"/>
        <n v="286"/>
        <n v="341"/>
        <n v="355"/>
        <n v="331"/>
        <n v="333"/>
        <n v="263"/>
        <n v="262"/>
        <n v="279"/>
        <n v="334"/>
        <n v="300"/>
        <n v="308"/>
        <n v="303"/>
        <n v="277"/>
        <n v="239"/>
        <n v="225"/>
        <n v="338"/>
        <n v="293"/>
        <n v="292"/>
        <n v="323"/>
        <n v="301"/>
        <n v="287"/>
        <n v="269"/>
        <n v="290"/>
        <n v="259"/>
        <n v="261"/>
        <n v="210"/>
        <n v="242"/>
        <n v="319"/>
        <n v="325"/>
        <n v="282"/>
        <n v="431"/>
        <n v="386"/>
        <n v="364"/>
        <n v="405"/>
        <n v="379"/>
        <n v="403"/>
        <n v="444"/>
        <n v="467"/>
        <n v="413"/>
        <n v="419"/>
        <n v="417"/>
        <n v="362"/>
        <n v="363"/>
        <n v="520"/>
        <n v="448"/>
        <n v="529"/>
        <n v="432"/>
        <n v="389"/>
        <n v="450"/>
        <n v="428"/>
        <n v="372"/>
        <n v="433"/>
        <n v="475"/>
        <n v="507"/>
        <n v="535"/>
        <n v="499"/>
        <n v="375"/>
        <n v="291"/>
        <n v="394"/>
        <n v="465"/>
        <n v="456"/>
        <n v="429"/>
        <n v="359"/>
        <n v="330"/>
        <n v="340"/>
        <n v="374"/>
        <n v="443"/>
        <n v="400"/>
        <n v="335"/>
        <n v="312"/>
        <n v="469"/>
        <n v="402"/>
        <n v="439"/>
        <n v="304"/>
        <n v="285"/>
        <n v="248"/>
        <n v="404"/>
        <n v="382"/>
        <n v="533"/>
        <n v="509"/>
        <n v="513"/>
        <n v="880"/>
        <n v="497"/>
        <n v="637"/>
        <n v="727"/>
        <n v="477"/>
        <n v="718"/>
        <n v="743"/>
        <n v="369"/>
        <n v="625"/>
        <n v="599"/>
        <n v="521"/>
        <n v="538"/>
        <n v="634"/>
        <n v="1003"/>
        <n v="710"/>
        <n v="506"/>
        <n v="605"/>
        <n v="484"/>
        <n v="393"/>
        <n v="686"/>
        <n v="547"/>
        <n v="640"/>
        <n v="482"/>
        <n v="690"/>
        <n v="948"/>
        <n v="580"/>
        <n v="554"/>
        <n v="583"/>
        <n v="856"/>
        <n v="610"/>
        <n v="667"/>
        <n v="770"/>
        <n v="742"/>
        <n v="630"/>
        <n v="458"/>
        <n v="505"/>
        <n v="680"/>
        <n v="614"/>
        <n v="524"/>
        <n v="663"/>
        <n v="546"/>
        <n v="495"/>
        <n v="626"/>
        <n v="1166"/>
        <n v="707"/>
        <n v="849"/>
        <n v="778"/>
        <n v="669"/>
        <n v="589"/>
        <n v="763"/>
        <n v="1535"/>
        <n v="813"/>
        <n v="604"/>
        <n v="962"/>
        <n v="851"/>
        <n v="762"/>
        <n v="712"/>
        <n v="1006"/>
        <n v="774"/>
        <n v="776"/>
        <n v="711"/>
        <n v="644"/>
        <n v="584"/>
        <n v="1051"/>
        <n v="703"/>
        <n v="841"/>
        <n v="722"/>
        <n v="633"/>
        <n v="579"/>
        <n v="1462"/>
        <n v="899"/>
        <n v="923"/>
        <n v="714"/>
        <n v="701"/>
        <n v="607"/>
        <n v="959"/>
        <n v="576"/>
        <n v="798"/>
        <n v="656"/>
        <n v="532"/>
        <n v="1097"/>
        <n v="1000"/>
        <n v="845"/>
        <n v="779"/>
        <n v="984"/>
        <n v="702"/>
        <n v="1219"/>
        <n v="1060"/>
        <n v="1072"/>
        <n v="800"/>
        <n v="717"/>
        <n v="697"/>
        <n v="808"/>
        <n v="750"/>
        <n v="836"/>
        <n v="768"/>
        <n v="601"/>
        <n v="500"/>
        <n v="562"/>
        <n v="572"/>
        <n v="592"/>
        <n v="854"/>
        <n v="860"/>
        <n v="884"/>
        <n v="993"/>
        <n v="967"/>
        <n v="844"/>
        <n v="1251"/>
        <n v="829"/>
        <n v="1190"/>
        <n v="796"/>
        <n v="766"/>
        <n v="600"/>
        <n v="1200"/>
        <n v="1055"/>
        <n v="1009"/>
        <n v="797"/>
        <n v="934"/>
        <n v="866"/>
        <n v="691"/>
        <n v="1332"/>
        <n v="1268"/>
        <n v="734"/>
        <n v="624"/>
        <n v="930"/>
        <n v="704"/>
        <n v="1285"/>
        <n v="842"/>
        <n v="1074"/>
        <n v="987"/>
        <n v="990"/>
        <n v="1174"/>
        <n v="1193"/>
        <n v="1111"/>
        <n v="689"/>
        <n v="1112"/>
        <n v="1269"/>
        <n v="1189"/>
        <n v="346"/>
        <n v="328"/>
        <n v="446"/>
        <n v="425"/>
        <n v="657"/>
        <n v="342"/>
        <n v="32"/>
        <n v="47"/>
        <n v="67"/>
        <n v="109"/>
        <n v="273"/>
        <n v="138"/>
        <n v="257"/>
        <n v="311"/>
        <n v="316"/>
        <n v="256"/>
        <n v="306"/>
        <n v="246"/>
        <n v="354"/>
        <n v="284"/>
        <n v="373"/>
        <n v="288"/>
        <n v="337"/>
        <n v="528"/>
        <n v="603"/>
        <n v="615"/>
        <n v="802"/>
        <n v="761"/>
        <n v="752"/>
        <n v="732"/>
        <n v="976"/>
        <n v="1367"/>
        <n v="864"/>
        <n v="1252"/>
        <n v="1089"/>
        <n v="869"/>
        <n v="832"/>
        <n v="806"/>
        <n v="830"/>
        <n v="888"/>
        <n v="684"/>
        <n v="728"/>
        <n v="595"/>
        <n v="1092"/>
        <n v="681"/>
        <n v="573"/>
        <n v="557"/>
        <n v="361"/>
        <n v="276"/>
        <n v="348"/>
        <n v="502"/>
        <n v="437"/>
        <n v="618"/>
        <n v="638"/>
        <n v="560"/>
        <n v="612"/>
        <n v="512"/>
        <n v="508"/>
        <n v="488"/>
        <n v="514"/>
        <n v="586"/>
        <n v="472"/>
        <n v="570"/>
        <n v="445"/>
        <n v="422"/>
        <n v="392"/>
        <n v="421"/>
        <n v="511"/>
        <n v="675"/>
        <n v="731"/>
        <n v="631"/>
        <n v="498"/>
        <n v="647"/>
        <n v="568"/>
        <n v="658"/>
        <n v="525"/>
        <n v="438"/>
        <n v="468"/>
        <n v="531"/>
        <n v="621"/>
        <n v="588"/>
        <n v="558"/>
        <n v="461"/>
        <n v="664"/>
        <n v="616"/>
        <n v="617"/>
        <n v="794"/>
        <n v="781"/>
        <n v="587"/>
        <n v="577"/>
        <n v="556"/>
        <n v="388"/>
        <n v="347"/>
        <n v="353"/>
        <n v="565"/>
        <n v="494"/>
        <n v="317"/>
        <n v="463"/>
        <n v="435"/>
        <n v="399"/>
        <n v="309"/>
        <n v="378"/>
        <n v="515"/>
        <n v="414"/>
        <n v="377"/>
        <n v="517"/>
        <n v="462"/>
        <n v="396"/>
        <n v="385"/>
        <n v="536"/>
        <n v="567"/>
        <n v="493"/>
        <n v="552"/>
        <n v="699"/>
        <n v="608"/>
        <n v="545"/>
        <n v="490"/>
        <n v="489"/>
        <n v="767"/>
        <n v="758"/>
        <n v="733"/>
        <n v="542"/>
        <n v="677"/>
        <n v="602"/>
        <n v="426"/>
        <n v="4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58902083336" createdVersion="4" refreshedVersion="4" minRefreshableVersion="3" recordCount="469">
  <cacheSource type="worksheet">
    <worksheetSource ref="A1:B470" sheet="organic all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1487" maxValue="6011" count="441">
        <n v="1793"/>
        <n v="1729"/>
        <n v="1792"/>
        <n v="1661"/>
        <n v="1637"/>
        <n v="1789"/>
        <n v="1868"/>
        <n v="2024"/>
        <n v="1911"/>
        <n v="1762"/>
        <n v="1622"/>
        <n v="1499"/>
        <n v="1493"/>
        <n v="1817"/>
        <n v="1991"/>
        <n v="1875"/>
        <n v="1731"/>
        <n v="1726"/>
        <n v="1635"/>
        <n v="1668"/>
        <n v="1621"/>
        <n v="2072"/>
        <n v="1848"/>
        <n v="1861"/>
        <n v="2021"/>
        <n v="1705"/>
        <n v="1799"/>
        <n v="1951"/>
        <n v="2157"/>
        <n v="2125"/>
        <n v="1962"/>
        <n v="1757"/>
        <n v="1660"/>
        <n v="1676"/>
        <n v="2011"/>
        <n v="2109"/>
        <n v="1973"/>
        <n v="1836"/>
        <n v="2001"/>
        <n v="2012"/>
        <n v="1915"/>
        <n v="2166"/>
        <n v="2106"/>
        <n v="1933"/>
        <n v="2060"/>
        <n v="1760"/>
        <n v="2273"/>
        <n v="2425"/>
        <n v="2238"/>
        <n v="2130"/>
        <n v="2033"/>
        <n v="1829"/>
        <n v="2117"/>
        <n v="2134"/>
        <n v="2412"/>
        <n v="2335"/>
        <n v="2244"/>
        <n v="2258"/>
        <n v="2219"/>
        <n v="2462"/>
        <n v="2464"/>
        <n v="2498"/>
        <n v="2686"/>
        <n v="2463"/>
        <n v="2136"/>
        <n v="2045"/>
        <n v="2483"/>
        <n v="2586"/>
        <n v="2590"/>
        <n v="2479"/>
        <n v="1828"/>
        <n v="1702"/>
        <n v="1960"/>
        <n v="2342"/>
        <n v="2222"/>
        <n v="2084"/>
        <n v="1878"/>
        <n v="1798"/>
        <n v="2071"/>
        <n v="2320"/>
        <n v="2220"/>
        <n v="2095"/>
        <n v="1579"/>
        <n v="1591"/>
        <n v="1487"/>
        <n v="1952"/>
        <n v="2050"/>
        <n v="2359"/>
        <n v="2366"/>
        <n v="2228"/>
        <n v="2612"/>
        <n v="2097"/>
        <n v="2560"/>
        <n v="2960"/>
        <n v="3043"/>
        <n v="2619"/>
        <n v="2867"/>
        <n v="2805"/>
        <n v="2203"/>
        <n v="2547"/>
        <n v="2977"/>
        <n v="2906"/>
        <n v="2602"/>
        <n v="2415"/>
        <n v="2402"/>
        <n v="2503"/>
        <n v="2778"/>
        <n v="3653"/>
        <n v="3055"/>
        <n v="2641"/>
        <n v="2783"/>
        <n v="2438"/>
        <n v="2213"/>
        <n v="2582"/>
        <n v="3229"/>
        <n v="2908"/>
        <n v="2962"/>
        <n v="2594"/>
        <n v="2615"/>
        <n v="2722"/>
        <n v="3537"/>
        <n v="3050"/>
        <n v="2883"/>
        <n v="2912"/>
        <n v="3255"/>
        <n v="2712"/>
        <n v="2961"/>
        <n v="3455"/>
        <n v="3366"/>
        <n v="3116"/>
        <n v="2727"/>
        <n v="2687"/>
        <n v="2901"/>
        <n v="2881"/>
        <n v="3096"/>
        <n v="3271"/>
        <n v="3186"/>
        <n v="2978"/>
        <n v="2742"/>
        <n v="3007"/>
        <n v="4353"/>
        <n v="3586"/>
        <n v="3509"/>
        <n v="3735"/>
        <n v="3573"/>
        <n v="3223"/>
        <n v="2835"/>
        <n v="3303"/>
        <n v="5497"/>
        <n v="4153"/>
        <n v="3502"/>
        <n v="4151"/>
        <n v="3838"/>
        <n v="3478"/>
        <n v="3602"/>
        <n v="4486"/>
        <n v="3916"/>
        <n v="3837"/>
        <n v="3583"/>
        <n v="3329"/>
        <n v="2927"/>
        <n v="4302"/>
        <n v="3714"/>
        <n v="3817"/>
        <n v="3470"/>
        <n v="3059"/>
        <n v="2865"/>
        <n v="2633"/>
        <n v="4558"/>
        <n v="3976"/>
        <n v="3996"/>
        <n v="3399"/>
        <n v="3224"/>
        <n v="2965"/>
        <n v="2728"/>
        <n v="3511"/>
        <n v="3393"/>
        <n v="3778"/>
        <n v="4027"/>
        <n v="3278"/>
        <n v="3095"/>
        <n v="2719"/>
        <n v="3854"/>
        <n v="4187"/>
        <n v="3777"/>
        <n v="3649"/>
        <n v="3758"/>
        <n v="3569"/>
        <n v="3071"/>
        <n v="4196"/>
        <n v="4377"/>
        <n v="4510"/>
        <n v="3808"/>
        <n v="3331"/>
        <n v="3190"/>
        <n v="2985"/>
        <n v="3477"/>
        <n v="3628"/>
        <n v="3821"/>
        <n v="3454"/>
        <n v="3287"/>
        <n v="2969"/>
        <n v="3143"/>
        <n v="4541"/>
        <n v="4697"/>
        <n v="4826"/>
        <n v="4581"/>
        <n v="3715"/>
        <n v="3889"/>
        <n v="2757"/>
        <n v="3763"/>
        <n v="4471"/>
        <n v="4440"/>
        <n v="4441"/>
        <n v="4355"/>
        <n v="4081"/>
        <n v="4044"/>
        <n v="4673"/>
        <n v="5525"/>
        <n v="4686"/>
        <n v="5190"/>
        <n v="4319"/>
        <n v="4234"/>
        <n v="3695"/>
        <n v="5181"/>
        <n v="5420"/>
        <n v="5237"/>
        <n v="4474"/>
        <n v="4508"/>
        <n v="4589"/>
        <n v="3823"/>
        <n v="5685"/>
        <n v="6011"/>
        <n v="4844"/>
        <n v="4751"/>
        <n v="4242"/>
        <n v="3678"/>
        <n v="4705"/>
        <n v="5632"/>
        <n v="5268"/>
        <n v="5304"/>
        <n v="5185"/>
        <n v="5026"/>
        <n v="4728"/>
        <n v="5438"/>
        <n v="5827"/>
        <n v="5529"/>
        <n v="5059"/>
        <n v="4759"/>
        <n v="4871"/>
        <n v="4327"/>
        <n v="4910"/>
        <n v="5951"/>
        <n v="5562"/>
        <n v="5501"/>
        <n v="5097"/>
        <n v="4172"/>
        <n v="4099"/>
        <n v="5161"/>
        <n v="4863"/>
        <n v="4334"/>
        <n v="3306"/>
        <n v="3869"/>
        <n v="4872"/>
        <n v="4693"/>
        <n v="4838"/>
        <n v="4537"/>
        <n v="3938"/>
        <n v="2894"/>
        <n v="3696"/>
        <n v="4025"/>
        <n v="4102"/>
        <n v="4154"/>
        <n v="3962"/>
        <n v="3842"/>
        <n v="3643"/>
        <n v="4036"/>
        <n v="3594"/>
        <n v="3926"/>
        <n v="4194"/>
        <n v="4219"/>
        <n v="3887"/>
        <n v="3804"/>
        <n v="3666"/>
        <n v="3521"/>
        <n v="3882"/>
        <n v="4127"/>
        <n v="4419"/>
        <n v="4072"/>
        <n v="4008"/>
        <n v="3861"/>
        <n v="4378"/>
        <n v="5489"/>
        <n v="4823"/>
        <n v="5311"/>
        <n v="4857"/>
        <n v="4557"/>
        <n v="4365"/>
        <n v="3961"/>
        <n v="4496"/>
        <n v="4544"/>
        <n v="4618"/>
        <n v="4056"/>
        <n v="3946"/>
        <n v="3825"/>
        <n v="3899"/>
        <n v="4142"/>
        <n v="5119"/>
        <n v="4165"/>
        <n v="3907"/>
        <n v="3447"/>
        <n v="3512"/>
        <n v="3013"/>
        <n v="3326"/>
        <n v="4045"/>
        <n v="3611"/>
        <n v="3283"/>
        <n v="3144"/>
        <n v="3130"/>
        <n v="3296"/>
        <n v="3082"/>
        <n v="2973"/>
        <n v="2956"/>
        <n v="2872"/>
        <n v="3016"/>
        <n v="3552"/>
        <n v="3501"/>
        <n v="3308"/>
        <n v="3155"/>
        <n v="2954"/>
        <n v="3273"/>
        <n v="3351"/>
        <n v="3564"/>
        <n v="3386"/>
        <n v="2972"/>
        <n v="2818"/>
        <n v="2713"/>
        <n v="3148"/>
        <n v="3205"/>
        <n v="2820"/>
        <n v="2677"/>
        <n v="2563"/>
        <n v="2528"/>
        <n v="2622"/>
        <n v="3058"/>
        <n v="3052"/>
        <n v="2945"/>
        <n v="2531"/>
        <n v="2365"/>
        <n v="2455"/>
        <n v="2695"/>
        <n v="2827"/>
        <n v="2486"/>
        <n v="3001"/>
        <n v="2759"/>
        <n v="3395"/>
        <n v="3153"/>
        <n v="3242"/>
        <n v="2793"/>
        <n v="2737"/>
        <n v="2980"/>
        <n v="3037"/>
        <n v="2926"/>
        <n v="3054"/>
        <n v="2878"/>
        <n v="2816"/>
        <n v="3112"/>
        <n v="3406"/>
        <n v="3209"/>
        <n v="3092"/>
        <n v="3074"/>
        <n v="2922"/>
        <n v="3367"/>
        <n v="3692"/>
        <n v="3830"/>
        <n v="3349"/>
        <n v="3057"/>
        <n v="3040"/>
        <n v="2538"/>
        <n v="2430"/>
        <n v="2656"/>
        <n v="3409"/>
        <n v="3253"/>
        <n v="2774"/>
        <n v="2484"/>
        <n v="2421"/>
        <n v="3056"/>
        <n v="2767"/>
        <n v="2540"/>
        <n v="2523"/>
        <n v="2267"/>
        <n v="2193"/>
        <n v="2405"/>
        <n v="2683"/>
        <n v="2751"/>
        <n v="2459"/>
        <n v="2309"/>
        <n v="2172"/>
        <n v="2510"/>
        <n v="2870"/>
        <n v="2689"/>
        <n v="2406"/>
        <n v="2286"/>
        <n v="2562"/>
        <n v="2802"/>
        <n v="2765"/>
        <n v="2588"/>
        <n v="2748"/>
        <n v="2173"/>
        <n v="2128"/>
        <n v="2643"/>
        <n v="3005"/>
        <n v="3044"/>
        <n v="2620"/>
        <n v="2319"/>
        <n v="2800"/>
        <n v="3251"/>
        <n v="3018"/>
        <n v="2809"/>
        <n v="2660"/>
        <n v="2403"/>
        <n v="2326"/>
        <n v="2601"/>
        <n v="3257"/>
        <n v="3259"/>
        <n v="2877"/>
        <n v="2819"/>
        <n v="2697"/>
        <n v="2658"/>
        <n v="3154"/>
        <n v="3496"/>
        <n v="3456"/>
        <n v="3178"/>
        <n v="2955"/>
        <n v="2626"/>
        <n v="3250"/>
        <n v="2934"/>
        <n v="2791"/>
        <n v="2610"/>
        <n v="2493"/>
        <n v="28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66423495373" createdVersion="4" refreshedVersion="4" minRefreshableVersion="3" recordCount="469">
  <cacheSource type="worksheet">
    <worksheetSource ref="A1:B470" sheet="paid brand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0" maxValue="2885" count="392">
        <n v="391"/>
        <n v="423"/>
        <n v="385"/>
        <n v="374"/>
        <n v="308"/>
        <n v="274"/>
        <n v="290"/>
        <n v="384"/>
        <n v="355"/>
        <n v="338"/>
        <n v="323"/>
        <n v="260"/>
        <n v="280"/>
        <n v="399"/>
        <n v="342"/>
        <n v="327"/>
        <n v="277"/>
        <n v="212"/>
        <n v="373"/>
        <n v="317"/>
        <n v="360"/>
        <n v="344"/>
        <n v="322"/>
        <n v="271"/>
        <n v="307"/>
        <n v="408"/>
        <n v="397"/>
        <n v="382"/>
        <n v="325"/>
        <n v="333"/>
        <n v="305"/>
        <n v="406"/>
        <n v="350"/>
        <n v="531"/>
        <n v="479"/>
        <n v="291"/>
        <n v="438"/>
        <n v="503"/>
        <n v="468"/>
        <n v="443"/>
        <n v="629"/>
        <n v="365"/>
        <n v="626"/>
        <n v="572"/>
        <n v="549"/>
        <n v="527"/>
        <n v="471"/>
        <n v="466"/>
        <n v="762"/>
        <n v="718"/>
        <n v="739"/>
        <n v="558"/>
        <n v="0"/>
        <n v="585"/>
        <n v="575"/>
        <n v="645"/>
        <n v="773"/>
        <n v="619"/>
        <n v="525"/>
        <n v="480"/>
        <n v="461"/>
        <n v="610"/>
        <n v="550"/>
        <n v="499"/>
        <n v="485"/>
        <n v="509"/>
        <n v="513"/>
        <n v="457"/>
        <n v="430"/>
        <n v="394"/>
        <n v="528"/>
        <n v="506"/>
        <n v="604"/>
        <n v="387"/>
        <n v="370"/>
        <n v="304"/>
        <n v="618"/>
        <n v="469"/>
        <n v="683"/>
        <n v="709"/>
        <n v="697"/>
        <n v="716"/>
        <n v="577"/>
        <n v="642"/>
        <n v="704"/>
        <n v="819"/>
        <n v="684"/>
        <n v="990"/>
        <n v="1080"/>
        <n v="570"/>
        <n v="511"/>
        <n v="826"/>
        <n v="856"/>
        <n v="668"/>
        <n v="675"/>
        <n v="722"/>
        <n v="894"/>
        <n v="1346"/>
        <n v="1015"/>
        <n v="640"/>
        <n v="772"/>
        <n v="662"/>
        <n v="621"/>
        <n v="931"/>
        <n v="759"/>
        <n v="913"/>
        <n v="736"/>
        <n v="707"/>
        <n v="970"/>
        <n v="1403"/>
        <n v="804"/>
        <n v="705"/>
        <n v="719"/>
        <n v="1183"/>
        <n v="837"/>
        <n v="918"/>
        <n v="1215"/>
        <n v="1056"/>
        <n v="911"/>
        <n v="660"/>
        <n v="720"/>
        <n v="1024"/>
        <n v="878"/>
        <n v="996"/>
        <n v="853"/>
        <n v="962"/>
        <n v="940"/>
        <n v="729"/>
        <n v="891"/>
        <n v="2000"/>
        <n v="1298"/>
        <n v="1138"/>
        <n v="1407"/>
        <n v="1381"/>
        <n v="1177"/>
        <n v="1000"/>
        <n v="1301"/>
        <n v="2885"/>
        <n v="1538"/>
        <n v="1144"/>
        <n v="1880"/>
        <n v="1545"/>
        <n v="1303"/>
        <n v="1459"/>
        <n v="1864"/>
        <n v="1399"/>
        <n v="1400"/>
        <n v="1275"/>
        <n v="1193"/>
        <n v="1098"/>
        <n v="1854"/>
        <n v="1390"/>
        <n v="1389"/>
        <n v="1150"/>
        <n v="1036"/>
        <n v="951"/>
        <n v="840"/>
        <n v="2393"/>
        <n v="1393"/>
        <n v="1552"/>
        <n v="1201"/>
        <n v="1176"/>
        <n v="888"/>
        <n v="827"/>
        <n v="1143"/>
        <n v="1458"/>
        <n v="1758"/>
        <n v="1220"/>
        <n v="885"/>
        <n v="793"/>
        <n v="1688"/>
        <n v="1630"/>
        <n v="1216"/>
        <n v="1217"/>
        <n v="1411"/>
        <n v="1208"/>
        <n v="2029"/>
        <n v="1807"/>
        <n v="1621"/>
        <n v="1274"/>
        <n v="1051"/>
        <n v="1058"/>
        <n v="975"/>
        <n v="1252"/>
        <n v="1279"/>
        <n v="1196"/>
        <n v="1129"/>
        <n v="1171"/>
        <n v="943"/>
        <n v="1062"/>
        <n v="1969"/>
        <n v="1832"/>
        <n v="1707"/>
        <n v="1839"/>
        <n v="1330"/>
        <n v="1359"/>
        <n v="1001"/>
        <n v="1342"/>
        <n v="1465"/>
        <n v="1394"/>
        <n v="1406"/>
        <n v="1598"/>
        <n v="1225"/>
        <n v="1289"/>
        <n v="1525"/>
        <n v="1823"/>
        <n v="1340"/>
        <n v="1573"/>
        <n v="1267"/>
        <n v="1242"/>
        <n v="1091"/>
        <n v="1935"/>
        <n v="1614"/>
        <n v="1501"/>
        <n v="1286"/>
        <n v="1388"/>
        <n v="1426"/>
        <n v="1005"/>
        <n v="2092"/>
        <n v="1870"/>
        <n v="1337"/>
        <n v="1490"/>
        <n v="1349"/>
        <n v="1140"/>
        <n v="1175"/>
        <n v="1920"/>
        <n v="1439"/>
        <n v="1638"/>
        <n v="1710"/>
        <n v="1562"/>
        <n v="1384"/>
        <n v="1852"/>
        <n v="1934"/>
        <n v="1693"/>
        <n v="1595"/>
        <n v="1414"/>
        <n v="1533"/>
        <n v="1297"/>
        <n v="1748"/>
        <n v="1726"/>
        <n v="2010"/>
        <n v="1670"/>
        <n v="1276"/>
        <n v="1555"/>
        <n v="1172"/>
        <n v="1668"/>
        <n v="1249"/>
        <n v="1118"/>
        <n v="869"/>
        <n v="1074"/>
        <n v="1312"/>
        <n v="1270"/>
        <n v="864"/>
        <n v="687"/>
        <n v="508"/>
        <n v="556"/>
        <n v="807"/>
        <n v="923"/>
        <n v="796"/>
        <n v="1021"/>
        <n v="1042"/>
        <n v="1109"/>
        <n v="947"/>
        <n v="997"/>
        <n v="1011"/>
        <n v="912"/>
        <n v="1187"/>
        <n v="1165"/>
        <n v="1116"/>
        <n v="1683"/>
        <n v="1466"/>
        <n v="2079"/>
        <n v="1649"/>
        <n v="1347"/>
        <n v="1296"/>
        <n v="1313"/>
        <n v="1452"/>
        <n v="1241"/>
        <n v="965"/>
        <n v="1090"/>
        <n v="1243"/>
        <n v="1164"/>
        <n v="991"/>
        <n v="976"/>
        <n v="789"/>
        <n v="713"/>
        <n v="728"/>
        <n v="751"/>
        <n v="753"/>
        <n v="712"/>
        <n v="616"/>
        <n v="608"/>
        <n v="584"/>
        <n v="617"/>
        <n v="657"/>
        <n v="655"/>
        <n v="561"/>
        <n v="688"/>
        <n v="910"/>
        <n v="870"/>
        <n v="838"/>
        <n v="661"/>
        <n v="698"/>
        <n v="689"/>
        <n v="832"/>
        <n v="949"/>
        <n v="631"/>
        <n v="766"/>
        <n v="703"/>
        <n v="607"/>
        <n v="538"/>
        <n v="545"/>
        <n v="601"/>
        <n v="638"/>
        <n v="767"/>
        <n v="811"/>
        <n v="685"/>
        <n v="559"/>
        <n v="554"/>
        <n v="627"/>
        <n v="541"/>
        <n v="1046"/>
        <n v="817"/>
        <n v="725"/>
        <n v="980"/>
        <n v="892"/>
        <n v="898"/>
        <n v="724"/>
        <n v="774"/>
        <n v="858"/>
        <n v="646"/>
        <n v="764"/>
        <n v="795"/>
        <n v="691"/>
        <n v="791"/>
        <n v="1310"/>
        <n v="648"/>
        <n v="477"/>
        <n v="421"/>
        <n v="419"/>
        <n v="652"/>
        <n v="432"/>
        <n v="426"/>
        <n v="424"/>
        <n v="606"/>
        <n v="557"/>
        <n v="517"/>
        <n v="514"/>
        <n v="411"/>
        <n v="524"/>
        <n v="519"/>
        <n v="486"/>
        <n v="372"/>
        <n v="404"/>
        <n v="552"/>
        <n v="500"/>
        <n v="452"/>
        <n v="450"/>
        <n v="465"/>
        <n v="435"/>
        <n v="494"/>
        <n v="482"/>
        <n v="492"/>
        <n v="474"/>
        <n v="393"/>
        <n v="398"/>
        <n v="566"/>
        <n v="682"/>
        <n v="678"/>
        <n v="862"/>
        <n v="730"/>
        <n v="706"/>
        <n v="634"/>
        <n v="798"/>
        <n v="784"/>
        <n v="669"/>
        <n v="654"/>
        <n v="665"/>
        <n v="743"/>
        <n v="844"/>
        <n v="1017"/>
        <n v="985"/>
        <n v="868"/>
        <n v="777"/>
        <n v="732"/>
        <n v="978"/>
        <n v="723"/>
        <n v="667"/>
        <n v="595"/>
        <n v="533"/>
        <n v="459"/>
        <n v="35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72840162036" createdVersion="4" refreshedVersion="4" minRefreshableVersion="3" recordCount="469">
  <cacheSource type="worksheet">
    <worksheetSource ref="A1:B470" sheet="direct home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59" maxValue="4461" count="422">
        <n v="312"/>
        <n v="300"/>
        <n v="282"/>
        <n v="252"/>
        <n v="245"/>
        <n v="204"/>
        <n v="355"/>
        <n v="287"/>
        <n v="686"/>
        <n v="314"/>
        <n v="217"/>
        <n v="230"/>
        <n v="299"/>
        <n v="262"/>
        <n v="309"/>
        <n v="248"/>
        <n v="250"/>
        <n v="178"/>
        <n v="183"/>
        <n v="303"/>
        <n v="284"/>
        <n v="275"/>
        <n v="238"/>
        <n v="229"/>
        <n v="310"/>
        <n v="308"/>
        <n v="270"/>
        <n v="274"/>
        <n v="209"/>
        <n v="279"/>
        <n v="290"/>
        <n v="258"/>
        <n v="651"/>
        <n v="547"/>
        <n v="254"/>
        <n v="414"/>
        <n v="509"/>
        <n v="526"/>
        <n v="485"/>
        <n v="791"/>
        <n v="313"/>
        <n v="876"/>
        <n v="567"/>
        <n v="707"/>
        <n v="675"/>
        <n v="473"/>
        <n v="959"/>
        <n v="912"/>
        <n v="850"/>
        <n v="573"/>
        <n v="550"/>
        <n v="787"/>
        <n v="669"/>
        <n v="511"/>
        <n v="717"/>
        <n v="661"/>
        <n v="723"/>
        <n v="971"/>
        <n v="741"/>
        <n v="580"/>
        <n v="365"/>
        <n v="568"/>
        <n v="479"/>
        <n v="760"/>
        <n v="560"/>
        <n v="377"/>
        <n v="315"/>
        <n v="544"/>
        <n v="493"/>
        <n v="612"/>
        <n v="452"/>
        <n v="407"/>
        <n v="645"/>
        <n v="427"/>
        <n v="399"/>
        <n v="508"/>
        <n v="517"/>
        <n v="728"/>
        <n v="448"/>
        <n v="371"/>
        <n v="301"/>
        <n v="942"/>
        <n v="501"/>
        <n v="852"/>
        <n v="906"/>
        <n v="817"/>
        <n v="1689"/>
        <n v="851"/>
        <n v="914"/>
        <n v="979"/>
        <n v="1869"/>
        <n v="1133"/>
        <n v="2119"/>
        <n v="1744"/>
        <n v="1281"/>
        <n v="1394"/>
        <n v="1883"/>
        <n v="2007"/>
        <n v="1477"/>
        <n v="1724"/>
        <n v="941"/>
        <n v="900"/>
        <n v="1101"/>
        <n v="3254"/>
        <n v="2784"/>
        <n v="2179"/>
        <n v="2127"/>
        <n v="2644"/>
        <n v="2459"/>
        <n v="3193"/>
        <n v="921"/>
        <n v="1171"/>
        <n v="910"/>
        <n v="803"/>
        <n v="1163"/>
        <n v="1862"/>
        <n v="822"/>
        <n v="795"/>
        <n v="1602"/>
        <n v="2458"/>
        <n v="1558"/>
        <n v="1551"/>
        <n v="1926"/>
        <n v="1607"/>
        <n v="1397"/>
        <n v="1095"/>
        <n v="1414"/>
        <n v="2082"/>
        <n v="2133"/>
        <n v="2349"/>
        <n v="2238"/>
        <n v="2409"/>
        <n v="1867"/>
        <n v="2023"/>
        <n v="3702"/>
        <n v="2265"/>
        <n v="1765"/>
        <n v="2499"/>
        <n v="2344"/>
        <n v="1850"/>
        <n v="2083"/>
        <n v="4461"/>
        <n v="2216"/>
        <n v="1627"/>
        <n v="2719"/>
        <n v="2161"/>
        <n v="1913"/>
        <n v="2053"/>
        <n v="2655"/>
        <n v="1837"/>
        <n v="1998"/>
        <n v="1723"/>
        <n v="1544"/>
        <n v="1650"/>
        <n v="2731"/>
        <n v="1920"/>
        <n v="1931"/>
        <n v="1680"/>
        <n v="1309"/>
        <n v="1221"/>
        <n v="3837"/>
        <n v="2009"/>
        <n v="2203"/>
        <n v="1735"/>
        <n v="1754"/>
        <n v="1329"/>
        <n v="1307"/>
        <n v="2437"/>
        <n v="1530"/>
        <n v="1189"/>
        <n v="2001"/>
        <n v="1817"/>
        <n v="1425"/>
        <n v="1358"/>
        <n v="2911"/>
        <n v="2404"/>
        <n v="1835"/>
        <n v="1719"/>
        <n v="2010"/>
        <n v="1718"/>
        <n v="3506"/>
        <n v="2833"/>
        <n v="2996"/>
        <n v="2524"/>
        <n v="1761"/>
        <n v="2343"/>
        <n v="2381"/>
        <n v="2918"/>
        <n v="2755"/>
        <n v="2385"/>
        <n v="1675"/>
        <n v="1944"/>
        <n v="1713"/>
        <n v="1839"/>
        <n v="1815"/>
        <n v="1836"/>
        <n v="2723"/>
        <n v="2263"/>
        <n v="2845"/>
        <n v="2692"/>
        <n v="2625"/>
        <n v="2619"/>
        <n v="2408"/>
        <n v="1737"/>
        <n v="2000"/>
        <n v="2605"/>
        <n v="3089"/>
        <n v="1940"/>
        <n v="2603"/>
        <n v="1943"/>
        <n v="1901"/>
        <n v="1495"/>
        <n v="3327"/>
        <n v="2783"/>
        <n v="2413"/>
        <n v="1789"/>
        <n v="1231"/>
        <n v="3293"/>
        <n v="2890"/>
        <n v="1303"/>
        <n v="963"/>
        <n v="1971"/>
        <n v="1618"/>
        <n v="1578"/>
        <n v="2780"/>
        <n v="1377"/>
        <n v="1730"/>
        <n v="2201"/>
        <n v="2307"/>
        <n v="2115"/>
        <n v="2014"/>
        <n v="2617"/>
        <n v="2730"/>
        <n v="1345"/>
        <n v="2076"/>
        <n v="1778"/>
        <n v="2502"/>
        <n v="2797"/>
        <n v="2480"/>
        <n v="864"/>
        <n v="978"/>
        <n v="746"/>
        <n v="1114"/>
        <n v="789"/>
        <n v="1499"/>
        <n v="922"/>
        <n v="749"/>
        <n v="64"/>
        <n v="71"/>
        <n v="65"/>
        <n v="70"/>
        <n v="59"/>
        <n v="111"/>
        <n v="316"/>
        <n v="172"/>
        <n v="264"/>
        <n v="409"/>
        <n v="361"/>
        <n v="468"/>
        <n v="367"/>
        <n v="832"/>
        <n v="633"/>
        <n v="641"/>
        <n v="695"/>
        <n v="478"/>
        <n v="602"/>
        <n v="892"/>
        <n v="1115"/>
        <n v="1285"/>
        <n v="952"/>
        <n v="1556"/>
        <n v="1484"/>
        <n v="1371"/>
        <n v="1444"/>
        <n v="2275"/>
        <n v="3329"/>
        <n v="1860"/>
        <n v="2680"/>
        <n v="2178"/>
        <n v="1894"/>
        <n v="1681"/>
        <n v="1615"/>
        <n v="1738"/>
        <n v="1763"/>
        <n v="1057"/>
        <n v="1381"/>
        <n v="999"/>
        <n v="1515"/>
        <n v="1306"/>
        <n v="1951"/>
        <n v="987"/>
        <n v="1026"/>
        <n v="854"/>
        <n v="776"/>
        <n v="451"/>
        <n v="529"/>
        <n v="519"/>
        <n v="585"/>
        <n v="462"/>
        <n v="341"/>
        <n v="405"/>
        <n v="470"/>
        <n v="503"/>
        <n v="605"/>
        <n v="1134"/>
        <n v="990"/>
        <n v="1022"/>
        <n v="1385"/>
        <n v="1299"/>
        <n v="1445"/>
        <n v="1097"/>
        <n v="1141"/>
        <n v="1255"/>
        <n v="1764"/>
        <n v="1251"/>
        <n v="1382"/>
        <n v="1471"/>
        <n v="1008"/>
        <n v="838"/>
        <n v="919"/>
        <n v="1287"/>
        <n v="967"/>
        <n v="877"/>
        <n v="771"/>
        <n v="743"/>
        <n v="674"/>
        <n v="742"/>
        <n v="863"/>
        <n v="750"/>
        <n v="948"/>
        <n v="995"/>
        <n v="769"/>
        <n v="636"/>
        <n v="459"/>
        <n v="525"/>
        <n v="498"/>
        <n v="1235"/>
        <n v="1552"/>
        <n v="772"/>
        <n v="1172"/>
        <n v="836"/>
        <n v="781"/>
        <n v="1042"/>
        <n v="731"/>
        <n v="715"/>
        <n v="659"/>
        <n v="811"/>
        <n v="706"/>
        <n v="796"/>
        <n v="1090"/>
        <n v="1038"/>
        <n v="953"/>
        <n v="620"/>
        <n v="970"/>
        <n v="1006"/>
        <n v="946"/>
        <n v="792"/>
        <n v="947"/>
        <n v="1907"/>
        <n v="1664"/>
        <n v="834"/>
        <n v="977"/>
        <n v="491"/>
        <n v="394"/>
        <n v="418"/>
        <n v="737"/>
        <n v="662"/>
        <n v="492"/>
        <n v="484"/>
        <n v="416"/>
        <n v="388"/>
        <n v="376"/>
        <n v="794"/>
        <n v="638"/>
        <n v="504"/>
        <n v="497"/>
        <n v="440"/>
        <n v="317"/>
        <n v="403"/>
        <n v="523"/>
        <n v="512"/>
        <n v="481"/>
        <n v="306"/>
        <n v="291"/>
        <n v="362"/>
        <n v="516"/>
        <n v="457"/>
        <n v="338"/>
        <n v="382"/>
        <n v="477"/>
        <n v="441"/>
        <n v="332"/>
        <n v="378"/>
        <n v="608"/>
        <n v="901"/>
        <n v="805"/>
        <n v="799"/>
        <n v="705"/>
        <n v="753"/>
        <n v="936"/>
        <n v="966"/>
        <n v="847"/>
        <n v="763"/>
        <n v="657"/>
        <n v="566"/>
        <n v="589"/>
        <n v="1957"/>
        <n v="1785"/>
        <n v="732"/>
        <n v="696"/>
        <n v="1014"/>
        <n v="1296"/>
        <n v="1338"/>
        <n v="1116"/>
        <n v="1125"/>
        <n v="1091"/>
        <n v="911"/>
        <n v="1318"/>
        <n v="684"/>
        <n v="708"/>
        <n v="814"/>
        <n v="6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User" refreshedDate="42200.621276157406" createdVersion="4" refreshedVersion="4" minRefreshableVersion="3" recordCount="469">
  <cacheSource type="worksheet">
    <worksheetSource ref="A1:B470" sheet="organic dyor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9" maxValue="423" count="248">
        <n v="13"/>
        <n v="23"/>
        <n v="9"/>
        <n v="17"/>
        <n v="14"/>
        <n v="25"/>
        <n v="27"/>
        <n v="34"/>
        <n v="19"/>
        <n v="12"/>
        <n v="11"/>
        <n v="20"/>
        <n v="30"/>
        <n v="21"/>
        <n v="24"/>
        <n v="28"/>
        <n v="26"/>
        <n v="16"/>
        <n v="33"/>
        <n v="36"/>
        <n v="31"/>
        <n v="32"/>
        <n v="29"/>
        <n v="22"/>
        <n v="45"/>
        <n v="43"/>
        <n v="37"/>
        <n v="41"/>
        <n v="38"/>
        <n v="52"/>
        <n v="60"/>
        <n v="40"/>
        <n v="42"/>
        <n v="47"/>
        <n v="59"/>
        <n v="51"/>
        <n v="66"/>
        <n v="92"/>
        <n v="72"/>
        <n v="74"/>
        <n v="91"/>
        <n v="68"/>
        <n v="58"/>
        <n v="69"/>
        <n v="62"/>
        <n v="46"/>
        <n v="48"/>
        <n v="64"/>
        <n v="82"/>
        <n v="86"/>
        <n v="178"/>
        <n v="95"/>
        <n v="98"/>
        <n v="115"/>
        <n v="93"/>
        <n v="132"/>
        <n v="124"/>
        <n v="122"/>
        <n v="114"/>
        <n v="89"/>
        <n v="119"/>
        <n v="175"/>
        <n v="144"/>
        <n v="90"/>
        <n v="107"/>
        <n v="102"/>
        <n v="67"/>
        <n v="127"/>
        <n v="97"/>
        <n v="123"/>
        <n v="106"/>
        <n v="121"/>
        <n v="173"/>
        <n v="110"/>
        <n v="70"/>
        <n v="151"/>
        <n v="78"/>
        <n v="112"/>
        <n v="111"/>
        <n v="108"/>
        <n v="94"/>
        <n v="103"/>
        <n v="125"/>
        <n v="249"/>
        <n v="171"/>
        <n v="164"/>
        <n v="163"/>
        <n v="157"/>
        <n v="158"/>
        <n v="133"/>
        <n v="160"/>
        <n v="401"/>
        <n v="251"/>
        <n v="154"/>
        <n v="211"/>
        <n v="183"/>
        <n v="147"/>
        <n v="202"/>
        <n v="185"/>
        <n v="170"/>
        <n v="186"/>
        <n v="148"/>
        <n v="131"/>
        <n v="200"/>
        <n v="224"/>
        <n v="181"/>
        <n v="142"/>
        <n v="294"/>
        <n v="276"/>
        <n v="232"/>
        <n v="184"/>
        <n v="146"/>
        <n v="138"/>
        <n v="188"/>
        <n v="177"/>
        <n v="209"/>
        <n v="245"/>
        <n v="136"/>
        <n v="223"/>
        <n v="254"/>
        <n v="199"/>
        <n v="169"/>
        <n v="267"/>
        <n v="314"/>
        <n v="272"/>
        <n v="187"/>
        <n v="168"/>
        <n v="238"/>
        <n v="239"/>
        <n v="229"/>
        <n v="192"/>
        <n v="179"/>
        <n v="139"/>
        <n v="203"/>
        <n v="353"/>
        <n v="384"/>
        <n v="344"/>
        <n v="351"/>
        <n v="218"/>
        <n v="243"/>
        <n v="262"/>
        <n v="269"/>
        <n v="258"/>
        <n v="235"/>
        <n v="277"/>
        <n v="366"/>
        <n v="274"/>
        <n v="275"/>
        <n v="215"/>
        <n v="242"/>
        <n v="375"/>
        <n v="352"/>
        <n v="319"/>
        <n v="281"/>
        <n v="241"/>
        <n v="280"/>
        <n v="408"/>
        <n v="423"/>
        <n v="289"/>
        <n v="297"/>
        <n v="231"/>
        <n v="259"/>
        <n v="373"/>
        <n v="309"/>
        <n v="237"/>
        <n v="257"/>
        <n v="287"/>
        <n v="233"/>
        <n v="253"/>
        <n v="334"/>
        <n v="356"/>
        <n v="316"/>
        <n v="298"/>
        <n v="327"/>
        <n v="413"/>
        <n v="326"/>
        <n v="362"/>
        <n v="208"/>
        <n v="285"/>
        <n v="252"/>
        <n v="219"/>
        <n v="120"/>
        <n v="176"/>
        <n v="240"/>
        <n v="260"/>
        <n v="195"/>
        <n v="150"/>
        <n v="220"/>
        <n v="174"/>
        <n v="190"/>
        <n v="149"/>
        <n v="182"/>
        <n v="194"/>
        <n v="196"/>
        <n v="198"/>
        <n v="330"/>
        <n v="302"/>
        <n v="263"/>
        <n v="265"/>
        <n v="308"/>
        <n v="300"/>
        <n v="214"/>
        <n v="349"/>
        <n v="143"/>
        <n v="134"/>
        <n v="109"/>
        <n v="201"/>
        <n v="137"/>
        <n v="141"/>
        <n v="129"/>
        <n v="191"/>
        <n v="130"/>
        <n v="135"/>
        <n v="205"/>
        <n v="126"/>
        <n v="167"/>
        <n v="145"/>
        <n v="87"/>
        <n v="166"/>
        <n v="165"/>
        <n v="161"/>
        <n v="140"/>
        <n v="155"/>
        <n v="152"/>
        <n v="246"/>
        <n v="162"/>
        <n v="153"/>
        <n v="99"/>
        <n v="101"/>
        <n v="117"/>
        <n v="100"/>
        <n v="63"/>
        <n v="83"/>
        <n v="88"/>
        <n v="77"/>
        <n v="76"/>
        <n v="73"/>
        <n v="49"/>
        <n v="80"/>
        <n v="50"/>
        <n v="85"/>
        <n v="61"/>
        <n v="84"/>
        <n v="81"/>
        <n v="96"/>
        <n v="116"/>
        <n v="113"/>
        <n v="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User" refreshedDate="42200.62988414352" createdVersion="4" refreshedVersion="4" minRefreshableVersion="3" recordCount="469">
  <cacheSource type="worksheet">
    <worksheetSource ref="A1:B470" sheet="organic er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35" maxValue="8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User" refreshedDate="42200.716170370368" createdVersion="4" refreshedVersion="4" minRefreshableVersion="3" recordCount="469">
  <cacheSource type="worksheet">
    <worksheetSource ref="A1:B470" sheet="organic cushion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42" maxValue="150" count="94">
        <n v="78"/>
        <n v="64"/>
        <n v="75"/>
        <n v="67"/>
        <n v="74"/>
        <n v="95"/>
        <n v="106"/>
        <n v="94"/>
        <n v="100"/>
        <n v="71"/>
        <n v="58"/>
        <n v="66"/>
        <n v="82"/>
        <n v="97"/>
        <n v="69"/>
        <n v="65"/>
        <n v="88"/>
        <n v="105"/>
        <n v="125"/>
        <n v="102"/>
        <n v="85"/>
        <n v="96"/>
        <n v="111"/>
        <n v="142"/>
        <n v="128"/>
        <n v="108"/>
        <n v="84"/>
        <n v="120"/>
        <n v="81"/>
        <n v="72"/>
        <n v="80"/>
        <n v="124"/>
        <n v="77"/>
        <n v="114"/>
        <n v="103"/>
        <n v="79"/>
        <n v="104"/>
        <n v="89"/>
        <n v="117"/>
        <n v="133"/>
        <n v="122"/>
        <n v="118"/>
        <n v="129"/>
        <n v="139"/>
        <n v="110"/>
        <n v="130"/>
        <n v="91"/>
        <n v="83"/>
        <n v="99"/>
        <n v="76"/>
        <n v="60"/>
        <n v="73"/>
        <n v="57"/>
        <n v="101"/>
        <n v="87"/>
        <n v="93"/>
        <n v="107"/>
        <n v="98"/>
        <n v="109"/>
        <n v="123"/>
        <n v="86"/>
        <n v="70"/>
        <n v="90"/>
        <n v="92"/>
        <n v="68"/>
        <n v="62"/>
        <n v="112"/>
        <n v="113"/>
        <n v="115"/>
        <n v="132"/>
        <n v="150"/>
        <n v="143"/>
        <n v="134"/>
        <n v="116"/>
        <n v="144"/>
        <n v="140"/>
        <n v="121"/>
        <n v="126"/>
        <n v="119"/>
        <n v="135"/>
        <n v="63"/>
        <n v="56"/>
        <n v="54"/>
        <n v="59"/>
        <n v="48"/>
        <n v="47"/>
        <n v="53"/>
        <n v="42"/>
        <n v="61"/>
        <n v="46"/>
        <n v="50"/>
        <n v="51"/>
        <n v="55"/>
        <n v="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icrosoft Office User" refreshedDate="42200.917011921294" createdVersion="4" refreshedVersion="4" minRefreshableVersion="3" recordCount="469">
  <cacheSource type="worksheet">
    <worksheetSource ref="A1:B470" sheet="organic diamonds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0" maxValue="133" count="108">
        <n v="7"/>
        <n v="0"/>
        <n v="8"/>
        <n v="6"/>
        <n v="4"/>
        <n v="3"/>
        <n v="5"/>
        <n v="2"/>
        <n v="9"/>
        <n v="11"/>
        <n v="10"/>
        <n v="13"/>
        <n v="12"/>
        <n v="16"/>
        <n v="15"/>
        <n v="20"/>
        <n v="14"/>
        <n v="18"/>
        <n v="17"/>
        <n v="27"/>
        <n v="19"/>
        <n v="21"/>
        <n v="24"/>
        <n v="22"/>
        <n v="23"/>
        <n v="26"/>
        <n v="29"/>
        <n v="30"/>
        <n v="31"/>
        <n v="34"/>
        <n v="35"/>
        <n v="36"/>
        <n v="33"/>
        <n v="51"/>
        <n v="49"/>
        <n v="41"/>
        <n v="45"/>
        <n v="46"/>
        <n v="32"/>
        <n v="48"/>
        <n v="57"/>
        <n v="54"/>
        <n v="59"/>
        <n v="61"/>
        <n v="64"/>
        <n v="81"/>
        <n v="70"/>
        <n v="67"/>
        <n v="63"/>
        <n v="66"/>
        <n v="82"/>
        <n v="71"/>
        <n v="43"/>
        <n v="79"/>
        <n v="73"/>
        <n v="74"/>
        <n v="50"/>
        <n v="90"/>
        <n v="55"/>
        <n v="75"/>
        <n v="72"/>
        <n v="76"/>
        <n v="87"/>
        <n v="77"/>
        <n v="96"/>
        <n v="93"/>
        <n v="91"/>
        <n v="85"/>
        <n v="78"/>
        <n v="105"/>
        <n v="117"/>
        <n v="122"/>
        <n v="94"/>
        <n v="92"/>
        <n v="84"/>
        <n v="111"/>
        <n v="124"/>
        <n v="101"/>
        <n v="99"/>
        <n v="86"/>
        <n v="83"/>
        <n v="97"/>
        <n v="116"/>
        <n v="112"/>
        <n v="89"/>
        <n v="104"/>
        <n v="130"/>
        <n v="106"/>
        <n v="100"/>
        <n v="107"/>
        <n v="108"/>
        <n v="120"/>
        <n v="98"/>
        <n v="109"/>
        <n v="110"/>
        <n v="113"/>
        <n v="88"/>
        <n v="80"/>
        <n v="121"/>
        <n v="123"/>
        <n v="103"/>
        <n v="102"/>
        <n v="133"/>
        <n v="127"/>
        <n v="118"/>
        <n v="95"/>
        <n v="65"/>
        <n v="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Microsoft Office User" refreshedDate="42200.921531828702" createdVersion="4" refreshedVersion="4" minRefreshableVersion="3" recordCount="469">
  <cacheSource type="worksheet">
    <worksheetSource ref="A1:B470" sheet="organic ritani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21" maxValue="196" count="127">
        <n v="56"/>
        <n v="41"/>
        <n v="54"/>
        <n v="36"/>
        <n v="39"/>
        <n v="37"/>
        <n v="26"/>
        <n v="49"/>
        <n v="50"/>
        <n v="43"/>
        <n v="53"/>
        <n v="29"/>
        <n v="40"/>
        <n v="47"/>
        <n v="27"/>
        <n v="44"/>
        <n v="32"/>
        <n v="45"/>
        <n v="33"/>
        <n v="24"/>
        <n v="25"/>
        <n v="42"/>
        <n v="31"/>
        <n v="22"/>
        <n v="21"/>
        <n v="23"/>
        <n v="38"/>
        <n v="34"/>
        <n v="51"/>
        <n v="75"/>
        <n v="58"/>
        <n v="74"/>
        <n v="68"/>
        <n v="66"/>
        <n v="82"/>
        <n v="70"/>
        <n v="67"/>
        <n v="64"/>
        <n v="71"/>
        <n v="62"/>
        <n v="59"/>
        <n v="72"/>
        <n v="92"/>
        <n v="65"/>
        <n v="30"/>
        <n v="55"/>
        <n v="28"/>
        <n v="63"/>
        <n v="106"/>
        <n v="85"/>
        <n v="105"/>
        <n v="76"/>
        <n v="111"/>
        <n v="73"/>
        <n v="77"/>
        <n v="57"/>
        <n v="108"/>
        <n v="81"/>
        <n v="83"/>
        <n v="102"/>
        <n v="101"/>
        <n v="96"/>
        <n v="60"/>
        <n v="79"/>
        <n v="126"/>
        <n v="78"/>
        <n v="84"/>
        <n v="90"/>
        <n v="107"/>
        <n v="191"/>
        <n v="103"/>
        <n v="118"/>
        <n v="95"/>
        <n v="89"/>
        <n v="69"/>
        <n v="93"/>
        <n v="196"/>
        <n v="100"/>
        <n v="94"/>
        <n v="87"/>
        <n v="121"/>
        <n v="91"/>
        <n v="133"/>
        <n v="98"/>
        <n v="136"/>
        <n v="113"/>
        <n v="146"/>
        <n v="128"/>
        <n v="61"/>
        <n v="149"/>
        <n v="140"/>
        <n v="134"/>
        <n v="86"/>
        <n v="88"/>
        <n v="163"/>
        <n v="130"/>
        <n v="157"/>
        <n v="158"/>
        <n v="112"/>
        <n v="176"/>
        <n v="162"/>
        <n v="116"/>
        <n v="114"/>
        <n v="123"/>
        <n v="166"/>
        <n v="122"/>
        <n v="124"/>
        <n v="141"/>
        <n v="153"/>
        <n v="135"/>
        <n v="137"/>
        <n v="132"/>
        <n v="115"/>
        <n v="145"/>
        <n v="156"/>
        <n v="171"/>
        <n v="119"/>
        <n v="80"/>
        <n v="99"/>
        <n v="109"/>
        <n v="164"/>
        <n v="129"/>
        <n v="97"/>
        <n v="52"/>
        <n v="35"/>
        <n v="46"/>
        <n v="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1"/>
  </r>
  <r>
    <x v="29"/>
    <x v="7"/>
  </r>
  <r>
    <x v="30"/>
    <x v="28"/>
  </r>
  <r>
    <x v="31"/>
    <x v="29"/>
  </r>
  <r>
    <x v="32"/>
    <x v="30"/>
  </r>
  <r>
    <x v="33"/>
    <x v="31"/>
  </r>
  <r>
    <x v="34"/>
    <x v="32"/>
  </r>
  <r>
    <x v="35"/>
    <x v="33"/>
  </r>
  <r>
    <x v="36"/>
    <x v="34"/>
  </r>
  <r>
    <x v="37"/>
    <x v="17"/>
  </r>
  <r>
    <x v="38"/>
    <x v="35"/>
  </r>
  <r>
    <x v="39"/>
    <x v="36"/>
  </r>
  <r>
    <x v="40"/>
    <x v="37"/>
  </r>
  <r>
    <x v="41"/>
    <x v="13"/>
  </r>
  <r>
    <x v="42"/>
    <x v="38"/>
  </r>
  <r>
    <x v="43"/>
    <x v="39"/>
  </r>
  <r>
    <x v="44"/>
    <x v="40"/>
  </r>
  <r>
    <x v="45"/>
    <x v="41"/>
  </r>
  <r>
    <x v="46"/>
    <x v="42"/>
  </r>
  <r>
    <x v="47"/>
    <x v="18"/>
  </r>
  <r>
    <x v="48"/>
    <x v="43"/>
  </r>
  <r>
    <x v="49"/>
    <x v="44"/>
  </r>
  <r>
    <x v="50"/>
    <x v="45"/>
  </r>
  <r>
    <x v="51"/>
    <x v="46"/>
  </r>
  <r>
    <x v="52"/>
    <x v="47"/>
  </r>
  <r>
    <x v="53"/>
    <x v="48"/>
  </r>
  <r>
    <x v="54"/>
    <x v="49"/>
  </r>
  <r>
    <x v="55"/>
    <x v="50"/>
  </r>
  <r>
    <x v="56"/>
    <x v="51"/>
  </r>
  <r>
    <x v="57"/>
    <x v="52"/>
  </r>
  <r>
    <x v="58"/>
    <x v="53"/>
  </r>
  <r>
    <x v="59"/>
    <x v="54"/>
  </r>
  <r>
    <x v="60"/>
    <x v="55"/>
  </r>
  <r>
    <x v="61"/>
    <x v="56"/>
  </r>
  <r>
    <x v="62"/>
    <x v="57"/>
  </r>
  <r>
    <x v="63"/>
    <x v="58"/>
  </r>
  <r>
    <x v="64"/>
    <x v="59"/>
  </r>
  <r>
    <x v="65"/>
    <x v="60"/>
  </r>
  <r>
    <x v="66"/>
    <x v="61"/>
  </r>
  <r>
    <x v="67"/>
    <x v="62"/>
  </r>
  <r>
    <x v="68"/>
    <x v="63"/>
  </r>
  <r>
    <x v="69"/>
    <x v="64"/>
  </r>
  <r>
    <x v="70"/>
    <x v="65"/>
  </r>
  <r>
    <x v="71"/>
    <x v="66"/>
  </r>
  <r>
    <x v="72"/>
    <x v="67"/>
  </r>
  <r>
    <x v="73"/>
    <x v="68"/>
  </r>
  <r>
    <x v="74"/>
    <x v="69"/>
  </r>
  <r>
    <x v="75"/>
    <x v="70"/>
  </r>
  <r>
    <x v="76"/>
    <x v="71"/>
  </r>
  <r>
    <x v="77"/>
    <x v="57"/>
  </r>
  <r>
    <x v="78"/>
    <x v="72"/>
  </r>
  <r>
    <x v="79"/>
    <x v="73"/>
  </r>
  <r>
    <x v="80"/>
    <x v="37"/>
  </r>
  <r>
    <x v="81"/>
    <x v="56"/>
  </r>
  <r>
    <x v="82"/>
    <x v="74"/>
  </r>
  <r>
    <x v="83"/>
    <x v="75"/>
  </r>
  <r>
    <x v="84"/>
    <x v="76"/>
  </r>
  <r>
    <x v="85"/>
    <x v="77"/>
  </r>
  <r>
    <x v="86"/>
    <x v="78"/>
  </r>
  <r>
    <x v="87"/>
    <x v="79"/>
  </r>
  <r>
    <x v="88"/>
    <x v="80"/>
  </r>
  <r>
    <x v="89"/>
    <x v="81"/>
  </r>
  <r>
    <x v="90"/>
    <x v="82"/>
  </r>
  <r>
    <x v="91"/>
    <x v="83"/>
  </r>
  <r>
    <x v="92"/>
    <x v="84"/>
  </r>
  <r>
    <x v="93"/>
    <x v="85"/>
  </r>
  <r>
    <x v="94"/>
    <x v="86"/>
  </r>
  <r>
    <x v="95"/>
    <x v="87"/>
  </r>
  <r>
    <x v="96"/>
    <x v="55"/>
  </r>
  <r>
    <x v="97"/>
    <x v="88"/>
  </r>
  <r>
    <x v="98"/>
    <x v="89"/>
  </r>
  <r>
    <x v="99"/>
    <x v="90"/>
  </r>
  <r>
    <x v="100"/>
    <x v="91"/>
  </r>
  <r>
    <x v="101"/>
    <x v="92"/>
  </r>
  <r>
    <x v="102"/>
    <x v="93"/>
  </r>
  <r>
    <x v="103"/>
    <x v="94"/>
  </r>
  <r>
    <x v="104"/>
    <x v="44"/>
  </r>
  <r>
    <x v="105"/>
    <x v="95"/>
  </r>
  <r>
    <x v="106"/>
    <x v="96"/>
  </r>
  <r>
    <x v="107"/>
    <x v="66"/>
  </r>
  <r>
    <x v="108"/>
    <x v="97"/>
  </r>
  <r>
    <x v="109"/>
    <x v="61"/>
  </r>
  <r>
    <x v="110"/>
    <x v="98"/>
  </r>
  <r>
    <x v="111"/>
    <x v="99"/>
  </r>
  <r>
    <x v="112"/>
    <x v="100"/>
  </r>
  <r>
    <x v="113"/>
    <x v="101"/>
  </r>
  <r>
    <x v="114"/>
    <x v="102"/>
  </r>
  <r>
    <x v="115"/>
    <x v="103"/>
  </r>
  <r>
    <x v="116"/>
    <x v="104"/>
  </r>
  <r>
    <x v="117"/>
    <x v="105"/>
  </r>
  <r>
    <x v="118"/>
    <x v="104"/>
  </r>
  <r>
    <x v="119"/>
    <x v="106"/>
  </r>
  <r>
    <x v="120"/>
    <x v="107"/>
  </r>
  <r>
    <x v="121"/>
    <x v="108"/>
  </r>
  <r>
    <x v="122"/>
    <x v="107"/>
  </r>
  <r>
    <x v="123"/>
    <x v="109"/>
  </r>
  <r>
    <x v="124"/>
    <x v="110"/>
  </r>
  <r>
    <x v="125"/>
    <x v="111"/>
  </r>
  <r>
    <x v="126"/>
    <x v="112"/>
  </r>
  <r>
    <x v="127"/>
    <x v="113"/>
  </r>
  <r>
    <x v="128"/>
    <x v="114"/>
  </r>
  <r>
    <x v="129"/>
    <x v="115"/>
  </r>
  <r>
    <x v="130"/>
    <x v="116"/>
  </r>
  <r>
    <x v="131"/>
    <x v="117"/>
  </r>
  <r>
    <x v="132"/>
    <x v="118"/>
  </r>
  <r>
    <x v="133"/>
    <x v="119"/>
  </r>
  <r>
    <x v="134"/>
    <x v="120"/>
  </r>
  <r>
    <x v="135"/>
    <x v="121"/>
  </r>
  <r>
    <x v="136"/>
    <x v="122"/>
  </r>
  <r>
    <x v="137"/>
    <x v="123"/>
  </r>
  <r>
    <x v="138"/>
    <x v="124"/>
  </r>
  <r>
    <x v="139"/>
    <x v="103"/>
  </r>
  <r>
    <x v="140"/>
    <x v="125"/>
  </r>
  <r>
    <x v="141"/>
    <x v="126"/>
  </r>
  <r>
    <x v="142"/>
    <x v="127"/>
  </r>
  <r>
    <x v="143"/>
    <x v="128"/>
  </r>
  <r>
    <x v="144"/>
    <x v="129"/>
  </r>
  <r>
    <x v="145"/>
    <x v="130"/>
  </r>
  <r>
    <x v="146"/>
    <x v="131"/>
  </r>
  <r>
    <x v="147"/>
    <x v="119"/>
  </r>
  <r>
    <x v="148"/>
    <x v="132"/>
  </r>
  <r>
    <x v="149"/>
    <x v="133"/>
  </r>
  <r>
    <x v="150"/>
    <x v="134"/>
  </r>
  <r>
    <x v="151"/>
    <x v="135"/>
  </r>
  <r>
    <x v="152"/>
    <x v="136"/>
  </r>
  <r>
    <x v="153"/>
    <x v="137"/>
  </r>
  <r>
    <x v="154"/>
    <x v="138"/>
  </r>
  <r>
    <x v="155"/>
    <x v="139"/>
  </r>
  <r>
    <x v="156"/>
    <x v="140"/>
  </r>
  <r>
    <x v="157"/>
    <x v="141"/>
  </r>
  <r>
    <x v="158"/>
    <x v="142"/>
  </r>
  <r>
    <x v="159"/>
    <x v="143"/>
  </r>
  <r>
    <x v="160"/>
    <x v="144"/>
  </r>
  <r>
    <x v="161"/>
    <x v="145"/>
  </r>
  <r>
    <x v="162"/>
    <x v="146"/>
  </r>
  <r>
    <x v="163"/>
    <x v="147"/>
  </r>
  <r>
    <x v="164"/>
    <x v="148"/>
  </r>
  <r>
    <x v="165"/>
    <x v="149"/>
  </r>
  <r>
    <x v="166"/>
    <x v="150"/>
  </r>
  <r>
    <x v="167"/>
    <x v="151"/>
  </r>
  <r>
    <x v="168"/>
    <x v="152"/>
  </r>
  <r>
    <x v="169"/>
    <x v="153"/>
  </r>
  <r>
    <x v="170"/>
    <x v="154"/>
  </r>
  <r>
    <x v="171"/>
    <x v="155"/>
  </r>
  <r>
    <x v="172"/>
    <x v="86"/>
  </r>
  <r>
    <x v="173"/>
    <x v="156"/>
  </r>
  <r>
    <x v="174"/>
    <x v="157"/>
  </r>
  <r>
    <x v="175"/>
    <x v="158"/>
  </r>
  <r>
    <x v="176"/>
    <x v="159"/>
  </r>
  <r>
    <x v="177"/>
    <x v="160"/>
  </r>
  <r>
    <x v="178"/>
    <x v="161"/>
  </r>
  <r>
    <x v="179"/>
    <x v="107"/>
  </r>
  <r>
    <x v="180"/>
    <x v="162"/>
  </r>
  <r>
    <x v="181"/>
    <x v="163"/>
  </r>
  <r>
    <x v="182"/>
    <x v="122"/>
  </r>
  <r>
    <x v="183"/>
    <x v="164"/>
  </r>
  <r>
    <x v="184"/>
    <x v="160"/>
  </r>
  <r>
    <x v="185"/>
    <x v="165"/>
  </r>
  <r>
    <x v="186"/>
    <x v="166"/>
  </r>
  <r>
    <x v="187"/>
    <x v="167"/>
  </r>
  <r>
    <x v="188"/>
    <x v="168"/>
  </r>
  <r>
    <x v="189"/>
    <x v="169"/>
  </r>
  <r>
    <x v="190"/>
    <x v="170"/>
  </r>
  <r>
    <x v="191"/>
    <x v="171"/>
  </r>
  <r>
    <x v="192"/>
    <x v="146"/>
  </r>
  <r>
    <x v="193"/>
    <x v="172"/>
  </r>
  <r>
    <x v="194"/>
    <x v="173"/>
  </r>
  <r>
    <x v="195"/>
    <x v="174"/>
  </r>
  <r>
    <x v="196"/>
    <x v="175"/>
  </r>
  <r>
    <x v="197"/>
    <x v="176"/>
  </r>
  <r>
    <x v="198"/>
    <x v="117"/>
  </r>
  <r>
    <x v="199"/>
    <x v="177"/>
  </r>
  <r>
    <x v="200"/>
    <x v="178"/>
  </r>
  <r>
    <x v="201"/>
    <x v="179"/>
  </r>
  <r>
    <x v="202"/>
    <x v="180"/>
  </r>
  <r>
    <x v="203"/>
    <x v="181"/>
  </r>
  <r>
    <x v="204"/>
    <x v="182"/>
  </r>
  <r>
    <x v="205"/>
    <x v="164"/>
  </r>
  <r>
    <x v="206"/>
    <x v="183"/>
  </r>
  <r>
    <x v="207"/>
    <x v="127"/>
  </r>
  <r>
    <x v="208"/>
    <x v="85"/>
  </r>
  <r>
    <x v="209"/>
    <x v="184"/>
  </r>
  <r>
    <x v="210"/>
    <x v="185"/>
  </r>
  <r>
    <x v="211"/>
    <x v="186"/>
  </r>
  <r>
    <x v="212"/>
    <x v="187"/>
  </r>
  <r>
    <x v="213"/>
    <x v="188"/>
  </r>
  <r>
    <x v="214"/>
    <x v="161"/>
  </r>
  <r>
    <x v="215"/>
    <x v="189"/>
  </r>
  <r>
    <x v="216"/>
    <x v="190"/>
  </r>
  <r>
    <x v="217"/>
    <x v="144"/>
  </r>
  <r>
    <x v="218"/>
    <x v="191"/>
  </r>
  <r>
    <x v="219"/>
    <x v="192"/>
  </r>
  <r>
    <x v="220"/>
    <x v="93"/>
  </r>
  <r>
    <x v="221"/>
    <x v="193"/>
  </r>
  <r>
    <x v="222"/>
    <x v="191"/>
  </r>
  <r>
    <x v="223"/>
    <x v="194"/>
  </r>
  <r>
    <x v="224"/>
    <x v="195"/>
  </r>
  <r>
    <x v="225"/>
    <x v="196"/>
  </r>
  <r>
    <x v="226"/>
    <x v="197"/>
  </r>
  <r>
    <x v="227"/>
    <x v="198"/>
  </r>
  <r>
    <x v="228"/>
    <x v="199"/>
  </r>
  <r>
    <x v="229"/>
    <x v="200"/>
  </r>
  <r>
    <x v="230"/>
    <x v="201"/>
  </r>
  <r>
    <x v="231"/>
    <x v="202"/>
  </r>
  <r>
    <x v="232"/>
    <x v="203"/>
  </r>
  <r>
    <x v="233"/>
    <x v="204"/>
  </r>
  <r>
    <x v="234"/>
    <x v="205"/>
  </r>
  <r>
    <x v="235"/>
    <x v="206"/>
  </r>
  <r>
    <x v="236"/>
    <x v="207"/>
  </r>
  <r>
    <x v="237"/>
    <x v="208"/>
  </r>
  <r>
    <x v="238"/>
    <x v="209"/>
  </r>
  <r>
    <x v="239"/>
    <x v="210"/>
  </r>
  <r>
    <x v="240"/>
    <x v="211"/>
  </r>
  <r>
    <x v="241"/>
    <x v="212"/>
  </r>
  <r>
    <x v="242"/>
    <x v="190"/>
  </r>
  <r>
    <x v="243"/>
    <x v="213"/>
  </r>
  <r>
    <x v="244"/>
    <x v="214"/>
  </r>
  <r>
    <x v="245"/>
    <x v="191"/>
  </r>
  <r>
    <x v="246"/>
    <x v="215"/>
  </r>
  <r>
    <x v="247"/>
    <x v="175"/>
  </r>
  <r>
    <x v="248"/>
    <x v="216"/>
  </r>
  <r>
    <x v="249"/>
    <x v="217"/>
  </r>
  <r>
    <x v="250"/>
    <x v="218"/>
  </r>
  <r>
    <x v="251"/>
    <x v="219"/>
  </r>
  <r>
    <x v="252"/>
    <x v="220"/>
  </r>
  <r>
    <x v="253"/>
    <x v="221"/>
  </r>
  <r>
    <x v="254"/>
    <x v="171"/>
  </r>
  <r>
    <x v="255"/>
    <x v="174"/>
  </r>
  <r>
    <x v="256"/>
    <x v="169"/>
  </r>
  <r>
    <x v="257"/>
    <x v="222"/>
  </r>
  <r>
    <x v="258"/>
    <x v="223"/>
  </r>
  <r>
    <x v="259"/>
    <x v="224"/>
  </r>
  <r>
    <x v="260"/>
    <x v="225"/>
  </r>
  <r>
    <x v="261"/>
    <x v="52"/>
  </r>
  <r>
    <x v="262"/>
    <x v="226"/>
  </r>
  <r>
    <x v="263"/>
    <x v="227"/>
  </r>
  <r>
    <x v="264"/>
    <x v="228"/>
  </r>
  <r>
    <x v="265"/>
    <x v="229"/>
  </r>
  <r>
    <x v="266"/>
    <x v="102"/>
  </r>
  <r>
    <x v="267"/>
    <x v="230"/>
  </r>
  <r>
    <x v="268"/>
    <x v="231"/>
  </r>
  <r>
    <x v="269"/>
    <x v="232"/>
  </r>
  <r>
    <x v="270"/>
    <x v="233"/>
  </r>
  <r>
    <x v="271"/>
    <x v="232"/>
  </r>
  <r>
    <x v="272"/>
    <x v="232"/>
  </r>
  <r>
    <x v="273"/>
    <x v="234"/>
  </r>
  <r>
    <x v="274"/>
    <x v="235"/>
  </r>
  <r>
    <x v="275"/>
    <x v="236"/>
  </r>
  <r>
    <x v="276"/>
    <x v="237"/>
  </r>
  <r>
    <x v="277"/>
    <x v="238"/>
  </r>
  <r>
    <x v="278"/>
    <x v="30"/>
  </r>
  <r>
    <x v="279"/>
    <x v="239"/>
  </r>
  <r>
    <x v="280"/>
    <x v="240"/>
  </r>
  <r>
    <x v="281"/>
    <x v="241"/>
  </r>
  <r>
    <x v="282"/>
    <x v="242"/>
  </r>
  <r>
    <x v="283"/>
    <x v="243"/>
  </r>
  <r>
    <x v="284"/>
    <x v="244"/>
  </r>
  <r>
    <x v="285"/>
    <x v="1"/>
  </r>
  <r>
    <x v="286"/>
    <x v="245"/>
  </r>
  <r>
    <x v="287"/>
    <x v="225"/>
  </r>
  <r>
    <x v="288"/>
    <x v="246"/>
  </r>
  <r>
    <x v="289"/>
    <x v="247"/>
  </r>
  <r>
    <x v="290"/>
    <x v="248"/>
  </r>
  <r>
    <x v="291"/>
    <x v="249"/>
  </r>
  <r>
    <x v="292"/>
    <x v="178"/>
  </r>
  <r>
    <x v="293"/>
    <x v="250"/>
  </r>
  <r>
    <x v="294"/>
    <x v="251"/>
  </r>
  <r>
    <x v="295"/>
    <x v="252"/>
  </r>
  <r>
    <x v="296"/>
    <x v="253"/>
  </r>
  <r>
    <x v="297"/>
    <x v="254"/>
  </r>
  <r>
    <x v="298"/>
    <x v="255"/>
  </r>
  <r>
    <x v="299"/>
    <x v="256"/>
  </r>
  <r>
    <x v="300"/>
    <x v="257"/>
  </r>
  <r>
    <x v="301"/>
    <x v="258"/>
  </r>
  <r>
    <x v="302"/>
    <x v="259"/>
  </r>
  <r>
    <x v="303"/>
    <x v="260"/>
  </r>
  <r>
    <x v="304"/>
    <x v="261"/>
  </r>
  <r>
    <x v="305"/>
    <x v="262"/>
  </r>
  <r>
    <x v="306"/>
    <x v="263"/>
  </r>
  <r>
    <x v="307"/>
    <x v="264"/>
  </r>
  <r>
    <x v="308"/>
    <x v="262"/>
  </r>
  <r>
    <x v="309"/>
    <x v="265"/>
  </r>
  <r>
    <x v="310"/>
    <x v="266"/>
  </r>
  <r>
    <x v="311"/>
    <x v="267"/>
  </r>
  <r>
    <x v="312"/>
    <x v="118"/>
  </r>
  <r>
    <x v="313"/>
    <x v="145"/>
  </r>
  <r>
    <x v="314"/>
    <x v="268"/>
  </r>
  <r>
    <x v="315"/>
    <x v="269"/>
  </r>
  <r>
    <x v="316"/>
    <x v="178"/>
  </r>
  <r>
    <x v="317"/>
    <x v="270"/>
  </r>
  <r>
    <x v="318"/>
    <x v="271"/>
  </r>
  <r>
    <x v="319"/>
    <x v="8"/>
  </r>
  <r>
    <x v="320"/>
    <x v="237"/>
  </r>
  <r>
    <x v="321"/>
    <x v="17"/>
  </r>
  <r>
    <x v="322"/>
    <x v="62"/>
  </r>
  <r>
    <x v="323"/>
    <x v="272"/>
  </r>
  <r>
    <x v="324"/>
    <x v="76"/>
  </r>
  <r>
    <x v="325"/>
    <x v="67"/>
  </r>
  <r>
    <x v="326"/>
    <x v="6"/>
  </r>
  <r>
    <x v="327"/>
    <x v="273"/>
  </r>
  <r>
    <x v="328"/>
    <x v="28"/>
  </r>
  <r>
    <x v="329"/>
    <x v="272"/>
  </r>
  <r>
    <x v="330"/>
    <x v="230"/>
  </r>
  <r>
    <x v="331"/>
    <x v="274"/>
  </r>
  <r>
    <x v="332"/>
    <x v="275"/>
  </r>
  <r>
    <x v="333"/>
    <x v="49"/>
  </r>
  <r>
    <x v="334"/>
    <x v="276"/>
  </r>
  <r>
    <x v="335"/>
    <x v="277"/>
  </r>
  <r>
    <x v="336"/>
    <x v="278"/>
  </r>
  <r>
    <x v="337"/>
    <x v="129"/>
  </r>
  <r>
    <x v="338"/>
    <x v="61"/>
  </r>
  <r>
    <x v="339"/>
    <x v="275"/>
  </r>
  <r>
    <x v="340"/>
    <x v="122"/>
  </r>
  <r>
    <x v="341"/>
    <x v="265"/>
  </r>
  <r>
    <x v="342"/>
    <x v="279"/>
  </r>
  <r>
    <x v="343"/>
    <x v="280"/>
  </r>
  <r>
    <x v="344"/>
    <x v="139"/>
  </r>
  <r>
    <x v="345"/>
    <x v="281"/>
  </r>
  <r>
    <x v="346"/>
    <x v="282"/>
  </r>
  <r>
    <x v="347"/>
    <x v="283"/>
  </r>
  <r>
    <x v="348"/>
    <x v="284"/>
  </r>
  <r>
    <x v="349"/>
    <x v="285"/>
  </r>
  <r>
    <x v="350"/>
    <x v="249"/>
  </r>
  <r>
    <x v="351"/>
    <x v="60"/>
  </r>
  <r>
    <x v="352"/>
    <x v="227"/>
  </r>
  <r>
    <x v="353"/>
    <x v="65"/>
  </r>
  <r>
    <x v="354"/>
    <x v="64"/>
  </r>
  <r>
    <x v="355"/>
    <x v="36"/>
  </r>
  <r>
    <x v="356"/>
    <x v="282"/>
  </r>
  <r>
    <x v="357"/>
    <x v="286"/>
  </r>
  <r>
    <x v="358"/>
    <x v="287"/>
  </r>
  <r>
    <x v="359"/>
    <x v="280"/>
  </r>
  <r>
    <x v="360"/>
    <x v="288"/>
  </r>
  <r>
    <x v="361"/>
    <x v="289"/>
  </r>
  <r>
    <x v="362"/>
    <x v="290"/>
  </r>
  <r>
    <x v="363"/>
    <x v="291"/>
  </r>
  <r>
    <x v="364"/>
    <x v="292"/>
  </r>
  <r>
    <x v="365"/>
    <x v="44"/>
  </r>
  <r>
    <x v="366"/>
    <x v="293"/>
  </r>
  <r>
    <x v="367"/>
    <x v="294"/>
  </r>
  <r>
    <x v="368"/>
    <x v="295"/>
  </r>
  <r>
    <x v="369"/>
    <x v="86"/>
  </r>
  <r>
    <x v="370"/>
    <x v="296"/>
  </r>
  <r>
    <x v="371"/>
    <x v="297"/>
  </r>
  <r>
    <x v="372"/>
    <x v="135"/>
  </r>
  <r>
    <x v="373"/>
    <x v="298"/>
  </r>
  <r>
    <x v="374"/>
    <x v="299"/>
  </r>
  <r>
    <x v="375"/>
    <x v="300"/>
  </r>
  <r>
    <x v="376"/>
    <x v="301"/>
  </r>
  <r>
    <x v="377"/>
    <x v="302"/>
  </r>
  <r>
    <x v="378"/>
    <x v="270"/>
  </r>
  <r>
    <x v="379"/>
    <x v="303"/>
  </r>
  <r>
    <x v="380"/>
    <x v="88"/>
  </r>
  <r>
    <x v="381"/>
    <x v="304"/>
  </r>
  <r>
    <x v="382"/>
    <x v="305"/>
  </r>
  <r>
    <x v="383"/>
    <x v="306"/>
  </r>
  <r>
    <x v="384"/>
    <x v="307"/>
  </r>
  <r>
    <x v="385"/>
    <x v="308"/>
  </r>
  <r>
    <x v="386"/>
    <x v="309"/>
  </r>
  <r>
    <x v="387"/>
    <x v="310"/>
  </r>
  <r>
    <x v="388"/>
    <x v="114"/>
  </r>
  <r>
    <x v="389"/>
    <x v="285"/>
  </r>
  <r>
    <x v="390"/>
    <x v="311"/>
  </r>
  <r>
    <x v="391"/>
    <x v="312"/>
  </r>
  <r>
    <x v="392"/>
    <x v="179"/>
  </r>
  <r>
    <x v="393"/>
    <x v="99"/>
  </r>
  <r>
    <x v="394"/>
    <x v="313"/>
  </r>
  <r>
    <x v="395"/>
    <x v="210"/>
  </r>
  <r>
    <x v="396"/>
    <x v="57"/>
  </r>
  <r>
    <x v="397"/>
    <x v="2"/>
  </r>
  <r>
    <x v="398"/>
    <x v="39"/>
  </r>
  <r>
    <x v="399"/>
    <x v="314"/>
  </r>
  <r>
    <x v="400"/>
    <x v="315"/>
  </r>
  <r>
    <x v="401"/>
    <x v="303"/>
  </r>
  <r>
    <x v="402"/>
    <x v="50"/>
  </r>
  <r>
    <x v="403"/>
    <x v="316"/>
  </r>
  <r>
    <x v="404"/>
    <x v="317"/>
  </r>
  <r>
    <x v="405"/>
    <x v="318"/>
  </r>
  <r>
    <x v="406"/>
    <x v="124"/>
  </r>
  <r>
    <x v="407"/>
    <x v="319"/>
  </r>
  <r>
    <x v="408"/>
    <x v="320"/>
  </r>
  <r>
    <x v="409"/>
    <x v="302"/>
  </r>
  <r>
    <x v="410"/>
    <x v="55"/>
  </r>
  <r>
    <x v="411"/>
    <x v="321"/>
  </r>
  <r>
    <x v="412"/>
    <x v="245"/>
  </r>
  <r>
    <x v="413"/>
    <x v="54"/>
  </r>
  <r>
    <x v="414"/>
    <x v="322"/>
  </r>
  <r>
    <x v="415"/>
    <x v="323"/>
  </r>
  <r>
    <x v="416"/>
    <x v="324"/>
  </r>
  <r>
    <x v="417"/>
    <x v="245"/>
  </r>
  <r>
    <x v="418"/>
    <x v="23"/>
  </r>
  <r>
    <x v="419"/>
    <x v="325"/>
  </r>
  <r>
    <x v="420"/>
    <x v="326"/>
  </r>
  <r>
    <x v="421"/>
    <x v="327"/>
  </r>
  <r>
    <x v="422"/>
    <x v="55"/>
  </r>
  <r>
    <x v="423"/>
    <x v="228"/>
  </r>
  <r>
    <x v="424"/>
    <x v="328"/>
  </r>
  <r>
    <x v="425"/>
    <x v="230"/>
  </r>
  <r>
    <x v="426"/>
    <x v="329"/>
  </r>
  <r>
    <x v="427"/>
    <x v="330"/>
  </r>
  <r>
    <x v="428"/>
    <x v="331"/>
  </r>
  <r>
    <x v="429"/>
    <x v="109"/>
  </r>
  <r>
    <x v="430"/>
    <x v="276"/>
  </r>
  <r>
    <x v="431"/>
    <x v="332"/>
  </r>
  <r>
    <x v="432"/>
    <x v="21"/>
  </r>
  <r>
    <x v="433"/>
    <x v="333"/>
  </r>
  <r>
    <x v="434"/>
    <x v="107"/>
  </r>
  <r>
    <x v="435"/>
    <x v="120"/>
  </r>
  <r>
    <x v="436"/>
    <x v="334"/>
  </r>
  <r>
    <x v="437"/>
    <x v="335"/>
  </r>
  <r>
    <x v="438"/>
    <x v="43"/>
  </r>
  <r>
    <x v="439"/>
    <x v="336"/>
  </r>
  <r>
    <x v="440"/>
    <x v="337"/>
  </r>
  <r>
    <x v="441"/>
    <x v="338"/>
  </r>
  <r>
    <x v="442"/>
    <x v="99"/>
  </r>
  <r>
    <x v="443"/>
    <x v="155"/>
  </r>
  <r>
    <x v="444"/>
    <x v="283"/>
  </r>
  <r>
    <x v="445"/>
    <x v="58"/>
  </r>
  <r>
    <x v="446"/>
    <x v="55"/>
  </r>
  <r>
    <x v="447"/>
    <x v="66"/>
  </r>
  <r>
    <x v="448"/>
    <x v="106"/>
  </r>
  <r>
    <x v="449"/>
    <x v="339"/>
  </r>
  <r>
    <x v="450"/>
    <x v="340"/>
  </r>
  <r>
    <x v="451"/>
    <x v="125"/>
  </r>
  <r>
    <x v="452"/>
    <x v="341"/>
  </r>
  <r>
    <x v="453"/>
    <x v="342"/>
  </r>
  <r>
    <x v="454"/>
    <x v="114"/>
  </r>
  <r>
    <x v="455"/>
    <x v="343"/>
  </r>
  <r>
    <x v="456"/>
    <x v="344"/>
  </r>
  <r>
    <x v="457"/>
    <x v="345"/>
  </r>
  <r>
    <x v="458"/>
    <x v="120"/>
  </r>
  <r>
    <x v="459"/>
    <x v="346"/>
  </r>
  <r>
    <x v="460"/>
    <x v="320"/>
  </r>
  <r>
    <x v="461"/>
    <x v="347"/>
  </r>
  <r>
    <x v="462"/>
    <x v="348"/>
  </r>
  <r>
    <x v="463"/>
    <x v="107"/>
  </r>
  <r>
    <x v="464"/>
    <x v="128"/>
  </r>
  <r>
    <x v="465"/>
    <x v="42"/>
  </r>
  <r>
    <x v="466"/>
    <x v="349"/>
  </r>
  <r>
    <x v="467"/>
    <x v="68"/>
  </r>
  <r>
    <x v="468"/>
    <x v="3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2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1"/>
  </r>
  <r>
    <x v="46"/>
    <x v="44"/>
  </r>
  <r>
    <x v="47"/>
    <x v="45"/>
  </r>
  <r>
    <x v="48"/>
    <x v="46"/>
  </r>
  <r>
    <x v="49"/>
    <x v="47"/>
  </r>
  <r>
    <x v="50"/>
    <x v="48"/>
  </r>
  <r>
    <x v="51"/>
    <x v="49"/>
  </r>
  <r>
    <x v="52"/>
    <x v="50"/>
  </r>
  <r>
    <x v="53"/>
    <x v="51"/>
  </r>
  <r>
    <x v="54"/>
    <x v="52"/>
  </r>
  <r>
    <x v="55"/>
    <x v="53"/>
  </r>
  <r>
    <x v="56"/>
    <x v="54"/>
  </r>
  <r>
    <x v="57"/>
    <x v="55"/>
  </r>
  <r>
    <x v="58"/>
    <x v="56"/>
  </r>
  <r>
    <x v="59"/>
    <x v="57"/>
  </r>
  <r>
    <x v="60"/>
    <x v="58"/>
  </r>
  <r>
    <x v="61"/>
    <x v="42"/>
  </r>
  <r>
    <x v="62"/>
    <x v="59"/>
  </r>
  <r>
    <x v="63"/>
    <x v="60"/>
  </r>
  <r>
    <x v="64"/>
    <x v="61"/>
  </r>
  <r>
    <x v="65"/>
    <x v="62"/>
  </r>
  <r>
    <x v="66"/>
    <x v="63"/>
  </r>
  <r>
    <x v="67"/>
    <x v="64"/>
  </r>
  <r>
    <x v="68"/>
    <x v="65"/>
  </r>
  <r>
    <x v="69"/>
    <x v="66"/>
  </r>
  <r>
    <x v="70"/>
    <x v="67"/>
  </r>
  <r>
    <x v="71"/>
    <x v="68"/>
  </r>
  <r>
    <x v="72"/>
    <x v="69"/>
  </r>
  <r>
    <x v="73"/>
    <x v="58"/>
  </r>
  <r>
    <x v="74"/>
    <x v="70"/>
  </r>
  <r>
    <x v="75"/>
    <x v="71"/>
  </r>
  <r>
    <x v="76"/>
    <x v="72"/>
  </r>
  <r>
    <x v="77"/>
    <x v="73"/>
  </r>
  <r>
    <x v="78"/>
    <x v="74"/>
  </r>
  <r>
    <x v="79"/>
    <x v="75"/>
  </r>
  <r>
    <x v="80"/>
    <x v="76"/>
  </r>
  <r>
    <x v="81"/>
    <x v="77"/>
  </r>
  <r>
    <x v="82"/>
    <x v="31"/>
  </r>
  <r>
    <x v="83"/>
    <x v="78"/>
  </r>
  <r>
    <x v="84"/>
    <x v="79"/>
  </r>
  <r>
    <x v="85"/>
    <x v="80"/>
  </r>
  <r>
    <x v="86"/>
    <x v="81"/>
  </r>
  <r>
    <x v="87"/>
    <x v="82"/>
  </r>
  <r>
    <x v="88"/>
    <x v="83"/>
  </r>
  <r>
    <x v="89"/>
    <x v="84"/>
  </r>
  <r>
    <x v="90"/>
    <x v="85"/>
  </r>
  <r>
    <x v="91"/>
    <x v="86"/>
  </r>
  <r>
    <x v="92"/>
    <x v="87"/>
  </r>
  <r>
    <x v="93"/>
    <x v="88"/>
  </r>
  <r>
    <x v="94"/>
    <x v="89"/>
  </r>
  <r>
    <x v="95"/>
    <x v="90"/>
  </r>
  <r>
    <x v="96"/>
    <x v="91"/>
  </r>
  <r>
    <x v="97"/>
    <x v="92"/>
  </r>
  <r>
    <x v="98"/>
    <x v="93"/>
  </r>
  <r>
    <x v="99"/>
    <x v="94"/>
  </r>
  <r>
    <x v="100"/>
    <x v="95"/>
  </r>
  <r>
    <x v="101"/>
    <x v="96"/>
  </r>
  <r>
    <x v="102"/>
    <x v="97"/>
  </r>
  <r>
    <x v="103"/>
    <x v="98"/>
  </r>
  <r>
    <x v="104"/>
    <x v="99"/>
  </r>
  <r>
    <x v="105"/>
    <x v="100"/>
  </r>
  <r>
    <x v="106"/>
    <x v="101"/>
  </r>
  <r>
    <x v="107"/>
    <x v="102"/>
  </r>
  <r>
    <x v="108"/>
    <x v="103"/>
  </r>
  <r>
    <x v="109"/>
    <x v="104"/>
  </r>
  <r>
    <x v="110"/>
    <x v="105"/>
  </r>
  <r>
    <x v="111"/>
    <x v="106"/>
  </r>
  <r>
    <x v="112"/>
    <x v="107"/>
  </r>
  <r>
    <x v="113"/>
    <x v="108"/>
  </r>
  <r>
    <x v="114"/>
    <x v="109"/>
  </r>
  <r>
    <x v="115"/>
    <x v="110"/>
  </r>
  <r>
    <x v="116"/>
    <x v="111"/>
  </r>
  <r>
    <x v="117"/>
    <x v="112"/>
  </r>
  <r>
    <x v="118"/>
    <x v="113"/>
  </r>
  <r>
    <x v="119"/>
    <x v="114"/>
  </r>
  <r>
    <x v="120"/>
    <x v="115"/>
  </r>
  <r>
    <x v="121"/>
    <x v="116"/>
  </r>
  <r>
    <x v="122"/>
    <x v="117"/>
  </r>
  <r>
    <x v="123"/>
    <x v="118"/>
  </r>
  <r>
    <x v="124"/>
    <x v="119"/>
  </r>
  <r>
    <x v="125"/>
    <x v="120"/>
  </r>
  <r>
    <x v="126"/>
    <x v="121"/>
  </r>
  <r>
    <x v="127"/>
    <x v="122"/>
  </r>
  <r>
    <x v="128"/>
    <x v="123"/>
  </r>
  <r>
    <x v="129"/>
    <x v="124"/>
  </r>
  <r>
    <x v="130"/>
    <x v="125"/>
  </r>
  <r>
    <x v="131"/>
    <x v="126"/>
  </r>
  <r>
    <x v="132"/>
    <x v="127"/>
  </r>
  <r>
    <x v="133"/>
    <x v="128"/>
  </r>
  <r>
    <x v="134"/>
    <x v="129"/>
  </r>
  <r>
    <x v="135"/>
    <x v="130"/>
  </r>
  <r>
    <x v="136"/>
    <x v="131"/>
  </r>
  <r>
    <x v="137"/>
    <x v="132"/>
  </r>
  <r>
    <x v="138"/>
    <x v="133"/>
  </r>
  <r>
    <x v="139"/>
    <x v="134"/>
  </r>
  <r>
    <x v="140"/>
    <x v="135"/>
  </r>
  <r>
    <x v="141"/>
    <x v="136"/>
  </r>
  <r>
    <x v="142"/>
    <x v="137"/>
  </r>
  <r>
    <x v="143"/>
    <x v="138"/>
  </r>
  <r>
    <x v="144"/>
    <x v="139"/>
  </r>
  <r>
    <x v="145"/>
    <x v="140"/>
  </r>
  <r>
    <x v="146"/>
    <x v="141"/>
  </r>
  <r>
    <x v="147"/>
    <x v="142"/>
  </r>
  <r>
    <x v="148"/>
    <x v="143"/>
  </r>
  <r>
    <x v="149"/>
    <x v="144"/>
  </r>
  <r>
    <x v="150"/>
    <x v="145"/>
  </r>
  <r>
    <x v="151"/>
    <x v="146"/>
  </r>
  <r>
    <x v="152"/>
    <x v="147"/>
  </r>
  <r>
    <x v="153"/>
    <x v="148"/>
  </r>
  <r>
    <x v="154"/>
    <x v="149"/>
  </r>
  <r>
    <x v="155"/>
    <x v="150"/>
  </r>
  <r>
    <x v="156"/>
    <x v="151"/>
  </r>
  <r>
    <x v="157"/>
    <x v="152"/>
  </r>
  <r>
    <x v="158"/>
    <x v="153"/>
  </r>
  <r>
    <x v="159"/>
    <x v="154"/>
  </r>
  <r>
    <x v="160"/>
    <x v="155"/>
  </r>
  <r>
    <x v="161"/>
    <x v="156"/>
  </r>
  <r>
    <x v="162"/>
    <x v="157"/>
  </r>
  <r>
    <x v="163"/>
    <x v="158"/>
  </r>
  <r>
    <x v="164"/>
    <x v="159"/>
  </r>
  <r>
    <x v="165"/>
    <x v="160"/>
  </r>
  <r>
    <x v="166"/>
    <x v="161"/>
  </r>
  <r>
    <x v="167"/>
    <x v="162"/>
  </r>
  <r>
    <x v="168"/>
    <x v="163"/>
  </r>
  <r>
    <x v="169"/>
    <x v="164"/>
  </r>
  <r>
    <x v="170"/>
    <x v="165"/>
  </r>
  <r>
    <x v="171"/>
    <x v="166"/>
  </r>
  <r>
    <x v="172"/>
    <x v="167"/>
  </r>
  <r>
    <x v="173"/>
    <x v="168"/>
  </r>
  <r>
    <x v="174"/>
    <x v="169"/>
  </r>
  <r>
    <x v="175"/>
    <x v="170"/>
  </r>
  <r>
    <x v="176"/>
    <x v="171"/>
  </r>
  <r>
    <x v="177"/>
    <x v="172"/>
  </r>
  <r>
    <x v="178"/>
    <x v="173"/>
  </r>
  <r>
    <x v="179"/>
    <x v="174"/>
  </r>
  <r>
    <x v="180"/>
    <x v="175"/>
  </r>
  <r>
    <x v="181"/>
    <x v="176"/>
  </r>
  <r>
    <x v="182"/>
    <x v="177"/>
  </r>
  <r>
    <x v="183"/>
    <x v="178"/>
  </r>
  <r>
    <x v="184"/>
    <x v="179"/>
  </r>
  <r>
    <x v="185"/>
    <x v="180"/>
  </r>
  <r>
    <x v="186"/>
    <x v="181"/>
  </r>
  <r>
    <x v="187"/>
    <x v="182"/>
  </r>
  <r>
    <x v="188"/>
    <x v="183"/>
  </r>
  <r>
    <x v="189"/>
    <x v="184"/>
  </r>
  <r>
    <x v="190"/>
    <x v="185"/>
  </r>
  <r>
    <x v="191"/>
    <x v="186"/>
  </r>
  <r>
    <x v="192"/>
    <x v="187"/>
  </r>
  <r>
    <x v="193"/>
    <x v="188"/>
  </r>
  <r>
    <x v="194"/>
    <x v="189"/>
  </r>
  <r>
    <x v="195"/>
    <x v="190"/>
  </r>
  <r>
    <x v="196"/>
    <x v="191"/>
  </r>
  <r>
    <x v="197"/>
    <x v="192"/>
  </r>
  <r>
    <x v="198"/>
    <x v="193"/>
  </r>
  <r>
    <x v="199"/>
    <x v="194"/>
  </r>
  <r>
    <x v="200"/>
    <x v="195"/>
  </r>
  <r>
    <x v="201"/>
    <x v="196"/>
  </r>
  <r>
    <x v="202"/>
    <x v="197"/>
  </r>
  <r>
    <x v="203"/>
    <x v="198"/>
  </r>
  <r>
    <x v="204"/>
    <x v="199"/>
  </r>
  <r>
    <x v="205"/>
    <x v="200"/>
  </r>
  <r>
    <x v="206"/>
    <x v="201"/>
  </r>
  <r>
    <x v="207"/>
    <x v="202"/>
  </r>
  <r>
    <x v="208"/>
    <x v="203"/>
  </r>
  <r>
    <x v="209"/>
    <x v="204"/>
  </r>
  <r>
    <x v="210"/>
    <x v="205"/>
  </r>
  <r>
    <x v="211"/>
    <x v="206"/>
  </r>
  <r>
    <x v="212"/>
    <x v="207"/>
  </r>
  <r>
    <x v="213"/>
    <x v="208"/>
  </r>
  <r>
    <x v="214"/>
    <x v="209"/>
  </r>
  <r>
    <x v="215"/>
    <x v="210"/>
  </r>
  <r>
    <x v="216"/>
    <x v="211"/>
  </r>
  <r>
    <x v="217"/>
    <x v="212"/>
  </r>
  <r>
    <x v="218"/>
    <x v="213"/>
  </r>
  <r>
    <x v="219"/>
    <x v="214"/>
  </r>
  <r>
    <x v="220"/>
    <x v="215"/>
  </r>
  <r>
    <x v="221"/>
    <x v="216"/>
  </r>
  <r>
    <x v="222"/>
    <x v="217"/>
  </r>
  <r>
    <x v="223"/>
    <x v="218"/>
  </r>
  <r>
    <x v="224"/>
    <x v="219"/>
  </r>
  <r>
    <x v="225"/>
    <x v="220"/>
  </r>
  <r>
    <x v="226"/>
    <x v="221"/>
  </r>
  <r>
    <x v="227"/>
    <x v="222"/>
  </r>
  <r>
    <x v="228"/>
    <x v="223"/>
  </r>
  <r>
    <x v="229"/>
    <x v="224"/>
  </r>
  <r>
    <x v="230"/>
    <x v="225"/>
  </r>
  <r>
    <x v="231"/>
    <x v="226"/>
  </r>
  <r>
    <x v="232"/>
    <x v="227"/>
  </r>
  <r>
    <x v="233"/>
    <x v="228"/>
  </r>
  <r>
    <x v="234"/>
    <x v="229"/>
  </r>
  <r>
    <x v="235"/>
    <x v="230"/>
  </r>
  <r>
    <x v="236"/>
    <x v="231"/>
  </r>
  <r>
    <x v="237"/>
    <x v="232"/>
  </r>
  <r>
    <x v="238"/>
    <x v="233"/>
  </r>
  <r>
    <x v="239"/>
    <x v="234"/>
  </r>
  <r>
    <x v="240"/>
    <x v="235"/>
  </r>
  <r>
    <x v="241"/>
    <x v="236"/>
  </r>
  <r>
    <x v="242"/>
    <x v="237"/>
  </r>
  <r>
    <x v="243"/>
    <x v="238"/>
  </r>
  <r>
    <x v="244"/>
    <x v="225"/>
  </r>
  <r>
    <x v="245"/>
    <x v="239"/>
  </r>
  <r>
    <x v="246"/>
    <x v="240"/>
  </r>
  <r>
    <x v="247"/>
    <x v="241"/>
  </r>
  <r>
    <x v="248"/>
    <x v="242"/>
  </r>
  <r>
    <x v="249"/>
    <x v="243"/>
  </r>
  <r>
    <x v="250"/>
    <x v="244"/>
  </r>
  <r>
    <x v="251"/>
    <x v="245"/>
  </r>
  <r>
    <x v="252"/>
    <x v="246"/>
  </r>
  <r>
    <x v="253"/>
    <x v="247"/>
  </r>
  <r>
    <x v="254"/>
    <x v="248"/>
  </r>
  <r>
    <x v="255"/>
    <x v="249"/>
  </r>
  <r>
    <x v="256"/>
    <x v="250"/>
  </r>
  <r>
    <x v="257"/>
    <x v="251"/>
  </r>
  <r>
    <x v="258"/>
    <x v="252"/>
  </r>
  <r>
    <x v="259"/>
    <x v="253"/>
  </r>
  <r>
    <x v="260"/>
    <x v="254"/>
  </r>
  <r>
    <x v="261"/>
    <x v="255"/>
  </r>
  <r>
    <x v="262"/>
    <x v="190"/>
  </r>
  <r>
    <x v="263"/>
    <x v="256"/>
  </r>
  <r>
    <x v="264"/>
    <x v="257"/>
  </r>
  <r>
    <x v="265"/>
    <x v="258"/>
  </r>
  <r>
    <x v="266"/>
    <x v="259"/>
  </r>
  <r>
    <x v="267"/>
    <x v="260"/>
  </r>
  <r>
    <x v="268"/>
    <x v="261"/>
  </r>
  <r>
    <x v="269"/>
    <x v="262"/>
  </r>
  <r>
    <x v="270"/>
    <x v="263"/>
  </r>
  <r>
    <x v="271"/>
    <x v="264"/>
  </r>
  <r>
    <x v="272"/>
    <x v="265"/>
  </r>
  <r>
    <x v="273"/>
    <x v="266"/>
  </r>
  <r>
    <x v="274"/>
    <x v="267"/>
  </r>
  <r>
    <x v="275"/>
    <x v="268"/>
  </r>
  <r>
    <x v="276"/>
    <x v="269"/>
  </r>
  <r>
    <x v="277"/>
    <x v="270"/>
  </r>
  <r>
    <x v="278"/>
    <x v="271"/>
  </r>
  <r>
    <x v="279"/>
    <x v="272"/>
  </r>
  <r>
    <x v="280"/>
    <x v="273"/>
  </r>
  <r>
    <x v="281"/>
    <x v="274"/>
  </r>
  <r>
    <x v="282"/>
    <x v="275"/>
  </r>
  <r>
    <x v="283"/>
    <x v="276"/>
  </r>
  <r>
    <x v="284"/>
    <x v="277"/>
  </r>
  <r>
    <x v="285"/>
    <x v="278"/>
  </r>
  <r>
    <x v="286"/>
    <x v="279"/>
  </r>
  <r>
    <x v="287"/>
    <x v="280"/>
  </r>
  <r>
    <x v="288"/>
    <x v="281"/>
  </r>
  <r>
    <x v="289"/>
    <x v="282"/>
  </r>
  <r>
    <x v="290"/>
    <x v="283"/>
  </r>
  <r>
    <x v="291"/>
    <x v="284"/>
  </r>
  <r>
    <x v="292"/>
    <x v="285"/>
  </r>
  <r>
    <x v="293"/>
    <x v="286"/>
  </r>
  <r>
    <x v="294"/>
    <x v="287"/>
  </r>
  <r>
    <x v="295"/>
    <x v="288"/>
  </r>
  <r>
    <x v="296"/>
    <x v="289"/>
  </r>
  <r>
    <x v="297"/>
    <x v="290"/>
  </r>
  <r>
    <x v="298"/>
    <x v="291"/>
  </r>
  <r>
    <x v="299"/>
    <x v="292"/>
  </r>
  <r>
    <x v="300"/>
    <x v="293"/>
  </r>
  <r>
    <x v="301"/>
    <x v="294"/>
  </r>
  <r>
    <x v="302"/>
    <x v="295"/>
  </r>
  <r>
    <x v="303"/>
    <x v="296"/>
  </r>
  <r>
    <x v="304"/>
    <x v="297"/>
  </r>
  <r>
    <x v="305"/>
    <x v="298"/>
  </r>
  <r>
    <x v="306"/>
    <x v="299"/>
  </r>
  <r>
    <x v="307"/>
    <x v="300"/>
  </r>
  <r>
    <x v="308"/>
    <x v="301"/>
  </r>
  <r>
    <x v="309"/>
    <x v="302"/>
  </r>
  <r>
    <x v="310"/>
    <x v="303"/>
  </r>
  <r>
    <x v="311"/>
    <x v="304"/>
  </r>
  <r>
    <x v="312"/>
    <x v="305"/>
  </r>
  <r>
    <x v="313"/>
    <x v="306"/>
  </r>
  <r>
    <x v="314"/>
    <x v="307"/>
  </r>
  <r>
    <x v="315"/>
    <x v="308"/>
  </r>
  <r>
    <x v="316"/>
    <x v="309"/>
  </r>
  <r>
    <x v="317"/>
    <x v="310"/>
  </r>
  <r>
    <x v="318"/>
    <x v="311"/>
  </r>
  <r>
    <x v="319"/>
    <x v="312"/>
  </r>
  <r>
    <x v="320"/>
    <x v="313"/>
  </r>
  <r>
    <x v="321"/>
    <x v="288"/>
  </r>
  <r>
    <x v="322"/>
    <x v="314"/>
  </r>
  <r>
    <x v="323"/>
    <x v="315"/>
  </r>
  <r>
    <x v="324"/>
    <x v="136"/>
  </r>
  <r>
    <x v="325"/>
    <x v="316"/>
  </r>
  <r>
    <x v="326"/>
    <x v="100"/>
  </r>
  <r>
    <x v="327"/>
    <x v="317"/>
  </r>
  <r>
    <x v="328"/>
    <x v="318"/>
  </r>
  <r>
    <x v="329"/>
    <x v="319"/>
  </r>
  <r>
    <x v="330"/>
    <x v="320"/>
  </r>
  <r>
    <x v="331"/>
    <x v="321"/>
  </r>
  <r>
    <x v="332"/>
    <x v="322"/>
  </r>
  <r>
    <x v="333"/>
    <x v="323"/>
  </r>
  <r>
    <x v="334"/>
    <x v="324"/>
  </r>
  <r>
    <x v="335"/>
    <x v="325"/>
  </r>
  <r>
    <x v="336"/>
    <x v="326"/>
  </r>
  <r>
    <x v="337"/>
    <x v="327"/>
  </r>
  <r>
    <x v="338"/>
    <x v="328"/>
  </r>
  <r>
    <x v="339"/>
    <x v="329"/>
  </r>
  <r>
    <x v="340"/>
    <x v="62"/>
  </r>
  <r>
    <x v="341"/>
    <x v="330"/>
  </r>
  <r>
    <x v="342"/>
    <x v="331"/>
  </r>
  <r>
    <x v="343"/>
    <x v="332"/>
  </r>
  <r>
    <x v="344"/>
    <x v="333"/>
  </r>
  <r>
    <x v="345"/>
    <x v="334"/>
  </r>
  <r>
    <x v="346"/>
    <x v="335"/>
  </r>
  <r>
    <x v="347"/>
    <x v="336"/>
  </r>
  <r>
    <x v="348"/>
    <x v="268"/>
  </r>
  <r>
    <x v="349"/>
    <x v="337"/>
  </r>
  <r>
    <x v="350"/>
    <x v="338"/>
  </r>
  <r>
    <x v="351"/>
    <x v="339"/>
  </r>
  <r>
    <x v="352"/>
    <x v="340"/>
  </r>
  <r>
    <x v="353"/>
    <x v="341"/>
  </r>
  <r>
    <x v="354"/>
    <x v="342"/>
  </r>
  <r>
    <x v="355"/>
    <x v="343"/>
  </r>
  <r>
    <x v="356"/>
    <x v="344"/>
  </r>
  <r>
    <x v="357"/>
    <x v="345"/>
  </r>
  <r>
    <x v="358"/>
    <x v="346"/>
  </r>
  <r>
    <x v="359"/>
    <x v="268"/>
  </r>
  <r>
    <x v="360"/>
    <x v="347"/>
  </r>
  <r>
    <x v="361"/>
    <x v="348"/>
  </r>
  <r>
    <x v="362"/>
    <x v="349"/>
  </r>
  <r>
    <x v="363"/>
    <x v="350"/>
  </r>
  <r>
    <x v="364"/>
    <x v="351"/>
  </r>
  <r>
    <x v="365"/>
    <x v="352"/>
  </r>
  <r>
    <x v="366"/>
    <x v="353"/>
  </r>
  <r>
    <x v="367"/>
    <x v="121"/>
  </r>
  <r>
    <x v="368"/>
    <x v="334"/>
  </r>
  <r>
    <x v="369"/>
    <x v="99"/>
  </r>
  <r>
    <x v="370"/>
    <x v="354"/>
  </r>
  <r>
    <x v="371"/>
    <x v="326"/>
  </r>
  <r>
    <x v="372"/>
    <x v="355"/>
  </r>
  <r>
    <x v="373"/>
    <x v="356"/>
  </r>
  <r>
    <x v="374"/>
    <x v="357"/>
  </r>
  <r>
    <x v="375"/>
    <x v="358"/>
  </r>
  <r>
    <x v="376"/>
    <x v="359"/>
  </r>
  <r>
    <x v="377"/>
    <x v="360"/>
  </r>
  <r>
    <x v="378"/>
    <x v="179"/>
  </r>
  <r>
    <x v="379"/>
    <x v="361"/>
  </r>
  <r>
    <x v="380"/>
    <x v="362"/>
  </r>
  <r>
    <x v="381"/>
    <x v="363"/>
  </r>
  <r>
    <x v="382"/>
    <x v="364"/>
  </r>
  <r>
    <x v="383"/>
    <x v="365"/>
  </r>
  <r>
    <x v="384"/>
    <x v="366"/>
  </r>
  <r>
    <x v="385"/>
    <x v="367"/>
  </r>
  <r>
    <x v="386"/>
    <x v="368"/>
  </r>
  <r>
    <x v="387"/>
    <x v="369"/>
  </r>
  <r>
    <x v="388"/>
    <x v="370"/>
  </r>
  <r>
    <x v="389"/>
    <x v="371"/>
  </r>
  <r>
    <x v="390"/>
    <x v="372"/>
  </r>
  <r>
    <x v="391"/>
    <x v="373"/>
  </r>
  <r>
    <x v="392"/>
    <x v="374"/>
  </r>
  <r>
    <x v="393"/>
    <x v="375"/>
  </r>
  <r>
    <x v="394"/>
    <x v="376"/>
  </r>
  <r>
    <x v="395"/>
    <x v="377"/>
  </r>
  <r>
    <x v="396"/>
    <x v="378"/>
  </r>
  <r>
    <x v="397"/>
    <x v="379"/>
  </r>
  <r>
    <x v="398"/>
    <x v="380"/>
  </r>
  <r>
    <x v="399"/>
    <x v="381"/>
  </r>
  <r>
    <x v="400"/>
    <x v="382"/>
  </r>
  <r>
    <x v="401"/>
    <x v="188"/>
  </r>
  <r>
    <x v="402"/>
    <x v="383"/>
  </r>
  <r>
    <x v="403"/>
    <x v="384"/>
  </r>
  <r>
    <x v="404"/>
    <x v="385"/>
  </r>
  <r>
    <x v="405"/>
    <x v="167"/>
  </r>
  <r>
    <x v="406"/>
    <x v="386"/>
  </r>
  <r>
    <x v="407"/>
    <x v="387"/>
  </r>
  <r>
    <x v="408"/>
    <x v="388"/>
  </r>
  <r>
    <x v="409"/>
    <x v="389"/>
  </r>
  <r>
    <x v="410"/>
    <x v="390"/>
  </r>
  <r>
    <x v="411"/>
    <x v="391"/>
  </r>
  <r>
    <x v="412"/>
    <x v="392"/>
  </r>
  <r>
    <x v="413"/>
    <x v="393"/>
  </r>
  <r>
    <x v="414"/>
    <x v="394"/>
  </r>
  <r>
    <x v="415"/>
    <x v="395"/>
  </r>
  <r>
    <x v="416"/>
    <x v="396"/>
  </r>
  <r>
    <x v="417"/>
    <x v="397"/>
  </r>
  <r>
    <x v="418"/>
    <x v="8"/>
  </r>
  <r>
    <x v="419"/>
    <x v="21"/>
  </r>
  <r>
    <x v="420"/>
    <x v="398"/>
  </r>
  <r>
    <x v="421"/>
    <x v="399"/>
  </r>
  <r>
    <x v="422"/>
    <x v="400"/>
  </r>
  <r>
    <x v="423"/>
    <x v="401"/>
  </r>
  <r>
    <x v="424"/>
    <x v="402"/>
  </r>
  <r>
    <x v="425"/>
    <x v="98"/>
  </r>
  <r>
    <x v="426"/>
    <x v="403"/>
  </r>
  <r>
    <x v="427"/>
    <x v="404"/>
  </r>
  <r>
    <x v="428"/>
    <x v="405"/>
  </r>
  <r>
    <x v="429"/>
    <x v="406"/>
  </r>
  <r>
    <x v="430"/>
    <x v="407"/>
  </r>
  <r>
    <x v="431"/>
    <x v="408"/>
  </r>
  <r>
    <x v="432"/>
    <x v="409"/>
  </r>
  <r>
    <x v="433"/>
    <x v="410"/>
  </r>
  <r>
    <x v="434"/>
    <x v="411"/>
  </r>
  <r>
    <x v="435"/>
    <x v="412"/>
  </r>
  <r>
    <x v="436"/>
    <x v="413"/>
  </r>
  <r>
    <x v="437"/>
    <x v="125"/>
  </r>
  <r>
    <x v="438"/>
    <x v="414"/>
  </r>
  <r>
    <x v="439"/>
    <x v="60"/>
  </r>
  <r>
    <x v="440"/>
    <x v="415"/>
  </r>
  <r>
    <x v="441"/>
    <x v="416"/>
  </r>
  <r>
    <x v="442"/>
    <x v="417"/>
  </r>
  <r>
    <x v="443"/>
    <x v="418"/>
  </r>
  <r>
    <x v="444"/>
    <x v="419"/>
  </r>
  <r>
    <x v="445"/>
    <x v="420"/>
  </r>
  <r>
    <x v="446"/>
    <x v="421"/>
  </r>
  <r>
    <x v="447"/>
    <x v="422"/>
  </r>
  <r>
    <x v="448"/>
    <x v="423"/>
  </r>
  <r>
    <x v="449"/>
    <x v="424"/>
  </r>
  <r>
    <x v="450"/>
    <x v="425"/>
  </r>
  <r>
    <x v="451"/>
    <x v="426"/>
  </r>
  <r>
    <x v="452"/>
    <x v="427"/>
  </r>
  <r>
    <x v="453"/>
    <x v="428"/>
  </r>
  <r>
    <x v="454"/>
    <x v="429"/>
  </r>
  <r>
    <x v="455"/>
    <x v="430"/>
  </r>
  <r>
    <x v="456"/>
    <x v="431"/>
  </r>
  <r>
    <x v="457"/>
    <x v="432"/>
  </r>
  <r>
    <x v="458"/>
    <x v="433"/>
  </r>
  <r>
    <x v="459"/>
    <x v="434"/>
  </r>
  <r>
    <x v="460"/>
    <x v="395"/>
  </r>
  <r>
    <x v="461"/>
    <x v="435"/>
  </r>
  <r>
    <x v="462"/>
    <x v="423"/>
  </r>
  <r>
    <x v="463"/>
    <x v="432"/>
  </r>
  <r>
    <x v="464"/>
    <x v="436"/>
  </r>
  <r>
    <x v="465"/>
    <x v="437"/>
  </r>
  <r>
    <x v="466"/>
    <x v="438"/>
  </r>
  <r>
    <x v="467"/>
    <x v="439"/>
  </r>
  <r>
    <x v="468"/>
    <x v="44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5"/>
  </r>
  <r>
    <x v="13"/>
    <x v="12"/>
  </r>
  <r>
    <x v="14"/>
    <x v="13"/>
  </r>
  <r>
    <x v="15"/>
    <x v="8"/>
  </r>
  <r>
    <x v="16"/>
    <x v="14"/>
  </r>
  <r>
    <x v="17"/>
    <x v="15"/>
  </r>
  <r>
    <x v="18"/>
    <x v="15"/>
  </r>
  <r>
    <x v="19"/>
    <x v="16"/>
  </r>
  <r>
    <x v="20"/>
    <x v="17"/>
  </r>
  <r>
    <x v="21"/>
    <x v="18"/>
  </r>
  <r>
    <x v="22"/>
    <x v="19"/>
  </r>
  <r>
    <x v="23"/>
    <x v="20"/>
  </r>
  <r>
    <x v="24"/>
    <x v="21"/>
  </r>
  <r>
    <x v="25"/>
    <x v="22"/>
  </r>
  <r>
    <x v="26"/>
    <x v="23"/>
  </r>
  <r>
    <x v="27"/>
    <x v="24"/>
  </r>
  <r>
    <x v="28"/>
    <x v="25"/>
  </r>
  <r>
    <x v="29"/>
    <x v="26"/>
  </r>
  <r>
    <x v="30"/>
    <x v="27"/>
  </r>
  <r>
    <x v="31"/>
    <x v="28"/>
  </r>
  <r>
    <x v="32"/>
    <x v="29"/>
  </r>
  <r>
    <x v="33"/>
    <x v="4"/>
  </r>
  <r>
    <x v="34"/>
    <x v="30"/>
  </r>
  <r>
    <x v="35"/>
    <x v="31"/>
  </r>
  <r>
    <x v="36"/>
    <x v="22"/>
  </r>
  <r>
    <x v="37"/>
    <x v="32"/>
  </r>
  <r>
    <x v="38"/>
    <x v="24"/>
  </r>
  <r>
    <x v="39"/>
    <x v="33"/>
  </r>
  <r>
    <x v="40"/>
    <x v="34"/>
  </r>
  <r>
    <x v="41"/>
    <x v="35"/>
  </r>
  <r>
    <x v="42"/>
    <x v="36"/>
  </r>
  <r>
    <x v="43"/>
    <x v="37"/>
  </r>
  <r>
    <x v="44"/>
    <x v="38"/>
  </r>
  <r>
    <x v="45"/>
    <x v="39"/>
  </r>
  <r>
    <x v="46"/>
    <x v="40"/>
  </r>
  <r>
    <x v="47"/>
    <x v="41"/>
  </r>
  <r>
    <x v="48"/>
    <x v="42"/>
  </r>
  <r>
    <x v="49"/>
    <x v="43"/>
  </r>
  <r>
    <x v="50"/>
    <x v="44"/>
  </r>
  <r>
    <x v="51"/>
    <x v="45"/>
  </r>
  <r>
    <x v="52"/>
    <x v="46"/>
  </r>
  <r>
    <x v="53"/>
    <x v="47"/>
  </r>
  <r>
    <x v="54"/>
    <x v="48"/>
  </r>
  <r>
    <x v="55"/>
    <x v="49"/>
  </r>
  <r>
    <x v="56"/>
    <x v="50"/>
  </r>
  <r>
    <x v="57"/>
    <x v="45"/>
  </r>
  <r>
    <x v="58"/>
    <x v="51"/>
  </r>
  <r>
    <x v="59"/>
    <x v="52"/>
  </r>
  <r>
    <x v="60"/>
    <x v="52"/>
  </r>
  <r>
    <x v="61"/>
    <x v="52"/>
  </r>
  <r>
    <x v="62"/>
    <x v="53"/>
  </r>
  <r>
    <x v="63"/>
    <x v="54"/>
  </r>
  <r>
    <x v="64"/>
    <x v="55"/>
  </r>
  <r>
    <x v="65"/>
    <x v="56"/>
  </r>
  <r>
    <x v="66"/>
    <x v="57"/>
  </r>
  <r>
    <x v="67"/>
    <x v="58"/>
  </r>
  <r>
    <x v="68"/>
    <x v="14"/>
  </r>
  <r>
    <x v="69"/>
    <x v="59"/>
  </r>
  <r>
    <x v="70"/>
    <x v="60"/>
  </r>
  <r>
    <x v="71"/>
    <x v="61"/>
  </r>
  <r>
    <x v="72"/>
    <x v="62"/>
  </r>
  <r>
    <x v="73"/>
    <x v="63"/>
  </r>
  <r>
    <x v="74"/>
    <x v="41"/>
  </r>
  <r>
    <x v="75"/>
    <x v="60"/>
  </r>
  <r>
    <x v="76"/>
    <x v="64"/>
  </r>
  <r>
    <x v="77"/>
    <x v="65"/>
  </r>
  <r>
    <x v="78"/>
    <x v="51"/>
  </r>
  <r>
    <x v="79"/>
    <x v="66"/>
  </r>
  <r>
    <x v="80"/>
    <x v="67"/>
  </r>
  <r>
    <x v="81"/>
    <x v="58"/>
  </r>
  <r>
    <x v="82"/>
    <x v="68"/>
  </r>
  <r>
    <x v="83"/>
    <x v="69"/>
  </r>
  <r>
    <x v="84"/>
    <x v="70"/>
  </r>
  <r>
    <x v="85"/>
    <x v="71"/>
  </r>
  <r>
    <x v="86"/>
    <x v="72"/>
  </r>
  <r>
    <x v="87"/>
    <x v="73"/>
  </r>
  <r>
    <x v="88"/>
    <x v="74"/>
  </r>
  <r>
    <x v="89"/>
    <x v="75"/>
  </r>
  <r>
    <x v="90"/>
    <x v="76"/>
  </r>
  <r>
    <x v="91"/>
    <x v="77"/>
  </r>
  <r>
    <x v="92"/>
    <x v="78"/>
  </r>
  <r>
    <x v="93"/>
    <x v="79"/>
  </r>
  <r>
    <x v="94"/>
    <x v="80"/>
  </r>
  <r>
    <x v="95"/>
    <x v="81"/>
  </r>
  <r>
    <x v="96"/>
    <x v="82"/>
  </r>
  <r>
    <x v="97"/>
    <x v="83"/>
  </r>
  <r>
    <x v="98"/>
    <x v="84"/>
  </r>
  <r>
    <x v="99"/>
    <x v="85"/>
  </r>
  <r>
    <x v="100"/>
    <x v="86"/>
  </r>
  <r>
    <x v="101"/>
    <x v="87"/>
  </r>
  <r>
    <x v="102"/>
    <x v="88"/>
  </r>
  <r>
    <x v="103"/>
    <x v="89"/>
  </r>
  <r>
    <x v="104"/>
    <x v="90"/>
  </r>
  <r>
    <x v="105"/>
    <x v="91"/>
  </r>
  <r>
    <x v="106"/>
    <x v="92"/>
  </r>
  <r>
    <x v="107"/>
    <x v="93"/>
  </r>
  <r>
    <x v="108"/>
    <x v="81"/>
  </r>
  <r>
    <x v="109"/>
    <x v="94"/>
  </r>
  <r>
    <x v="110"/>
    <x v="95"/>
  </r>
  <r>
    <x v="111"/>
    <x v="96"/>
  </r>
  <r>
    <x v="112"/>
    <x v="97"/>
  </r>
  <r>
    <x v="113"/>
    <x v="98"/>
  </r>
  <r>
    <x v="114"/>
    <x v="99"/>
  </r>
  <r>
    <x v="115"/>
    <x v="100"/>
  </r>
  <r>
    <x v="116"/>
    <x v="101"/>
  </r>
  <r>
    <x v="117"/>
    <x v="89"/>
  </r>
  <r>
    <x v="118"/>
    <x v="102"/>
  </r>
  <r>
    <x v="119"/>
    <x v="103"/>
  </r>
  <r>
    <x v="120"/>
    <x v="104"/>
  </r>
  <r>
    <x v="121"/>
    <x v="105"/>
  </r>
  <r>
    <x v="122"/>
    <x v="106"/>
  </r>
  <r>
    <x v="123"/>
    <x v="107"/>
  </r>
  <r>
    <x v="124"/>
    <x v="108"/>
  </r>
  <r>
    <x v="125"/>
    <x v="109"/>
  </r>
  <r>
    <x v="126"/>
    <x v="110"/>
  </r>
  <r>
    <x v="127"/>
    <x v="111"/>
  </r>
  <r>
    <x v="128"/>
    <x v="112"/>
  </r>
  <r>
    <x v="129"/>
    <x v="113"/>
  </r>
  <r>
    <x v="130"/>
    <x v="114"/>
  </r>
  <r>
    <x v="131"/>
    <x v="115"/>
  </r>
  <r>
    <x v="132"/>
    <x v="116"/>
  </r>
  <r>
    <x v="133"/>
    <x v="117"/>
  </r>
  <r>
    <x v="134"/>
    <x v="118"/>
  </r>
  <r>
    <x v="135"/>
    <x v="119"/>
  </r>
  <r>
    <x v="136"/>
    <x v="120"/>
  </r>
  <r>
    <x v="137"/>
    <x v="121"/>
  </r>
  <r>
    <x v="138"/>
    <x v="122"/>
  </r>
  <r>
    <x v="139"/>
    <x v="123"/>
  </r>
  <r>
    <x v="140"/>
    <x v="124"/>
  </r>
  <r>
    <x v="141"/>
    <x v="125"/>
  </r>
  <r>
    <x v="142"/>
    <x v="126"/>
  </r>
  <r>
    <x v="143"/>
    <x v="127"/>
  </r>
  <r>
    <x v="144"/>
    <x v="128"/>
  </r>
  <r>
    <x v="145"/>
    <x v="129"/>
  </r>
  <r>
    <x v="146"/>
    <x v="130"/>
  </r>
  <r>
    <x v="147"/>
    <x v="131"/>
  </r>
  <r>
    <x v="148"/>
    <x v="132"/>
  </r>
  <r>
    <x v="149"/>
    <x v="133"/>
  </r>
  <r>
    <x v="150"/>
    <x v="134"/>
  </r>
  <r>
    <x v="151"/>
    <x v="135"/>
  </r>
  <r>
    <x v="152"/>
    <x v="136"/>
  </r>
  <r>
    <x v="153"/>
    <x v="137"/>
  </r>
  <r>
    <x v="154"/>
    <x v="138"/>
  </r>
  <r>
    <x v="155"/>
    <x v="139"/>
  </r>
  <r>
    <x v="156"/>
    <x v="140"/>
  </r>
  <r>
    <x v="157"/>
    <x v="141"/>
  </r>
  <r>
    <x v="158"/>
    <x v="142"/>
  </r>
  <r>
    <x v="159"/>
    <x v="143"/>
  </r>
  <r>
    <x v="160"/>
    <x v="144"/>
  </r>
  <r>
    <x v="161"/>
    <x v="145"/>
  </r>
  <r>
    <x v="162"/>
    <x v="146"/>
  </r>
  <r>
    <x v="163"/>
    <x v="147"/>
  </r>
  <r>
    <x v="164"/>
    <x v="148"/>
  </r>
  <r>
    <x v="165"/>
    <x v="149"/>
  </r>
  <r>
    <x v="166"/>
    <x v="150"/>
  </r>
  <r>
    <x v="167"/>
    <x v="151"/>
  </r>
  <r>
    <x v="168"/>
    <x v="152"/>
  </r>
  <r>
    <x v="169"/>
    <x v="153"/>
  </r>
  <r>
    <x v="170"/>
    <x v="154"/>
  </r>
  <r>
    <x v="171"/>
    <x v="155"/>
  </r>
  <r>
    <x v="172"/>
    <x v="156"/>
  </r>
  <r>
    <x v="173"/>
    <x v="157"/>
  </r>
  <r>
    <x v="174"/>
    <x v="158"/>
  </r>
  <r>
    <x v="175"/>
    <x v="159"/>
  </r>
  <r>
    <x v="176"/>
    <x v="160"/>
  </r>
  <r>
    <x v="177"/>
    <x v="161"/>
  </r>
  <r>
    <x v="178"/>
    <x v="162"/>
  </r>
  <r>
    <x v="179"/>
    <x v="163"/>
  </r>
  <r>
    <x v="180"/>
    <x v="159"/>
  </r>
  <r>
    <x v="181"/>
    <x v="164"/>
  </r>
  <r>
    <x v="182"/>
    <x v="165"/>
  </r>
  <r>
    <x v="183"/>
    <x v="166"/>
  </r>
  <r>
    <x v="184"/>
    <x v="167"/>
  </r>
  <r>
    <x v="185"/>
    <x v="168"/>
  </r>
  <r>
    <x v="186"/>
    <x v="169"/>
  </r>
  <r>
    <x v="187"/>
    <x v="170"/>
  </r>
  <r>
    <x v="188"/>
    <x v="171"/>
  </r>
  <r>
    <x v="189"/>
    <x v="172"/>
  </r>
  <r>
    <x v="190"/>
    <x v="173"/>
  </r>
  <r>
    <x v="191"/>
    <x v="174"/>
  </r>
  <r>
    <x v="192"/>
    <x v="175"/>
  </r>
  <r>
    <x v="193"/>
    <x v="135"/>
  </r>
  <r>
    <x v="194"/>
    <x v="176"/>
  </r>
  <r>
    <x v="195"/>
    <x v="177"/>
  </r>
  <r>
    <x v="196"/>
    <x v="178"/>
  </r>
  <r>
    <x v="197"/>
    <x v="179"/>
  </r>
  <r>
    <x v="198"/>
    <x v="180"/>
  </r>
  <r>
    <x v="199"/>
    <x v="181"/>
  </r>
  <r>
    <x v="200"/>
    <x v="182"/>
  </r>
  <r>
    <x v="201"/>
    <x v="183"/>
  </r>
  <r>
    <x v="202"/>
    <x v="184"/>
  </r>
  <r>
    <x v="203"/>
    <x v="185"/>
  </r>
  <r>
    <x v="204"/>
    <x v="186"/>
  </r>
  <r>
    <x v="205"/>
    <x v="187"/>
  </r>
  <r>
    <x v="206"/>
    <x v="188"/>
  </r>
  <r>
    <x v="207"/>
    <x v="189"/>
  </r>
  <r>
    <x v="208"/>
    <x v="190"/>
  </r>
  <r>
    <x v="209"/>
    <x v="191"/>
  </r>
  <r>
    <x v="210"/>
    <x v="192"/>
  </r>
  <r>
    <x v="211"/>
    <x v="193"/>
  </r>
  <r>
    <x v="212"/>
    <x v="194"/>
  </r>
  <r>
    <x v="213"/>
    <x v="195"/>
  </r>
  <r>
    <x v="214"/>
    <x v="196"/>
  </r>
  <r>
    <x v="215"/>
    <x v="197"/>
  </r>
  <r>
    <x v="216"/>
    <x v="198"/>
  </r>
  <r>
    <x v="217"/>
    <x v="199"/>
  </r>
  <r>
    <x v="218"/>
    <x v="200"/>
  </r>
  <r>
    <x v="219"/>
    <x v="201"/>
  </r>
  <r>
    <x v="220"/>
    <x v="202"/>
  </r>
  <r>
    <x v="221"/>
    <x v="203"/>
  </r>
  <r>
    <x v="222"/>
    <x v="204"/>
  </r>
  <r>
    <x v="223"/>
    <x v="205"/>
  </r>
  <r>
    <x v="224"/>
    <x v="206"/>
  </r>
  <r>
    <x v="225"/>
    <x v="207"/>
  </r>
  <r>
    <x v="226"/>
    <x v="208"/>
  </r>
  <r>
    <x v="227"/>
    <x v="209"/>
  </r>
  <r>
    <x v="228"/>
    <x v="210"/>
  </r>
  <r>
    <x v="229"/>
    <x v="211"/>
  </r>
  <r>
    <x v="230"/>
    <x v="212"/>
  </r>
  <r>
    <x v="231"/>
    <x v="213"/>
  </r>
  <r>
    <x v="232"/>
    <x v="214"/>
  </r>
  <r>
    <x v="233"/>
    <x v="215"/>
  </r>
  <r>
    <x v="234"/>
    <x v="216"/>
  </r>
  <r>
    <x v="235"/>
    <x v="217"/>
  </r>
  <r>
    <x v="236"/>
    <x v="218"/>
  </r>
  <r>
    <x v="237"/>
    <x v="219"/>
  </r>
  <r>
    <x v="238"/>
    <x v="220"/>
  </r>
  <r>
    <x v="239"/>
    <x v="221"/>
  </r>
  <r>
    <x v="240"/>
    <x v="222"/>
  </r>
  <r>
    <x v="241"/>
    <x v="223"/>
  </r>
  <r>
    <x v="242"/>
    <x v="224"/>
  </r>
  <r>
    <x v="243"/>
    <x v="225"/>
  </r>
  <r>
    <x v="244"/>
    <x v="187"/>
  </r>
  <r>
    <x v="245"/>
    <x v="226"/>
  </r>
  <r>
    <x v="246"/>
    <x v="227"/>
  </r>
  <r>
    <x v="247"/>
    <x v="228"/>
  </r>
  <r>
    <x v="248"/>
    <x v="229"/>
  </r>
  <r>
    <x v="249"/>
    <x v="230"/>
  </r>
  <r>
    <x v="250"/>
    <x v="231"/>
  </r>
  <r>
    <x v="251"/>
    <x v="232"/>
  </r>
  <r>
    <x v="252"/>
    <x v="233"/>
  </r>
  <r>
    <x v="253"/>
    <x v="234"/>
  </r>
  <r>
    <x v="254"/>
    <x v="235"/>
  </r>
  <r>
    <x v="255"/>
    <x v="236"/>
  </r>
  <r>
    <x v="256"/>
    <x v="237"/>
  </r>
  <r>
    <x v="257"/>
    <x v="238"/>
  </r>
  <r>
    <x v="258"/>
    <x v="232"/>
  </r>
  <r>
    <x v="259"/>
    <x v="239"/>
  </r>
  <r>
    <x v="260"/>
    <x v="240"/>
  </r>
  <r>
    <x v="261"/>
    <x v="241"/>
  </r>
  <r>
    <x v="262"/>
    <x v="242"/>
  </r>
  <r>
    <x v="263"/>
    <x v="243"/>
  </r>
  <r>
    <x v="264"/>
    <x v="244"/>
  </r>
  <r>
    <x v="265"/>
    <x v="245"/>
  </r>
  <r>
    <x v="266"/>
    <x v="246"/>
  </r>
  <r>
    <x v="267"/>
    <x v="247"/>
  </r>
  <r>
    <x v="268"/>
    <x v="248"/>
  </r>
  <r>
    <x v="269"/>
    <x v="249"/>
  </r>
  <r>
    <x v="270"/>
    <x v="180"/>
  </r>
  <r>
    <x v="271"/>
    <x v="250"/>
  </r>
  <r>
    <x v="272"/>
    <x v="251"/>
  </r>
  <r>
    <x v="273"/>
    <x v="252"/>
  </r>
  <r>
    <x v="274"/>
    <x v="253"/>
  </r>
  <r>
    <x v="275"/>
    <x v="254"/>
  </r>
  <r>
    <x v="276"/>
    <x v="255"/>
  </r>
  <r>
    <x v="277"/>
    <x v="256"/>
  </r>
  <r>
    <x v="278"/>
    <x v="95"/>
  </r>
  <r>
    <x v="279"/>
    <x v="248"/>
  </r>
  <r>
    <x v="280"/>
    <x v="163"/>
  </r>
  <r>
    <x v="281"/>
    <x v="257"/>
  </r>
  <r>
    <x v="282"/>
    <x v="258"/>
  </r>
  <r>
    <x v="283"/>
    <x v="214"/>
  </r>
  <r>
    <x v="284"/>
    <x v="259"/>
  </r>
  <r>
    <x v="285"/>
    <x v="260"/>
  </r>
  <r>
    <x v="286"/>
    <x v="126"/>
  </r>
  <r>
    <x v="287"/>
    <x v="261"/>
  </r>
  <r>
    <x v="288"/>
    <x v="262"/>
  </r>
  <r>
    <x v="289"/>
    <x v="263"/>
  </r>
  <r>
    <x v="290"/>
    <x v="264"/>
  </r>
  <r>
    <x v="291"/>
    <x v="265"/>
  </r>
  <r>
    <x v="292"/>
    <x v="180"/>
  </r>
  <r>
    <x v="293"/>
    <x v="124"/>
  </r>
  <r>
    <x v="294"/>
    <x v="266"/>
  </r>
  <r>
    <x v="295"/>
    <x v="267"/>
  </r>
  <r>
    <x v="296"/>
    <x v="268"/>
  </r>
  <r>
    <x v="297"/>
    <x v="261"/>
  </r>
  <r>
    <x v="298"/>
    <x v="269"/>
  </r>
  <r>
    <x v="299"/>
    <x v="157"/>
  </r>
  <r>
    <x v="300"/>
    <x v="270"/>
  </r>
  <r>
    <x v="301"/>
    <x v="271"/>
  </r>
  <r>
    <x v="302"/>
    <x v="272"/>
  </r>
  <r>
    <x v="303"/>
    <x v="236"/>
  </r>
  <r>
    <x v="304"/>
    <x v="273"/>
  </r>
  <r>
    <x v="305"/>
    <x v="274"/>
  </r>
  <r>
    <x v="306"/>
    <x v="275"/>
  </r>
  <r>
    <x v="307"/>
    <x v="276"/>
  </r>
  <r>
    <x v="308"/>
    <x v="277"/>
  </r>
  <r>
    <x v="309"/>
    <x v="278"/>
  </r>
  <r>
    <x v="310"/>
    <x v="279"/>
  </r>
  <r>
    <x v="311"/>
    <x v="105"/>
  </r>
  <r>
    <x v="312"/>
    <x v="280"/>
  </r>
  <r>
    <x v="313"/>
    <x v="281"/>
  </r>
  <r>
    <x v="314"/>
    <x v="236"/>
  </r>
  <r>
    <x v="315"/>
    <x v="282"/>
  </r>
  <r>
    <x v="316"/>
    <x v="283"/>
  </r>
  <r>
    <x v="317"/>
    <x v="284"/>
  </r>
  <r>
    <x v="318"/>
    <x v="285"/>
  </r>
  <r>
    <x v="319"/>
    <x v="286"/>
  </r>
  <r>
    <x v="320"/>
    <x v="287"/>
  </r>
  <r>
    <x v="321"/>
    <x v="288"/>
  </r>
  <r>
    <x v="322"/>
    <x v="289"/>
  </r>
  <r>
    <x v="323"/>
    <x v="94"/>
  </r>
  <r>
    <x v="324"/>
    <x v="290"/>
  </r>
  <r>
    <x v="325"/>
    <x v="291"/>
  </r>
  <r>
    <x v="326"/>
    <x v="61"/>
  </r>
  <r>
    <x v="327"/>
    <x v="292"/>
  </r>
  <r>
    <x v="328"/>
    <x v="293"/>
  </r>
  <r>
    <x v="329"/>
    <x v="294"/>
  </r>
  <r>
    <x v="330"/>
    <x v="295"/>
  </r>
  <r>
    <x v="331"/>
    <x v="296"/>
  </r>
  <r>
    <x v="332"/>
    <x v="286"/>
  </r>
  <r>
    <x v="333"/>
    <x v="297"/>
  </r>
  <r>
    <x v="334"/>
    <x v="94"/>
  </r>
  <r>
    <x v="335"/>
    <x v="298"/>
  </r>
  <r>
    <x v="336"/>
    <x v="299"/>
  </r>
  <r>
    <x v="337"/>
    <x v="300"/>
  </r>
  <r>
    <x v="338"/>
    <x v="301"/>
  </r>
  <r>
    <x v="339"/>
    <x v="302"/>
  </r>
  <r>
    <x v="340"/>
    <x v="303"/>
  </r>
  <r>
    <x v="341"/>
    <x v="88"/>
  </r>
  <r>
    <x v="342"/>
    <x v="304"/>
  </r>
  <r>
    <x v="343"/>
    <x v="96"/>
  </r>
  <r>
    <x v="344"/>
    <x v="305"/>
  </r>
  <r>
    <x v="345"/>
    <x v="94"/>
  </r>
  <r>
    <x v="346"/>
    <x v="99"/>
  </r>
  <r>
    <x v="347"/>
    <x v="306"/>
  </r>
  <r>
    <x v="348"/>
    <x v="307"/>
  </r>
  <r>
    <x v="349"/>
    <x v="92"/>
  </r>
  <r>
    <x v="350"/>
    <x v="50"/>
  </r>
  <r>
    <x v="351"/>
    <x v="308"/>
  </r>
  <r>
    <x v="352"/>
    <x v="309"/>
  </r>
  <r>
    <x v="353"/>
    <x v="310"/>
  </r>
  <r>
    <x v="354"/>
    <x v="311"/>
  </r>
  <r>
    <x v="355"/>
    <x v="312"/>
  </r>
  <r>
    <x v="356"/>
    <x v="84"/>
  </r>
  <r>
    <x v="357"/>
    <x v="313"/>
  </r>
  <r>
    <x v="358"/>
    <x v="314"/>
  </r>
  <r>
    <x v="359"/>
    <x v="315"/>
  </r>
  <r>
    <x v="360"/>
    <x v="316"/>
  </r>
  <r>
    <x v="361"/>
    <x v="317"/>
  </r>
  <r>
    <x v="362"/>
    <x v="45"/>
  </r>
  <r>
    <x v="363"/>
    <x v="318"/>
  </r>
  <r>
    <x v="364"/>
    <x v="319"/>
  </r>
  <r>
    <x v="365"/>
    <x v="320"/>
  </r>
  <r>
    <x v="366"/>
    <x v="103"/>
  </r>
  <r>
    <x v="367"/>
    <x v="244"/>
  </r>
  <r>
    <x v="368"/>
    <x v="321"/>
  </r>
  <r>
    <x v="369"/>
    <x v="322"/>
  </r>
  <r>
    <x v="370"/>
    <x v="323"/>
  </r>
  <r>
    <x v="371"/>
    <x v="324"/>
  </r>
  <r>
    <x v="372"/>
    <x v="325"/>
  </r>
  <r>
    <x v="373"/>
    <x v="91"/>
  </r>
  <r>
    <x v="374"/>
    <x v="326"/>
  </r>
  <r>
    <x v="375"/>
    <x v="327"/>
  </r>
  <r>
    <x v="376"/>
    <x v="42"/>
  </r>
  <r>
    <x v="377"/>
    <x v="76"/>
  </r>
  <r>
    <x v="378"/>
    <x v="289"/>
  </r>
  <r>
    <x v="379"/>
    <x v="297"/>
  </r>
  <r>
    <x v="380"/>
    <x v="112"/>
  </r>
  <r>
    <x v="381"/>
    <x v="96"/>
  </r>
  <r>
    <x v="382"/>
    <x v="328"/>
  </r>
  <r>
    <x v="383"/>
    <x v="329"/>
  </r>
  <r>
    <x v="384"/>
    <x v="330"/>
  </r>
  <r>
    <x v="385"/>
    <x v="331"/>
  </r>
  <r>
    <x v="386"/>
    <x v="315"/>
  </r>
  <r>
    <x v="387"/>
    <x v="332"/>
  </r>
  <r>
    <x v="388"/>
    <x v="333"/>
  </r>
  <r>
    <x v="389"/>
    <x v="334"/>
  </r>
  <r>
    <x v="390"/>
    <x v="335"/>
  </r>
  <r>
    <x v="391"/>
    <x v="161"/>
  </r>
  <r>
    <x v="392"/>
    <x v="244"/>
  </r>
  <r>
    <x v="393"/>
    <x v="336"/>
  </r>
  <r>
    <x v="394"/>
    <x v="331"/>
  </r>
  <r>
    <x v="395"/>
    <x v="168"/>
  </r>
  <r>
    <x v="396"/>
    <x v="337"/>
  </r>
  <r>
    <x v="397"/>
    <x v="338"/>
  </r>
  <r>
    <x v="398"/>
    <x v="339"/>
  </r>
  <r>
    <x v="399"/>
    <x v="340"/>
  </r>
  <r>
    <x v="400"/>
    <x v="336"/>
  </r>
  <r>
    <x v="401"/>
    <x v="45"/>
  </r>
  <r>
    <x v="402"/>
    <x v="90"/>
  </r>
  <r>
    <x v="403"/>
    <x v="341"/>
  </r>
  <r>
    <x v="404"/>
    <x v="342"/>
  </r>
  <r>
    <x v="405"/>
    <x v="343"/>
  </r>
  <r>
    <x v="406"/>
    <x v="344"/>
  </r>
  <r>
    <x v="407"/>
    <x v="345"/>
  </r>
  <r>
    <x v="408"/>
    <x v="346"/>
  </r>
  <r>
    <x v="409"/>
    <x v="347"/>
  </r>
  <r>
    <x v="410"/>
    <x v="38"/>
  </r>
  <r>
    <x v="411"/>
    <x v="39"/>
  </r>
  <r>
    <x v="412"/>
    <x v="348"/>
  </r>
  <r>
    <x v="413"/>
    <x v="62"/>
  </r>
  <r>
    <x v="414"/>
    <x v="349"/>
  </r>
  <r>
    <x v="415"/>
    <x v="350"/>
  </r>
  <r>
    <x v="416"/>
    <x v="351"/>
  </r>
  <r>
    <x v="417"/>
    <x v="342"/>
  </r>
  <r>
    <x v="418"/>
    <x v="14"/>
  </r>
  <r>
    <x v="419"/>
    <x v="352"/>
  </r>
  <r>
    <x v="420"/>
    <x v="353"/>
  </r>
  <r>
    <x v="421"/>
    <x v="354"/>
  </r>
  <r>
    <x v="422"/>
    <x v="355"/>
  </r>
  <r>
    <x v="423"/>
    <x v="356"/>
  </r>
  <r>
    <x v="424"/>
    <x v="357"/>
  </r>
  <r>
    <x v="425"/>
    <x v="358"/>
  </r>
  <r>
    <x v="426"/>
    <x v="359"/>
  </r>
  <r>
    <x v="427"/>
    <x v="311"/>
  </r>
  <r>
    <x v="428"/>
    <x v="360"/>
  </r>
  <r>
    <x v="429"/>
    <x v="361"/>
  </r>
  <r>
    <x v="430"/>
    <x v="362"/>
  </r>
  <r>
    <x v="431"/>
    <x v="363"/>
  </r>
  <r>
    <x v="432"/>
    <x v="364"/>
  </r>
  <r>
    <x v="433"/>
    <x v="365"/>
  </r>
  <r>
    <x v="434"/>
    <x v="366"/>
  </r>
  <r>
    <x v="435"/>
    <x v="81"/>
  </r>
  <r>
    <x v="436"/>
    <x v="367"/>
  </r>
  <r>
    <x v="437"/>
    <x v="79"/>
  </r>
  <r>
    <x v="438"/>
    <x v="317"/>
  </r>
  <r>
    <x v="439"/>
    <x v="61"/>
  </r>
  <r>
    <x v="440"/>
    <x v="368"/>
  </r>
  <r>
    <x v="441"/>
    <x v="369"/>
  </r>
  <r>
    <x v="442"/>
    <x v="370"/>
  </r>
  <r>
    <x v="443"/>
    <x v="371"/>
  </r>
  <r>
    <x v="444"/>
    <x v="372"/>
  </r>
  <r>
    <x v="445"/>
    <x v="255"/>
  </r>
  <r>
    <x v="446"/>
    <x v="346"/>
  </r>
  <r>
    <x v="447"/>
    <x v="255"/>
  </r>
  <r>
    <x v="448"/>
    <x v="373"/>
  </r>
  <r>
    <x v="449"/>
    <x v="374"/>
  </r>
  <r>
    <x v="450"/>
    <x v="375"/>
  </r>
  <r>
    <x v="451"/>
    <x v="376"/>
  </r>
  <r>
    <x v="452"/>
    <x v="377"/>
  </r>
  <r>
    <x v="453"/>
    <x v="378"/>
  </r>
  <r>
    <x v="454"/>
    <x v="379"/>
  </r>
  <r>
    <x v="455"/>
    <x v="380"/>
  </r>
  <r>
    <x v="456"/>
    <x v="381"/>
  </r>
  <r>
    <x v="457"/>
    <x v="298"/>
  </r>
  <r>
    <x v="458"/>
    <x v="382"/>
  </r>
  <r>
    <x v="459"/>
    <x v="383"/>
  </r>
  <r>
    <x v="460"/>
    <x v="384"/>
  </r>
  <r>
    <x v="461"/>
    <x v="385"/>
  </r>
  <r>
    <x v="462"/>
    <x v="386"/>
  </r>
  <r>
    <x v="463"/>
    <x v="387"/>
  </r>
  <r>
    <x v="464"/>
    <x v="388"/>
  </r>
  <r>
    <x v="465"/>
    <x v="33"/>
  </r>
  <r>
    <x v="466"/>
    <x v="389"/>
  </r>
  <r>
    <x v="467"/>
    <x v="390"/>
  </r>
  <r>
    <x v="468"/>
    <x v="39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1"/>
  </r>
  <r>
    <x v="3"/>
    <x v="2"/>
  </r>
  <r>
    <x v="4"/>
    <x v="3"/>
  </r>
  <r>
    <x v="5"/>
    <x v="4"/>
  </r>
  <r>
    <x v="6"/>
    <x v="5"/>
  </r>
  <r>
    <x v="7"/>
    <x v="6"/>
  </r>
  <r>
    <x v="8"/>
    <x v="7"/>
  </r>
  <r>
    <x v="9"/>
    <x v="1"/>
  </r>
  <r>
    <x v="10"/>
    <x v="8"/>
  </r>
  <r>
    <x v="11"/>
    <x v="9"/>
  </r>
  <r>
    <x v="12"/>
    <x v="10"/>
  </r>
  <r>
    <x v="13"/>
    <x v="11"/>
  </r>
  <r>
    <x v="14"/>
    <x v="12"/>
  </r>
  <r>
    <x v="15"/>
    <x v="13"/>
  </r>
  <r>
    <x v="16"/>
    <x v="14"/>
  </r>
  <r>
    <x v="17"/>
    <x v="15"/>
  </r>
  <r>
    <x v="18"/>
    <x v="16"/>
  </r>
  <r>
    <x v="19"/>
    <x v="17"/>
  </r>
  <r>
    <x v="20"/>
    <x v="18"/>
  </r>
  <r>
    <x v="21"/>
    <x v="12"/>
  </r>
  <r>
    <x v="22"/>
    <x v="19"/>
  </r>
  <r>
    <x v="23"/>
    <x v="20"/>
  </r>
  <r>
    <x v="24"/>
    <x v="12"/>
  </r>
  <r>
    <x v="25"/>
    <x v="21"/>
  </r>
  <r>
    <x v="26"/>
    <x v="22"/>
  </r>
  <r>
    <x v="27"/>
    <x v="23"/>
  </r>
  <r>
    <x v="28"/>
    <x v="24"/>
  </r>
  <r>
    <x v="29"/>
    <x v="25"/>
  </r>
  <r>
    <x v="30"/>
    <x v="26"/>
  </r>
  <r>
    <x v="31"/>
    <x v="3"/>
  </r>
  <r>
    <x v="32"/>
    <x v="27"/>
  </r>
  <r>
    <x v="33"/>
    <x v="5"/>
  </r>
  <r>
    <x v="34"/>
    <x v="28"/>
  </r>
  <r>
    <x v="35"/>
    <x v="14"/>
  </r>
  <r>
    <x v="36"/>
    <x v="29"/>
  </r>
  <r>
    <x v="37"/>
    <x v="30"/>
  </r>
  <r>
    <x v="38"/>
    <x v="31"/>
  </r>
  <r>
    <x v="39"/>
    <x v="32"/>
  </r>
  <r>
    <x v="40"/>
    <x v="33"/>
  </r>
  <r>
    <x v="41"/>
    <x v="34"/>
  </r>
  <r>
    <x v="42"/>
    <x v="35"/>
  </r>
  <r>
    <x v="43"/>
    <x v="36"/>
  </r>
  <r>
    <x v="44"/>
    <x v="37"/>
  </r>
  <r>
    <x v="45"/>
    <x v="38"/>
  </r>
  <r>
    <x v="46"/>
    <x v="39"/>
  </r>
  <r>
    <x v="47"/>
    <x v="40"/>
  </r>
  <r>
    <x v="48"/>
    <x v="41"/>
  </r>
  <r>
    <x v="49"/>
    <x v="42"/>
  </r>
  <r>
    <x v="50"/>
    <x v="43"/>
  </r>
  <r>
    <x v="51"/>
    <x v="44"/>
  </r>
  <r>
    <x v="52"/>
    <x v="36"/>
  </r>
  <r>
    <x v="53"/>
    <x v="45"/>
  </r>
  <r>
    <x v="54"/>
    <x v="46"/>
  </r>
  <r>
    <x v="55"/>
    <x v="47"/>
  </r>
  <r>
    <x v="56"/>
    <x v="48"/>
  </r>
  <r>
    <x v="57"/>
    <x v="49"/>
  </r>
  <r>
    <x v="58"/>
    <x v="50"/>
  </r>
  <r>
    <x v="59"/>
    <x v="51"/>
  </r>
  <r>
    <x v="60"/>
    <x v="52"/>
  </r>
  <r>
    <x v="61"/>
    <x v="53"/>
  </r>
  <r>
    <x v="62"/>
    <x v="54"/>
  </r>
  <r>
    <x v="63"/>
    <x v="55"/>
  </r>
  <r>
    <x v="64"/>
    <x v="56"/>
  </r>
  <r>
    <x v="65"/>
    <x v="57"/>
  </r>
  <r>
    <x v="66"/>
    <x v="58"/>
  </r>
  <r>
    <x v="67"/>
    <x v="59"/>
  </r>
  <r>
    <x v="68"/>
    <x v="60"/>
  </r>
  <r>
    <x v="69"/>
    <x v="61"/>
  </r>
  <r>
    <x v="70"/>
    <x v="62"/>
  </r>
  <r>
    <x v="71"/>
    <x v="63"/>
  </r>
  <r>
    <x v="72"/>
    <x v="64"/>
  </r>
  <r>
    <x v="73"/>
    <x v="65"/>
  </r>
  <r>
    <x v="74"/>
    <x v="66"/>
  </r>
  <r>
    <x v="75"/>
    <x v="67"/>
  </r>
  <r>
    <x v="76"/>
    <x v="68"/>
  </r>
  <r>
    <x v="77"/>
    <x v="68"/>
  </r>
  <r>
    <x v="78"/>
    <x v="69"/>
  </r>
  <r>
    <x v="79"/>
    <x v="70"/>
  </r>
  <r>
    <x v="80"/>
    <x v="71"/>
  </r>
  <r>
    <x v="81"/>
    <x v="72"/>
  </r>
  <r>
    <x v="82"/>
    <x v="73"/>
  </r>
  <r>
    <x v="83"/>
    <x v="74"/>
  </r>
  <r>
    <x v="84"/>
    <x v="75"/>
  </r>
  <r>
    <x v="85"/>
    <x v="76"/>
  </r>
  <r>
    <x v="86"/>
    <x v="77"/>
  </r>
  <r>
    <x v="87"/>
    <x v="78"/>
  </r>
  <r>
    <x v="88"/>
    <x v="79"/>
  </r>
  <r>
    <x v="89"/>
    <x v="80"/>
  </r>
  <r>
    <x v="90"/>
    <x v="81"/>
  </r>
  <r>
    <x v="91"/>
    <x v="82"/>
  </r>
  <r>
    <x v="92"/>
    <x v="83"/>
  </r>
  <r>
    <x v="93"/>
    <x v="84"/>
  </r>
  <r>
    <x v="94"/>
    <x v="85"/>
  </r>
  <r>
    <x v="95"/>
    <x v="86"/>
  </r>
  <r>
    <x v="96"/>
    <x v="87"/>
  </r>
  <r>
    <x v="97"/>
    <x v="88"/>
  </r>
  <r>
    <x v="98"/>
    <x v="89"/>
  </r>
  <r>
    <x v="99"/>
    <x v="90"/>
  </r>
  <r>
    <x v="100"/>
    <x v="91"/>
  </r>
  <r>
    <x v="101"/>
    <x v="92"/>
  </r>
  <r>
    <x v="102"/>
    <x v="93"/>
  </r>
  <r>
    <x v="103"/>
    <x v="94"/>
  </r>
  <r>
    <x v="104"/>
    <x v="95"/>
  </r>
  <r>
    <x v="105"/>
    <x v="96"/>
  </r>
  <r>
    <x v="106"/>
    <x v="97"/>
  </r>
  <r>
    <x v="107"/>
    <x v="98"/>
  </r>
  <r>
    <x v="108"/>
    <x v="99"/>
  </r>
  <r>
    <x v="109"/>
    <x v="100"/>
  </r>
  <r>
    <x v="110"/>
    <x v="101"/>
  </r>
  <r>
    <x v="111"/>
    <x v="102"/>
  </r>
  <r>
    <x v="112"/>
    <x v="103"/>
  </r>
  <r>
    <x v="113"/>
    <x v="104"/>
  </r>
  <r>
    <x v="114"/>
    <x v="105"/>
  </r>
  <r>
    <x v="115"/>
    <x v="106"/>
  </r>
  <r>
    <x v="116"/>
    <x v="107"/>
  </r>
  <r>
    <x v="117"/>
    <x v="108"/>
  </r>
  <r>
    <x v="118"/>
    <x v="108"/>
  </r>
  <r>
    <x v="119"/>
    <x v="109"/>
  </r>
  <r>
    <x v="120"/>
    <x v="110"/>
  </r>
  <r>
    <x v="121"/>
    <x v="111"/>
  </r>
  <r>
    <x v="122"/>
    <x v="112"/>
  </r>
  <r>
    <x v="123"/>
    <x v="113"/>
  </r>
  <r>
    <x v="124"/>
    <x v="114"/>
  </r>
  <r>
    <x v="125"/>
    <x v="115"/>
  </r>
  <r>
    <x v="126"/>
    <x v="116"/>
  </r>
  <r>
    <x v="127"/>
    <x v="117"/>
  </r>
  <r>
    <x v="128"/>
    <x v="118"/>
  </r>
  <r>
    <x v="129"/>
    <x v="119"/>
  </r>
  <r>
    <x v="130"/>
    <x v="120"/>
  </r>
  <r>
    <x v="131"/>
    <x v="121"/>
  </r>
  <r>
    <x v="132"/>
    <x v="122"/>
  </r>
  <r>
    <x v="133"/>
    <x v="123"/>
  </r>
  <r>
    <x v="134"/>
    <x v="124"/>
  </r>
  <r>
    <x v="135"/>
    <x v="125"/>
  </r>
  <r>
    <x v="136"/>
    <x v="126"/>
  </r>
  <r>
    <x v="137"/>
    <x v="127"/>
  </r>
  <r>
    <x v="138"/>
    <x v="128"/>
  </r>
  <r>
    <x v="139"/>
    <x v="129"/>
  </r>
  <r>
    <x v="140"/>
    <x v="130"/>
  </r>
  <r>
    <x v="141"/>
    <x v="131"/>
  </r>
  <r>
    <x v="142"/>
    <x v="92"/>
  </r>
  <r>
    <x v="143"/>
    <x v="132"/>
  </r>
  <r>
    <x v="144"/>
    <x v="133"/>
  </r>
  <r>
    <x v="145"/>
    <x v="134"/>
  </r>
  <r>
    <x v="146"/>
    <x v="135"/>
  </r>
  <r>
    <x v="147"/>
    <x v="136"/>
  </r>
  <r>
    <x v="148"/>
    <x v="106"/>
  </r>
  <r>
    <x v="149"/>
    <x v="137"/>
  </r>
  <r>
    <x v="150"/>
    <x v="138"/>
  </r>
  <r>
    <x v="151"/>
    <x v="139"/>
  </r>
  <r>
    <x v="152"/>
    <x v="140"/>
  </r>
  <r>
    <x v="153"/>
    <x v="141"/>
  </r>
  <r>
    <x v="154"/>
    <x v="142"/>
  </r>
  <r>
    <x v="155"/>
    <x v="143"/>
  </r>
  <r>
    <x v="156"/>
    <x v="144"/>
  </r>
  <r>
    <x v="157"/>
    <x v="145"/>
  </r>
  <r>
    <x v="158"/>
    <x v="146"/>
  </r>
  <r>
    <x v="159"/>
    <x v="147"/>
  </r>
  <r>
    <x v="160"/>
    <x v="148"/>
  </r>
  <r>
    <x v="161"/>
    <x v="149"/>
  </r>
  <r>
    <x v="162"/>
    <x v="150"/>
  </r>
  <r>
    <x v="163"/>
    <x v="151"/>
  </r>
  <r>
    <x v="164"/>
    <x v="152"/>
  </r>
  <r>
    <x v="165"/>
    <x v="153"/>
  </r>
  <r>
    <x v="166"/>
    <x v="154"/>
  </r>
  <r>
    <x v="167"/>
    <x v="155"/>
  </r>
  <r>
    <x v="168"/>
    <x v="156"/>
  </r>
  <r>
    <x v="169"/>
    <x v="157"/>
  </r>
  <r>
    <x v="170"/>
    <x v="124"/>
  </r>
  <r>
    <x v="171"/>
    <x v="158"/>
  </r>
  <r>
    <x v="172"/>
    <x v="159"/>
  </r>
  <r>
    <x v="173"/>
    <x v="160"/>
  </r>
  <r>
    <x v="174"/>
    <x v="161"/>
  </r>
  <r>
    <x v="175"/>
    <x v="162"/>
  </r>
  <r>
    <x v="176"/>
    <x v="163"/>
  </r>
  <r>
    <x v="177"/>
    <x v="164"/>
  </r>
  <r>
    <x v="178"/>
    <x v="165"/>
  </r>
  <r>
    <x v="179"/>
    <x v="166"/>
  </r>
  <r>
    <x v="180"/>
    <x v="167"/>
  </r>
  <r>
    <x v="181"/>
    <x v="168"/>
  </r>
  <r>
    <x v="182"/>
    <x v="169"/>
  </r>
  <r>
    <x v="183"/>
    <x v="170"/>
  </r>
  <r>
    <x v="184"/>
    <x v="171"/>
  </r>
  <r>
    <x v="185"/>
    <x v="172"/>
  </r>
  <r>
    <x v="186"/>
    <x v="173"/>
  </r>
  <r>
    <x v="187"/>
    <x v="174"/>
  </r>
  <r>
    <x v="188"/>
    <x v="175"/>
  </r>
  <r>
    <x v="189"/>
    <x v="176"/>
  </r>
  <r>
    <x v="190"/>
    <x v="177"/>
  </r>
  <r>
    <x v="191"/>
    <x v="178"/>
  </r>
  <r>
    <x v="192"/>
    <x v="179"/>
  </r>
  <r>
    <x v="193"/>
    <x v="157"/>
  </r>
  <r>
    <x v="194"/>
    <x v="180"/>
  </r>
  <r>
    <x v="195"/>
    <x v="181"/>
  </r>
  <r>
    <x v="196"/>
    <x v="182"/>
  </r>
  <r>
    <x v="197"/>
    <x v="183"/>
  </r>
  <r>
    <x v="198"/>
    <x v="184"/>
  </r>
  <r>
    <x v="199"/>
    <x v="185"/>
  </r>
  <r>
    <x v="200"/>
    <x v="186"/>
  </r>
  <r>
    <x v="201"/>
    <x v="187"/>
  </r>
  <r>
    <x v="202"/>
    <x v="188"/>
  </r>
  <r>
    <x v="203"/>
    <x v="104"/>
  </r>
  <r>
    <x v="204"/>
    <x v="107"/>
  </r>
  <r>
    <x v="205"/>
    <x v="189"/>
  </r>
  <r>
    <x v="206"/>
    <x v="190"/>
  </r>
  <r>
    <x v="207"/>
    <x v="190"/>
  </r>
  <r>
    <x v="208"/>
    <x v="191"/>
  </r>
  <r>
    <x v="209"/>
    <x v="192"/>
  </r>
  <r>
    <x v="210"/>
    <x v="193"/>
  </r>
  <r>
    <x v="211"/>
    <x v="194"/>
  </r>
  <r>
    <x v="212"/>
    <x v="195"/>
  </r>
  <r>
    <x v="213"/>
    <x v="196"/>
  </r>
  <r>
    <x v="214"/>
    <x v="197"/>
  </r>
  <r>
    <x v="215"/>
    <x v="198"/>
  </r>
  <r>
    <x v="216"/>
    <x v="199"/>
  </r>
  <r>
    <x v="217"/>
    <x v="200"/>
  </r>
  <r>
    <x v="218"/>
    <x v="201"/>
  </r>
  <r>
    <x v="219"/>
    <x v="202"/>
  </r>
  <r>
    <x v="220"/>
    <x v="203"/>
  </r>
  <r>
    <x v="221"/>
    <x v="204"/>
  </r>
  <r>
    <x v="222"/>
    <x v="205"/>
  </r>
  <r>
    <x v="223"/>
    <x v="206"/>
  </r>
  <r>
    <x v="224"/>
    <x v="207"/>
  </r>
  <r>
    <x v="225"/>
    <x v="208"/>
  </r>
  <r>
    <x v="226"/>
    <x v="209"/>
  </r>
  <r>
    <x v="227"/>
    <x v="210"/>
  </r>
  <r>
    <x v="228"/>
    <x v="211"/>
  </r>
  <r>
    <x v="229"/>
    <x v="212"/>
  </r>
  <r>
    <x v="230"/>
    <x v="213"/>
  </r>
  <r>
    <x v="231"/>
    <x v="214"/>
  </r>
  <r>
    <x v="232"/>
    <x v="120"/>
  </r>
  <r>
    <x v="233"/>
    <x v="136"/>
  </r>
  <r>
    <x v="234"/>
    <x v="215"/>
  </r>
  <r>
    <x v="235"/>
    <x v="216"/>
  </r>
  <r>
    <x v="236"/>
    <x v="217"/>
  </r>
  <r>
    <x v="237"/>
    <x v="218"/>
  </r>
  <r>
    <x v="238"/>
    <x v="219"/>
  </r>
  <r>
    <x v="239"/>
    <x v="220"/>
  </r>
  <r>
    <x v="240"/>
    <x v="221"/>
  </r>
  <r>
    <x v="241"/>
    <x v="222"/>
  </r>
  <r>
    <x v="242"/>
    <x v="223"/>
  </r>
  <r>
    <x v="243"/>
    <x v="224"/>
  </r>
  <r>
    <x v="244"/>
    <x v="225"/>
  </r>
  <r>
    <x v="245"/>
    <x v="226"/>
  </r>
  <r>
    <x v="246"/>
    <x v="227"/>
  </r>
  <r>
    <x v="247"/>
    <x v="228"/>
  </r>
  <r>
    <x v="248"/>
    <x v="229"/>
  </r>
  <r>
    <x v="249"/>
    <x v="230"/>
  </r>
  <r>
    <x v="250"/>
    <x v="231"/>
  </r>
  <r>
    <x v="251"/>
    <x v="232"/>
  </r>
  <r>
    <x v="252"/>
    <x v="167"/>
  </r>
  <r>
    <x v="253"/>
    <x v="233"/>
  </r>
  <r>
    <x v="254"/>
    <x v="122"/>
  </r>
  <r>
    <x v="255"/>
    <x v="234"/>
  </r>
  <r>
    <x v="256"/>
    <x v="235"/>
  </r>
  <r>
    <x v="257"/>
    <x v="236"/>
  </r>
  <r>
    <x v="258"/>
    <x v="237"/>
  </r>
  <r>
    <x v="259"/>
    <x v="238"/>
  </r>
  <r>
    <x v="260"/>
    <x v="239"/>
  </r>
  <r>
    <x v="261"/>
    <x v="240"/>
  </r>
  <r>
    <x v="262"/>
    <x v="241"/>
  </r>
  <r>
    <x v="263"/>
    <x v="242"/>
  </r>
  <r>
    <x v="264"/>
    <x v="243"/>
  </r>
  <r>
    <x v="265"/>
    <x v="244"/>
  </r>
  <r>
    <x v="266"/>
    <x v="245"/>
  </r>
  <r>
    <x v="267"/>
    <x v="246"/>
  </r>
  <r>
    <x v="268"/>
    <x v="247"/>
  </r>
  <r>
    <x v="269"/>
    <x v="248"/>
  </r>
  <r>
    <x v="270"/>
    <x v="249"/>
  </r>
  <r>
    <x v="271"/>
    <x v="250"/>
  </r>
  <r>
    <x v="272"/>
    <x v="251"/>
  </r>
  <r>
    <x v="273"/>
    <x v="252"/>
  </r>
  <r>
    <x v="274"/>
    <x v="253"/>
  </r>
  <r>
    <x v="275"/>
    <x v="254"/>
  </r>
  <r>
    <x v="276"/>
    <x v="255"/>
  </r>
  <r>
    <x v="277"/>
    <x v="256"/>
  </r>
  <r>
    <x v="278"/>
    <x v="257"/>
  </r>
  <r>
    <x v="279"/>
    <x v="258"/>
  </r>
  <r>
    <x v="280"/>
    <x v="7"/>
  </r>
  <r>
    <x v="281"/>
    <x v="53"/>
  </r>
  <r>
    <x v="282"/>
    <x v="259"/>
  </r>
  <r>
    <x v="283"/>
    <x v="260"/>
  </r>
  <r>
    <x v="284"/>
    <x v="67"/>
  </r>
  <r>
    <x v="285"/>
    <x v="261"/>
  </r>
  <r>
    <x v="286"/>
    <x v="262"/>
  </r>
  <r>
    <x v="287"/>
    <x v="263"/>
  </r>
  <r>
    <x v="288"/>
    <x v="264"/>
  </r>
  <r>
    <x v="289"/>
    <x v="265"/>
  </r>
  <r>
    <x v="290"/>
    <x v="266"/>
  </r>
  <r>
    <x v="291"/>
    <x v="267"/>
  </r>
  <r>
    <x v="292"/>
    <x v="268"/>
  </r>
  <r>
    <x v="293"/>
    <x v="269"/>
  </r>
  <r>
    <x v="294"/>
    <x v="270"/>
  </r>
  <r>
    <x v="295"/>
    <x v="271"/>
  </r>
  <r>
    <x v="296"/>
    <x v="272"/>
  </r>
  <r>
    <x v="297"/>
    <x v="273"/>
  </r>
  <r>
    <x v="298"/>
    <x v="274"/>
  </r>
  <r>
    <x v="299"/>
    <x v="275"/>
  </r>
  <r>
    <x v="300"/>
    <x v="276"/>
  </r>
  <r>
    <x v="301"/>
    <x v="277"/>
  </r>
  <r>
    <x v="302"/>
    <x v="278"/>
  </r>
  <r>
    <x v="303"/>
    <x v="279"/>
  </r>
  <r>
    <x v="304"/>
    <x v="280"/>
  </r>
  <r>
    <x v="305"/>
    <x v="281"/>
  </r>
  <r>
    <x v="306"/>
    <x v="282"/>
  </r>
  <r>
    <x v="307"/>
    <x v="283"/>
  </r>
  <r>
    <x v="308"/>
    <x v="272"/>
  </r>
  <r>
    <x v="309"/>
    <x v="284"/>
  </r>
  <r>
    <x v="310"/>
    <x v="285"/>
  </r>
  <r>
    <x v="311"/>
    <x v="286"/>
  </r>
  <r>
    <x v="312"/>
    <x v="287"/>
  </r>
  <r>
    <x v="313"/>
    <x v="288"/>
  </r>
  <r>
    <x v="314"/>
    <x v="289"/>
  </r>
  <r>
    <x v="315"/>
    <x v="290"/>
  </r>
  <r>
    <x v="316"/>
    <x v="291"/>
  </r>
  <r>
    <x v="317"/>
    <x v="292"/>
  </r>
  <r>
    <x v="318"/>
    <x v="293"/>
  </r>
  <r>
    <x v="319"/>
    <x v="294"/>
  </r>
  <r>
    <x v="320"/>
    <x v="73"/>
  </r>
  <r>
    <x v="321"/>
    <x v="294"/>
  </r>
  <r>
    <x v="322"/>
    <x v="295"/>
  </r>
  <r>
    <x v="323"/>
    <x v="296"/>
  </r>
  <r>
    <x v="324"/>
    <x v="297"/>
  </r>
  <r>
    <x v="325"/>
    <x v="298"/>
  </r>
  <r>
    <x v="326"/>
    <x v="35"/>
  </r>
  <r>
    <x v="327"/>
    <x v="299"/>
  </r>
  <r>
    <x v="328"/>
    <x v="300"/>
  </r>
  <r>
    <x v="329"/>
    <x v="301"/>
  </r>
  <r>
    <x v="330"/>
    <x v="302"/>
  </r>
  <r>
    <x v="331"/>
    <x v="303"/>
  </r>
  <r>
    <x v="332"/>
    <x v="304"/>
  </r>
  <r>
    <x v="333"/>
    <x v="305"/>
  </r>
  <r>
    <x v="334"/>
    <x v="306"/>
  </r>
  <r>
    <x v="335"/>
    <x v="307"/>
  </r>
  <r>
    <x v="336"/>
    <x v="308"/>
  </r>
  <r>
    <x v="337"/>
    <x v="309"/>
  </r>
  <r>
    <x v="338"/>
    <x v="310"/>
  </r>
  <r>
    <x v="339"/>
    <x v="311"/>
  </r>
  <r>
    <x v="340"/>
    <x v="312"/>
  </r>
  <r>
    <x v="341"/>
    <x v="313"/>
  </r>
  <r>
    <x v="342"/>
    <x v="314"/>
  </r>
  <r>
    <x v="343"/>
    <x v="315"/>
  </r>
  <r>
    <x v="344"/>
    <x v="316"/>
  </r>
  <r>
    <x v="345"/>
    <x v="317"/>
  </r>
  <r>
    <x v="346"/>
    <x v="318"/>
  </r>
  <r>
    <x v="347"/>
    <x v="260"/>
  </r>
  <r>
    <x v="348"/>
    <x v="319"/>
  </r>
  <r>
    <x v="349"/>
    <x v="320"/>
  </r>
  <r>
    <x v="350"/>
    <x v="321"/>
  </r>
  <r>
    <x v="351"/>
    <x v="322"/>
  </r>
  <r>
    <x v="352"/>
    <x v="323"/>
  </r>
  <r>
    <x v="353"/>
    <x v="324"/>
  </r>
  <r>
    <x v="354"/>
    <x v="325"/>
  </r>
  <r>
    <x v="355"/>
    <x v="326"/>
  </r>
  <r>
    <x v="356"/>
    <x v="327"/>
  </r>
  <r>
    <x v="357"/>
    <x v="328"/>
  </r>
  <r>
    <x v="358"/>
    <x v="329"/>
  </r>
  <r>
    <x v="359"/>
    <x v="330"/>
  </r>
  <r>
    <x v="360"/>
    <x v="331"/>
  </r>
  <r>
    <x v="361"/>
    <x v="332"/>
  </r>
  <r>
    <x v="362"/>
    <x v="70"/>
  </r>
  <r>
    <x v="363"/>
    <x v="333"/>
  </r>
  <r>
    <x v="364"/>
    <x v="334"/>
  </r>
  <r>
    <x v="365"/>
    <x v="335"/>
  </r>
  <r>
    <x v="366"/>
    <x v="336"/>
  </r>
  <r>
    <x v="367"/>
    <x v="337"/>
  </r>
  <r>
    <x v="368"/>
    <x v="308"/>
  </r>
  <r>
    <x v="369"/>
    <x v="292"/>
  </r>
  <r>
    <x v="370"/>
    <x v="338"/>
  </r>
  <r>
    <x v="371"/>
    <x v="339"/>
  </r>
  <r>
    <x v="372"/>
    <x v="340"/>
  </r>
  <r>
    <x v="373"/>
    <x v="341"/>
  </r>
  <r>
    <x v="374"/>
    <x v="342"/>
  </r>
  <r>
    <x v="375"/>
    <x v="343"/>
  </r>
  <r>
    <x v="376"/>
    <x v="344"/>
  </r>
  <r>
    <x v="377"/>
    <x v="345"/>
  </r>
  <r>
    <x v="378"/>
    <x v="346"/>
  </r>
  <r>
    <x v="379"/>
    <x v="347"/>
  </r>
  <r>
    <x v="380"/>
    <x v="348"/>
  </r>
  <r>
    <x v="381"/>
    <x v="349"/>
  </r>
  <r>
    <x v="382"/>
    <x v="350"/>
  </r>
  <r>
    <x v="383"/>
    <x v="351"/>
  </r>
  <r>
    <x v="384"/>
    <x v="352"/>
  </r>
  <r>
    <x v="385"/>
    <x v="353"/>
  </r>
  <r>
    <x v="386"/>
    <x v="354"/>
  </r>
  <r>
    <x v="387"/>
    <x v="355"/>
  </r>
  <r>
    <x v="388"/>
    <x v="356"/>
  </r>
  <r>
    <x v="389"/>
    <x v="357"/>
  </r>
  <r>
    <x v="390"/>
    <x v="358"/>
  </r>
  <r>
    <x v="391"/>
    <x v="359"/>
  </r>
  <r>
    <x v="392"/>
    <x v="211"/>
  </r>
  <r>
    <x v="393"/>
    <x v="345"/>
  </r>
  <r>
    <x v="394"/>
    <x v="360"/>
  </r>
  <r>
    <x v="395"/>
    <x v="361"/>
  </r>
  <r>
    <x v="396"/>
    <x v="362"/>
  </r>
  <r>
    <x v="397"/>
    <x v="363"/>
  </r>
  <r>
    <x v="398"/>
    <x v="364"/>
  </r>
  <r>
    <x v="399"/>
    <x v="365"/>
  </r>
  <r>
    <x v="400"/>
    <x v="366"/>
  </r>
  <r>
    <x v="401"/>
    <x v="367"/>
  </r>
  <r>
    <x v="402"/>
    <x v="368"/>
  </r>
  <r>
    <x v="403"/>
    <x v="369"/>
  </r>
  <r>
    <x v="404"/>
    <x v="370"/>
  </r>
  <r>
    <x v="405"/>
    <x v="371"/>
  </r>
  <r>
    <x v="406"/>
    <x v="372"/>
  </r>
  <r>
    <x v="407"/>
    <x v="373"/>
  </r>
  <r>
    <x v="408"/>
    <x v="374"/>
  </r>
  <r>
    <x v="409"/>
    <x v="375"/>
  </r>
  <r>
    <x v="410"/>
    <x v="376"/>
  </r>
  <r>
    <x v="411"/>
    <x v="377"/>
  </r>
  <r>
    <x v="412"/>
    <x v="378"/>
  </r>
  <r>
    <x v="413"/>
    <x v="379"/>
  </r>
  <r>
    <x v="414"/>
    <x v="380"/>
  </r>
  <r>
    <x v="415"/>
    <x v="381"/>
  </r>
  <r>
    <x v="416"/>
    <x v="256"/>
  </r>
  <r>
    <x v="417"/>
    <x v="6"/>
  </r>
  <r>
    <x v="418"/>
    <x v="382"/>
  </r>
  <r>
    <x v="419"/>
    <x v="383"/>
  </r>
  <r>
    <x v="420"/>
    <x v="384"/>
  </r>
  <r>
    <x v="421"/>
    <x v="385"/>
  </r>
  <r>
    <x v="422"/>
    <x v="75"/>
  </r>
  <r>
    <x v="423"/>
    <x v="386"/>
  </r>
  <r>
    <x v="424"/>
    <x v="370"/>
  </r>
  <r>
    <x v="425"/>
    <x v="387"/>
  </r>
  <r>
    <x v="426"/>
    <x v="388"/>
  </r>
  <r>
    <x v="427"/>
    <x v="389"/>
  </r>
  <r>
    <x v="428"/>
    <x v="381"/>
  </r>
  <r>
    <x v="429"/>
    <x v="333"/>
  </r>
  <r>
    <x v="430"/>
    <x v="390"/>
  </r>
  <r>
    <x v="431"/>
    <x v="369"/>
  </r>
  <r>
    <x v="432"/>
    <x v="391"/>
  </r>
  <r>
    <x v="433"/>
    <x v="392"/>
  </r>
  <r>
    <x v="434"/>
    <x v="393"/>
  </r>
  <r>
    <x v="435"/>
    <x v="394"/>
  </r>
  <r>
    <x v="436"/>
    <x v="395"/>
  </r>
  <r>
    <x v="437"/>
    <x v="396"/>
  </r>
  <r>
    <x v="438"/>
    <x v="397"/>
  </r>
  <r>
    <x v="439"/>
    <x v="398"/>
  </r>
  <r>
    <x v="440"/>
    <x v="399"/>
  </r>
  <r>
    <x v="441"/>
    <x v="400"/>
  </r>
  <r>
    <x v="442"/>
    <x v="401"/>
  </r>
  <r>
    <x v="443"/>
    <x v="402"/>
  </r>
  <r>
    <x v="444"/>
    <x v="403"/>
  </r>
  <r>
    <x v="445"/>
    <x v="404"/>
  </r>
  <r>
    <x v="446"/>
    <x v="405"/>
  </r>
  <r>
    <x v="447"/>
    <x v="100"/>
  </r>
  <r>
    <x v="448"/>
    <x v="406"/>
  </r>
  <r>
    <x v="449"/>
    <x v="407"/>
  </r>
  <r>
    <x v="450"/>
    <x v="51"/>
  </r>
  <r>
    <x v="451"/>
    <x v="408"/>
  </r>
  <r>
    <x v="452"/>
    <x v="409"/>
  </r>
  <r>
    <x v="453"/>
    <x v="116"/>
  </r>
  <r>
    <x v="454"/>
    <x v="410"/>
  </r>
  <r>
    <x v="455"/>
    <x v="411"/>
  </r>
  <r>
    <x v="456"/>
    <x v="412"/>
  </r>
  <r>
    <x v="457"/>
    <x v="413"/>
  </r>
  <r>
    <x v="458"/>
    <x v="414"/>
  </r>
  <r>
    <x v="459"/>
    <x v="415"/>
  </r>
  <r>
    <x v="460"/>
    <x v="416"/>
  </r>
  <r>
    <x v="461"/>
    <x v="417"/>
  </r>
  <r>
    <x v="462"/>
    <x v="418"/>
  </r>
  <r>
    <x v="463"/>
    <x v="397"/>
  </r>
  <r>
    <x v="464"/>
    <x v="419"/>
  </r>
  <r>
    <x v="465"/>
    <x v="420"/>
  </r>
  <r>
    <x v="466"/>
    <x v="324"/>
  </r>
  <r>
    <x v="467"/>
    <x v="421"/>
  </r>
  <r>
    <x v="468"/>
    <x v="8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3"/>
  </r>
  <r>
    <x v="6"/>
    <x v="5"/>
  </r>
  <r>
    <x v="7"/>
    <x v="6"/>
  </r>
  <r>
    <x v="8"/>
    <x v="7"/>
  </r>
  <r>
    <x v="9"/>
    <x v="8"/>
  </r>
  <r>
    <x v="10"/>
    <x v="3"/>
  </r>
  <r>
    <x v="11"/>
    <x v="9"/>
  </r>
  <r>
    <x v="12"/>
    <x v="10"/>
  </r>
  <r>
    <x v="13"/>
    <x v="3"/>
  </r>
  <r>
    <x v="14"/>
    <x v="11"/>
  </r>
  <r>
    <x v="15"/>
    <x v="12"/>
  </r>
  <r>
    <x v="16"/>
    <x v="13"/>
  </r>
  <r>
    <x v="17"/>
    <x v="14"/>
  </r>
  <r>
    <x v="18"/>
    <x v="15"/>
  </r>
  <r>
    <x v="19"/>
    <x v="11"/>
  </r>
  <r>
    <x v="20"/>
    <x v="16"/>
  </r>
  <r>
    <x v="21"/>
    <x v="5"/>
  </r>
  <r>
    <x v="22"/>
    <x v="5"/>
  </r>
  <r>
    <x v="23"/>
    <x v="13"/>
  </r>
  <r>
    <x v="24"/>
    <x v="8"/>
  </r>
  <r>
    <x v="25"/>
    <x v="17"/>
  </r>
  <r>
    <x v="26"/>
    <x v="18"/>
  </r>
  <r>
    <x v="27"/>
    <x v="19"/>
  </r>
  <r>
    <x v="28"/>
    <x v="15"/>
  </r>
  <r>
    <x v="29"/>
    <x v="7"/>
  </r>
  <r>
    <x v="30"/>
    <x v="20"/>
  </r>
  <r>
    <x v="31"/>
    <x v="1"/>
  </r>
  <r>
    <x v="32"/>
    <x v="1"/>
  </r>
  <r>
    <x v="33"/>
    <x v="21"/>
  </r>
  <r>
    <x v="34"/>
    <x v="5"/>
  </r>
  <r>
    <x v="35"/>
    <x v="22"/>
  </r>
  <r>
    <x v="36"/>
    <x v="23"/>
  </r>
  <r>
    <x v="37"/>
    <x v="20"/>
  </r>
  <r>
    <x v="38"/>
    <x v="12"/>
  </r>
  <r>
    <x v="39"/>
    <x v="24"/>
  </r>
  <r>
    <x v="40"/>
    <x v="25"/>
  </r>
  <r>
    <x v="41"/>
    <x v="26"/>
  </r>
  <r>
    <x v="42"/>
    <x v="20"/>
  </r>
  <r>
    <x v="43"/>
    <x v="27"/>
  </r>
  <r>
    <x v="44"/>
    <x v="21"/>
  </r>
  <r>
    <x v="45"/>
    <x v="15"/>
  </r>
  <r>
    <x v="46"/>
    <x v="28"/>
  </r>
  <r>
    <x v="47"/>
    <x v="20"/>
  </r>
  <r>
    <x v="48"/>
    <x v="29"/>
  </r>
  <r>
    <x v="49"/>
    <x v="30"/>
  </r>
  <r>
    <x v="50"/>
    <x v="24"/>
  </r>
  <r>
    <x v="51"/>
    <x v="31"/>
  </r>
  <r>
    <x v="52"/>
    <x v="22"/>
  </r>
  <r>
    <x v="53"/>
    <x v="20"/>
  </r>
  <r>
    <x v="54"/>
    <x v="32"/>
  </r>
  <r>
    <x v="55"/>
    <x v="33"/>
  </r>
  <r>
    <x v="56"/>
    <x v="34"/>
  </r>
  <r>
    <x v="57"/>
    <x v="35"/>
  </r>
  <r>
    <x v="58"/>
    <x v="35"/>
  </r>
  <r>
    <x v="59"/>
    <x v="35"/>
  </r>
  <r>
    <x v="60"/>
    <x v="36"/>
  </r>
  <r>
    <x v="61"/>
    <x v="29"/>
  </r>
  <r>
    <x v="62"/>
    <x v="37"/>
  </r>
  <r>
    <x v="63"/>
    <x v="38"/>
  </r>
  <r>
    <x v="64"/>
    <x v="39"/>
  </r>
  <r>
    <x v="65"/>
    <x v="40"/>
  </r>
  <r>
    <x v="66"/>
    <x v="41"/>
  </r>
  <r>
    <x v="67"/>
    <x v="35"/>
  </r>
  <r>
    <x v="68"/>
    <x v="32"/>
  </r>
  <r>
    <x v="69"/>
    <x v="42"/>
  </r>
  <r>
    <x v="70"/>
    <x v="42"/>
  </r>
  <r>
    <x v="71"/>
    <x v="43"/>
  </r>
  <r>
    <x v="72"/>
    <x v="44"/>
  </r>
  <r>
    <x v="73"/>
    <x v="33"/>
  </r>
  <r>
    <x v="74"/>
    <x v="19"/>
  </r>
  <r>
    <x v="75"/>
    <x v="32"/>
  </r>
  <r>
    <x v="76"/>
    <x v="45"/>
  </r>
  <r>
    <x v="77"/>
    <x v="24"/>
  </r>
  <r>
    <x v="78"/>
    <x v="34"/>
  </r>
  <r>
    <x v="79"/>
    <x v="26"/>
  </r>
  <r>
    <x v="80"/>
    <x v="13"/>
  </r>
  <r>
    <x v="81"/>
    <x v="45"/>
  </r>
  <r>
    <x v="82"/>
    <x v="45"/>
  </r>
  <r>
    <x v="83"/>
    <x v="24"/>
  </r>
  <r>
    <x v="84"/>
    <x v="19"/>
  </r>
  <r>
    <x v="85"/>
    <x v="42"/>
  </r>
  <r>
    <x v="86"/>
    <x v="27"/>
  </r>
  <r>
    <x v="87"/>
    <x v="19"/>
  </r>
  <r>
    <x v="88"/>
    <x v="46"/>
  </r>
  <r>
    <x v="89"/>
    <x v="26"/>
  </r>
  <r>
    <x v="90"/>
    <x v="47"/>
  </r>
  <r>
    <x v="91"/>
    <x v="36"/>
  </r>
  <r>
    <x v="92"/>
    <x v="39"/>
  </r>
  <r>
    <x v="93"/>
    <x v="48"/>
  </r>
  <r>
    <x v="94"/>
    <x v="49"/>
  </r>
  <r>
    <x v="95"/>
    <x v="50"/>
  </r>
  <r>
    <x v="96"/>
    <x v="51"/>
  </r>
  <r>
    <x v="97"/>
    <x v="52"/>
  </r>
  <r>
    <x v="98"/>
    <x v="52"/>
  </r>
  <r>
    <x v="99"/>
    <x v="53"/>
  </r>
  <r>
    <x v="100"/>
    <x v="54"/>
  </r>
  <r>
    <x v="101"/>
    <x v="55"/>
  </r>
  <r>
    <x v="102"/>
    <x v="56"/>
  </r>
  <r>
    <x v="103"/>
    <x v="48"/>
  </r>
  <r>
    <x v="104"/>
    <x v="37"/>
  </r>
  <r>
    <x v="105"/>
    <x v="57"/>
  </r>
  <r>
    <x v="106"/>
    <x v="58"/>
  </r>
  <r>
    <x v="107"/>
    <x v="59"/>
  </r>
  <r>
    <x v="108"/>
    <x v="49"/>
  </r>
  <r>
    <x v="109"/>
    <x v="42"/>
  </r>
  <r>
    <x v="110"/>
    <x v="51"/>
  </r>
  <r>
    <x v="111"/>
    <x v="60"/>
  </r>
  <r>
    <x v="112"/>
    <x v="61"/>
  </r>
  <r>
    <x v="113"/>
    <x v="62"/>
  </r>
  <r>
    <x v="114"/>
    <x v="63"/>
  </r>
  <r>
    <x v="115"/>
    <x v="64"/>
  </r>
  <r>
    <x v="116"/>
    <x v="65"/>
  </r>
  <r>
    <x v="117"/>
    <x v="66"/>
  </r>
  <r>
    <x v="118"/>
    <x v="38"/>
  </r>
  <r>
    <x v="119"/>
    <x v="67"/>
  </r>
  <r>
    <x v="120"/>
    <x v="68"/>
  </r>
  <r>
    <x v="121"/>
    <x v="69"/>
  </r>
  <r>
    <x v="122"/>
    <x v="70"/>
  </r>
  <r>
    <x v="123"/>
    <x v="68"/>
  </r>
  <r>
    <x v="124"/>
    <x v="71"/>
  </r>
  <r>
    <x v="125"/>
    <x v="72"/>
  </r>
  <r>
    <x v="126"/>
    <x v="73"/>
  </r>
  <r>
    <x v="127"/>
    <x v="51"/>
  </r>
  <r>
    <x v="128"/>
    <x v="53"/>
  </r>
  <r>
    <x v="129"/>
    <x v="64"/>
  </r>
  <r>
    <x v="130"/>
    <x v="74"/>
  </r>
  <r>
    <x v="131"/>
    <x v="49"/>
  </r>
  <r>
    <x v="132"/>
    <x v="75"/>
  </r>
  <r>
    <x v="133"/>
    <x v="71"/>
  </r>
  <r>
    <x v="134"/>
    <x v="70"/>
  </r>
  <r>
    <x v="135"/>
    <x v="76"/>
  </r>
  <r>
    <x v="136"/>
    <x v="49"/>
  </r>
  <r>
    <x v="137"/>
    <x v="77"/>
  </r>
  <r>
    <x v="138"/>
    <x v="78"/>
  </r>
  <r>
    <x v="139"/>
    <x v="79"/>
  </r>
  <r>
    <x v="140"/>
    <x v="60"/>
  </r>
  <r>
    <x v="141"/>
    <x v="80"/>
  </r>
  <r>
    <x v="142"/>
    <x v="54"/>
  </r>
  <r>
    <x v="143"/>
    <x v="81"/>
  </r>
  <r>
    <x v="144"/>
    <x v="82"/>
  </r>
  <r>
    <x v="145"/>
    <x v="83"/>
  </r>
  <r>
    <x v="146"/>
    <x v="84"/>
  </r>
  <r>
    <x v="147"/>
    <x v="85"/>
  </r>
  <r>
    <x v="148"/>
    <x v="86"/>
  </r>
  <r>
    <x v="149"/>
    <x v="87"/>
  </r>
  <r>
    <x v="150"/>
    <x v="88"/>
  </r>
  <r>
    <x v="151"/>
    <x v="89"/>
  </r>
  <r>
    <x v="152"/>
    <x v="90"/>
  </r>
  <r>
    <x v="153"/>
    <x v="91"/>
  </r>
  <r>
    <x v="154"/>
    <x v="92"/>
  </r>
  <r>
    <x v="155"/>
    <x v="93"/>
  </r>
  <r>
    <x v="156"/>
    <x v="94"/>
  </r>
  <r>
    <x v="157"/>
    <x v="95"/>
  </r>
  <r>
    <x v="158"/>
    <x v="96"/>
  </r>
  <r>
    <x v="159"/>
    <x v="97"/>
  </r>
  <r>
    <x v="160"/>
    <x v="83"/>
  </r>
  <r>
    <x v="161"/>
    <x v="98"/>
  </r>
  <r>
    <x v="162"/>
    <x v="99"/>
  </r>
  <r>
    <x v="163"/>
    <x v="100"/>
  </r>
  <r>
    <x v="164"/>
    <x v="101"/>
  </r>
  <r>
    <x v="165"/>
    <x v="102"/>
  </r>
  <r>
    <x v="166"/>
    <x v="83"/>
  </r>
  <r>
    <x v="167"/>
    <x v="103"/>
  </r>
  <r>
    <x v="168"/>
    <x v="104"/>
  </r>
  <r>
    <x v="169"/>
    <x v="105"/>
  </r>
  <r>
    <x v="170"/>
    <x v="106"/>
  </r>
  <r>
    <x v="171"/>
    <x v="89"/>
  </r>
  <r>
    <x v="172"/>
    <x v="82"/>
  </r>
  <r>
    <x v="173"/>
    <x v="107"/>
  </r>
  <r>
    <x v="174"/>
    <x v="108"/>
  </r>
  <r>
    <x v="175"/>
    <x v="109"/>
  </r>
  <r>
    <x v="176"/>
    <x v="110"/>
  </r>
  <r>
    <x v="177"/>
    <x v="111"/>
  </r>
  <r>
    <x v="178"/>
    <x v="53"/>
  </r>
  <r>
    <x v="179"/>
    <x v="112"/>
  </r>
  <r>
    <x v="180"/>
    <x v="113"/>
  </r>
  <r>
    <x v="181"/>
    <x v="114"/>
  </r>
  <r>
    <x v="182"/>
    <x v="115"/>
  </r>
  <r>
    <x v="183"/>
    <x v="116"/>
  </r>
  <r>
    <x v="184"/>
    <x v="72"/>
  </r>
  <r>
    <x v="185"/>
    <x v="88"/>
  </r>
  <r>
    <x v="186"/>
    <x v="117"/>
  </r>
  <r>
    <x v="187"/>
    <x v="118"/>
  </r>
  <r>
    <x v="188"/>
    <x v="119"/>
  </r>
  <r>
    <x v="189"/>
    <x v="105"/>
  </r>
  <r>
    <x v="190"/>
    <x v="120"/>
  </r>
  <r>
    <x v="191"/>
    <x v="113"/>
  </r>
  <r>
    <x v="192"/>
    <x v="121"/>
  </r>
  <r>
    <x v="193"/>
    <x v="84"/>
  </r>
  <r>
    <x v="194"/>
    <x v="122"/>
  </r>
  <r>
    <x v="195"/>
    <x v="123"/>
  </r>
  <r>
    <x v="196"/>
    <x v="124"/>
  </r>
  <r>
    <x v="197"/>
    <x v="125"/>
  </r>
  <r>
    <x v="198"/>
    <x v="86"/>
  </r>
  <r>
    <x v="199"/>
    <x v="75"/>
  </r>
  <r>
    <x v="200"/>
    <x v="126"/>
  </r>
  <r>
    <x v="201"/>
    <x v="127"/>
  </r>
  <r>
    <x v="202"/>
    <x v="128"/>
  </r>
  <r>
    <x v="203"/>
    <x v="129"/>
  </r>
  <r>
    <x v="204"/>
    <x v="130"/>
  </r>
  <r>
    <x v="205"/>
    <x v="131"/>
  </r>
  <r>
    <x v="206"/>
    <x v="132"/>
  </r>
  <r>
    <x v="207"/>
    <x v="133"/>
  </r>
  <r>
    <x v="208"/>
    <x v="134"/>
  </r>
  <r>
    <x v="209"/>
    <x v="135"/>
  </r>
  <r>
    <x v="210"/>
    <x v="136"/>
  </r>
  <r>
    <x v="211"/>
    <x v="137"/>
  </r>
  <r>
    <x v="212"/>
    <x v="138"/>
  </r>
  <r>
    <x v="213"/>
    <x v="139"/>
  </r>
  <r>
    <x v="214"/>
    <x v="93"/>
  </r>
  <r>
    <x v="215"/>
    <x v="139"/>
  </r>
  <r>
    <x v="216"/>
    <x v="92"/>
  </r>
  <r>
    <x v="217"/>
    <x v="140"/>
  </r>
  <r>
    <x v="218"/>
    <x v="141"/>
  </r>
  <r>
    <x v="219"/>
    <x v="142"/>
  </r>
  <r>
    <x v="220"/>
    <x v="118"/>
  </r>
  <r>
    <x v="221"/>
    <x v="143"/>
  </r>
  <r>
    <x v="222"/>
    <x v="144"/>
  </r>
  <r>
    <x v="223"/>
    <x v="145"/>
  </r>
  <r>
    <x v="224"/>
    <x v="146"/>
  </r>
  <r>
    <x v="225"/>
    <x v="147"/>
  </r>
  <r>
    <x v="226"/>
    <x v="148"/>
  </r>
  <r>
    <x v="227"/>
    <x v="148"/>
  </r>
  <r>
    <x v="228"/>
    <x v="149"/>
  </r>
  <r>
    <x v="229"/>
    <x v="150"/>
  </r>
  <r>
    <x v="230"/>
    <x v="151"/>
  </r>
  <r>
    <x v="231"/>
    <x v="152"/>
  </r>
  <r>
    <x v="232"/>
    <x v="153"/>
  </r>
  <r>
    <x v="233"/>
    <x v="154"/>
  </r>
  <r>
    <x v="234"/>
    <x v="155"/>
  </r>
  <r>
    <x v="235"/>
    <x v="94"/>
  </r>
  <r>
    <x v="236"/>
    <x v="156"/>
  </r>
  <r>
    <x v="237"/>
    <x v="157"/>
  </r>
  <r>
    <x v="238"/>
    <x v="158"/>
  </r>
  <r>
    <x v="239"/>
    <x v="159"/>
  </r>
  <r>
    <x v="240"/>
    <x v="160"/>
  </r>
  <r>
    <x v="241"/>
    <x v="116"/>
  </r>
  <r>
    <x v="242"/>
    <x v="161"/>
  </r>
  <r>
    <x v="243"/>
    <x v="162"/>
  </r>
  <r>
    <x v="244"/>
    <x v="163"/>
  </r>
  <r>
    <x v="245"/>
    <x v="164"/>
  </r>
  <r>
    <x v="246"/>
    <x v="165"/>
  </r>
  <r>
    <x v="247"/>
    <x v="166"/>
  </r>
  <r>
    <x v="248"/>
    <x v="167"/>
  </r>
  <r>
    <x v="249"/>
    <x v="168"/>
  </r>
  <r>
    <x v="250"/>
    <x v="169"/>
  </r>
  <r>
    <x v="251"/>
    <x v="170"/>
  </r>
  <r>
    <x v="252"/>
    <x v="171"/>
  </r>
  <r>
    <x v="253"/>
    <x v="172"/>
  </r>
  <r>
    <x v="254"/>
    <x v="122"/>
  </r>
  <r>
    <x v="255"/>
    <x v="124"/>
  </r>
  <r>
    <x v="256"/>
    <x v="167"/>
  </r>
  <r>
    <x v="257"/>
    <x v="173"/>
  </r>
  <r>
    <x v="258"/>
    <x v="174"/>
  </r>
  <r>
    <x v="259"/>
    <x v="175"/>
  </r>
  <r>
    <x v="260"/>
    <x v="176"/>
  </r>
  <r>
    <x v="261"/>
    <x v="144"/>
  </r>
  <r>
    <x v="262"/>
    <x v="164"/>
  </r>
  <r>
    <x v="263"/>
    <x v="109"/>
  </r>
  <r>
    <x v="264"/>
    <x v="177"/>
  </r>
  <r>
    <x v="265"/>
    <x v="178"/>
  </r>
  <r>
    <x v="266"/>
    <x v="179"/>
  </r>
  <r>
    <x v="267"/>
    <x v="180"/>
  </r>
  <r>
    <x v="268"/>
    <x v="181"/>
  </r>
  <r>
    <x v="269"/>
    <x v="182"/>
  </r>
  <r>
    <x v="270"/>
    <x v="183"/>
  </r>
  <r>
    <x v="271"/>
    <x v="138"/>
  </r>
  <r>
    <x v="272"/>
    <x v="184"/>
  </r>
  <r>
    <x v="273"/>
    <x v="185"/>
  </r>
  <r>
    <x v="274"/>
    <x v="117"/>
  </r>
  <r>
    <x v="275"/>
    <x v="63"/>
  </r>
  <r>
    <x v="276"/>
    <x v="186"/>
  </r>
  <r>
    <x v="277"/>
    <x v="131"/>
  </r>
  <r>
    <x v="278"/>
    <x v="125"/>
  </r>
  <r>
    <x v="279"/>
    <x v="187"/>
  </r>
  <r>
    <x v="280"/>
    <x v="182"/>
  </r>
  <r>
    <x v="281"/>
    <x v="188"/>
  </r>
  <r>
    <x v="282"/>
    <x v="62"/>
  </r>
  <r>
    <x v="283"/>
    <x v="189"/>
  </r>
  <r>
    <x v="284"/>
    <x v="62"/>
  </r>
  <r>
    <x v="285"/>
    <x v="131"/>
  </r>
  <r>
    <x v="286"/>
    <x v="110"/>
  </r>
  <r>
    <x v="287"/>
    <x v="185"/>
  </r>
  <r>
    <x v="288"/>
    <x v="114"/>
  </r>
  <r>
    <x v="289"/>
    <x v="85"/>
  </r>
  <r>
    <x v="290"/>
    <x v="85"/>
  </r>
  <r>
    <x v="291"/>
    <x v="190"/>
  </r>
  <r>
    <x v="292"/>
    <x v="191"/>
  </r>
  <r>
    <x v="293"/>
    <x v="187"/>
  </r>
  <r>
    <x v="294"/>
    <x v="192"/>
  </r>
  <r>
    <x v="295"/>
    <x v="193"/>
  </r>
  <r>
    <x v="296"/>
    <x v="194"/>
  </r>
  <r>
    <x v="297"/>
    <x v="110"/>
  </r>
  <r>
    <x v="298"/>
    <x v="124"/>
  </r>
  <r>
    <x v="299"/>
    <x v="134"/>
  </r>
  <r>
    <x v="300"/>
    <x v="159"/>
  </r>
  <r>
    <x v="301"/>
    <x v="195"/>
  </r>
  <r>
    <x v="302"/>
    <x v="196"/>
  </r>
  <r>
    <x v="303"/>
    <x v="197"/>
  </r>
  <r>
    <x v="304"/>
    <x v="92"/>
  </r>
  <r>
    <x v="305"/>
    <x v="183"/>
  </r>
  <r>
    <x v="306"/>
    <x v="198"/>
  </r>
  <r>
    <x v="307"/>
    <x v="199"/>
  </r>
  <r>
    <x v="308"/>
    <x v="200"/>
  </r>
  <r>
    <x v="309"/>
    <x v="201"/>
  </r>
  <r>
    <x v="310"/>
    <x v="130"/>
  </r>
  <r>
    <x v="311"/>
    <x v="105"/>
  </r>
  <r>
    <x v="312"/>
    <x v="129"/>
  </r>
  <r>
    <x v="313"/>
    <x v="168"/>
  </r>
  <r>
    <x v="314"/>
    <x v="202"/>
  </r>
  <r>
    <x v="315"/>
    <x v="115"/>
  </r>
  <r>
    <x v="316"/>
    <x v="84"/>
  </r>
  <r>
    <x v="317"/>
    <x v="203"/>
  </r>
  <r>
    <x v="318"/>
    <x v="204"/>
  </r>
  <r>
    <x v="319"/>
    <x v="205"/>
  </r>
  <r>
    <x v="320"/>
    <x v="56"/>
  </r>
  <r>
    <x v="321"/>
    <x v="148"/>
  </r>
  <r>
    <x v="322"/>
    <x v="206"/>
  </r>
  <r>
    <x v="323"/>
    <x v="207"/>
  </r>
  <r>
    <x v="324"/>
    <x v="89"/>
  </r>
  <r>
    <x v="325"/>
    <x v="208"/>
  </r>
  <r>
    <x v="326"/>
    <x v="77"/>
  </r>
  <r>
    <x v="327"/>
    <x v="209"/>
  </r>
  <r>
    <x v="328"/>
    <x v="89"/>
  </r>
  <r>
    <x v="329"/>
    <x v="186"/>
  </r>
  <r>
    <x v="330"/>
    <x v="55"/>
  </r>
  <r>
    <x v="331"/>
    <x v="89"/>
  </r>
  <r>
    <x v="332"/>
    <x v="208"/>
  </r>
  <r>
    <x v="333"/>
    <x v="77"/>
  </r>
  <r>
    <x v="334"/>
    <x v="181"/>
  </r>
  <r>
    <x v="335"/>
    <x v="210"/>
  </r>
  <r>
    <x v="336"/>
    <x v="96"/>
  </r>
  <r>
    <x v="337"/>
    <x v="211"/>
  </r>
  <r>
    <x v="338"/>
    <x v="211"/>
  </r>
  <r>
    <x v="339"/>
    <x v="77"/>
  </r>
  <r>
    <x v="340"/>
    <x v="212"/>
  </r>
  <r>
    <x v="341"/>
    <x v="193"/>
  </r>
  <r>
    <x v="342"/>
    <x v="213"/>
  </r>
  <r>
    <x v="343"/>
    <x v="191"/>
  </r>
  <r>
    <x v="344"/>
    <x v="86"/>
  </r>
  <r>
    <x v="345"/>
    <x v="96"/>
  </r>
  <r>
    <x v="346"/>
    <x v="55"/>
  </r>
  <r>
    <x v="347"/>
    <x v="102"/>
  </r>
  <r>
    <x v="348"/>
    <x v="53"/>
  </r>
  <r>
    <x v="349"/>
    <x v="191"/>
  </r>
  <r>
    <x v="350"/>
    <x v="86"/>
  </r>
  <r>
    <x v="351"/>
    <x v="132"/>
  </r>
  <r>
    <x v="352"/>
    <x v="56"/>
  </r>
  <r>
    <x v="353"/>
    <x v="57"/>
  </r>
  <r>
    <x v="354"/>
    <x v="214"/>
  </r>
  <r>
    <x v="355"/>
    <x v="78"/>
  </r>
  <r>
    <x v="356"/>
    <x v="215"/>
  </r>
  <r>
    <x v="357"/>
    <x v="216"/>
  </r>
  <r>
    <x v="358"/>
    <x v="190"/>
  </r>
  <r>
    <x v="359"/>
    <x v="106"/>
  </r>
  <r>
    <x v="360"/>
    <x v="63"/>
  </r>
  <r>
    <x v="361"/>
    <x v="68"/>
  </r>
  <r>
    <x v="362"/>
    <x v="217"/>
  </r>
  <r>
    <x v="363"/>
    <x v="204"/>
  </r>
  <r>
    <x v="364"/>
    <x v="58"/>
  </r>
  <r>
    <x v="365"/>
    <x v="70"/>
  </r>
  <r>
    <x v="366"/>
    <x v="86"/>
  </r>
  <r>
    <x v="367"/>
    <x v="218"/>
  </r>
  <r>
    <x v="368"/>
    <x v="190"/>
  </r>
  <r>
    <x v="369"/>
    <x v="205"/>
  </r>
  <r>
    <x v="370"/>
    <x v="85"/>
  </r>
  <r>
    <x v="371"/>
    <x v="120"/>
  </r>
  <r>
    <x v="372"/>
    <x v="219"/>
  </r>
  <r>
    <x v="373"/>
    <x v="203"/>
  </r>
  <r>
    <x v="374"/>
    <x v="220"/>
  </r>
  <r>
    <x v="375"/>
    <x v="181"/>
  </r>
  <r>
    <x v="376"/>
    <x v="221"/>
  </r>
  <r>
    <x v="377"/>
    <x v="85"/>
  </r>
  <r>
    <x v="378"/>
    <x v="216"/>
  </r>
  <r>
    <x v="379"/>
    <x v="77"/>
  </r>
  <r>
    <x v="380"/>
    <x v="222"/>
  </r>
  <r>
    <x v="381"/>
    <x v="222"/>
  </r>
  <r>
    <x v="382"/>
    <x v="89"/>
  </r>
  <r>
    <x v="383"/>
    <x v="223"/>
  </r>
  <r>
    <x v="384"/>
    <x v="114"/>
  </r>
  <r>
    <x v="385"/>
    <x v="84"/>
  </r>
  <r>
    <x v="386"/>
    <x v="208"/>
  </r>
  <r>
    <x v="387"/>
    <x v="186"/>
  </r>
  <r>
    <x v="388"/>
    <x v="86"/>
  </r>
  <r>
    <x v="389"/>
    <x v="190"/>
  </r>
  <r>
    <x v="390"/>
    <x v="103"/>
  </r>
  <r>
    <x v="391"/>
    <x v="154"/>
  </r>
  <r>
    <x v="392"/>
    <x v="224"/>
  </r>
  <r>
    <x v="393"/>
    <x v="90"/>
  </r>
  <r>
    <x v="394"/>
    <x v="225"/>
  </r>
  <r>
    <x v="395"/>
    <x v="226"/>
  </r>
  <r>
    <x v="396"/>
    <x v="227"/>
  </r>
  <r>
    <x v="397"/>
    <x v="228"/>
  </r>
  <r>
    <x v="398"/>
    <x v="67"/>
  </r>
  <r>
    <x v="399"/>
    <x v="226"/>
  </r>
  <r>
    <x v="400"/>
    <x v="101"/>
  </r>
  <r>
    <x v="401"/>
    <x v="229"/>
  </r>
  <r>
    <x v="402"/>
    <x v="230"/>
  </r>
  <r>
    <x v="403"/>
    <x v="231"/>
  </r>
  <r>
    <x v="404"/>
    <x v="232"/>
  </r>
  <r>
    <x v="405"/>
    <x v="233"/>
  </r>
  <r>
    <x v="406"/>
    <x v="57"/>
  </r>
  <r>
    <x v="407"/>
    <x v="234"/>
  </r>
  <r>
    <x v="408"/>
    <x v="235"/>
  </r>
  <r>
    <x v="409"/>
    <x v="66"/>
  </r>
  <r>
    <x v="410"/>
    <x v="231"/>
  </r>
  <r>
    <x v="411"/>
    <x v="236"/>
  </r>
  <r>
    <x v="412"/>
    <x v="68"/>
  </r>
  <r>
    <x v="413"/>
    <x v="234"/>
  </r>
  <r>
    <x v="414"/>
    <x v="236"/>
  </r>
  <r>
    <x v="415"/>
    <x v="47"/>
  </r>
  <r>
    <x v="416"/>
    <x v="237"/>
  </r>
  <r>
    <x v="417"/>
    <x v="42"/>
  </r>
  <r>
    <x v="418"/>
    <x v="33"/>
  </r>
  <r>
    <x v="419"/>
    <x v="43"/>
  </r>
  <r>
    <x v="420"/>
    <x v="36"/>
  </r>
  <r>
    <x v="421"/>
    <x v="37"/>
  </r>
  <r>
    <x v="422"/>
    <x v="42"/>
  </r>
  <r>
    <x v="423"/>
    <x v="232"/>
  </r>
  <r>
    <x v="424"/>
    <x v="24"/>
  </r>
  <r>
    <x v="425"/>
    <x v="38"/>
  </r>
  <r>
    <x v="426"/>
    <x v="238"/>
  </r>
  <r>
    <x v="427"/>
    <x v="44"/>
  </r>
  <r>
    <x v="428"/>
    <x v="38"/>
  </r>
  <r>
    <x v="429"/>
    <x v="66"/>
  </r>
  <r>
    <x v="430"/>
    <x v="239"/>
  </r>
  <r>
    <x v="431"/>
    <x v="45"/>
  </r>
  <r>
    <x v="432"/>
    <x v="30"/>
  </r>
  <r>
    <x v="433"/>
    <x v="74"/>
  </r>
  <r>
    <x v="434"/>
    <x v="240"/>
  </r>
  <r>
    <x v="435"/>
    <x v="65"/>
  </r>
  <r>
    <x v="436"/>
    <x v="43"/>
  </r>
  <r>
    <x v="437"/>
    <x v="68"/>
  </r>
  <r>
    <x v="438"/>
    <x v="241"/>
  </r>
  <r>
    <x v="439"/>
    <x v="238"/>
  </r>
  <r>
    <x v="440"/>
    <x v="77"/>
  </r>
  <r>
    <x v="441"/>
    <x v="78"/>
  </r>
  <r>
    <x v="442"/>
    <x v="59"/>
  </r>
  <r>
    <x v="443"/>
    <x v="205"/>
  </r>
  <r>
    <x v="444"/>
    <x v="232"/>
  </r>
  <r>
    <x v="445"/>
    <x v="241"/>
  </r>
  <r>
    <x v="446"/>
    <x v="242"/>
  </r>
  <r>
    <x v="447"/>
    <x v="40"/>
  </r>
  <r>
    <x v="448"/>
    <x v="82"/>
  </r>
  <r>
    <x v="449"/>
    <x v="81"/>
  </r>
  <r>
    <x v="450"/>
    <x v="243"/>
  </r>
  <r>
    <x v="451"/>
    <x v="217"/>
  </r>
  <r>
    <x v="452"/>
    <x v="244"/>
  </r>
  <r>
    <x v="453"/>
    <x v="238"/>
  </r>
  <r>
    <x v="454"/>
    <x v="245"/>
  </r>
  <r>
    <x v="455"/>
    <x v="56"/>
  </r>
  <r>
    <x v="456"/>
    <x v="221"/>
  </r>
  <r>
    <x v="457"/>
    <x v="55"/>
  </r>
  <r>
    <x v="458"/>
    <x v="82"/>
  </r>
  <r>
    <x v="459"/>
    <x v="52"/>
  </r>
  <r>
    <x v="460"/>
    <x v="230"/>
  </r>
  <r>
    <x v="461"/>
    <x v="88"/>
  </r>
  <r>
    <x v="462"/>
    <x v="246"/>
  </r>
  <r>
    <x v="463"/>
    <x v="227"/>
  </r>
  <r>
    <x v="464"/>
    <x v="58"/>
  </r>
  <r>
    <x v="465"/>
    <x v="49"/>
  </r>
  <r>
    <x v="466"/>
    <x v="247"/>
  </r>
  <r>
    <x v="467"/>
    <x v="40"/>
  </r>
  <r>
    <x v="468"/>
    <x v="22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69">
  <r>
    <x v="0"/>
    <n v="47"/>
  </r>
  <r>
    <x v="1"/>
    <n v="49"/>
  </r>
  <r>
    <x v="2"/>
    <n v="35"/>
  </r>
  <r>
    <x v="3"/>
    <n v="40"/>
  </r>
  <r>
    <x v="4"/>
    <n v="38"/>
  </r>
  <r>
    <x v="5"/>
    <n v="50"/>
  </r>
  <r>
    <x v="6"/>
    <n v="45"/>
  </r>
  <r>
    <x v="7"/>
    <n v="49"/>
  </r>
  <r>
    <x v="8"/>
    <n v="55"/>
  </r>
  <r>
    <x v="9"/>
    <n v="48"/>
  </r>
  <r>
    <x v="10"/>
    <n v="35"/>
  </r>
  <r>
    <x v="11"/>
    <n v="42"/>
  </r>
  <r>
    <x v="12"/>
    <n v="43"/>
  </r>
  <r>
    <x v="13"/>
    <n v="46"/>
  </r>
  <r>
    <x v="14"/>
    <n v="58"/>
  </r>
  <r>
    <x v="15"/>
    <n v="53"/>
  </r>
  <r>
    <x v="16"/>
    <n v="48"/>
  </r>
  <r>
    <x v="17"/>
    <n v="51"/>
  </r>
  <r>
    <x v="18"/>
    <n v="44"/>
  </r>
  <r>
    <x v="19"/>
    <n v="42"/>
  </r>
  <r>
    <x v="20"/>
    <n v="46"/>
  </r>
  <r>
    <x v="21"/>
    <n v="67"/>
  </r>
  <r>
    <x v="22"/>
    <n v="54"/>
  </r>
  <r>
    <x v="23"/>
    <n v="51"/>
  </r>
  <r>
    <x v="24"/>
    <n v="53"/>
  </r>
  <r>
    <x v="25"/>
    <n v="42"/>
  </r>
  <r>
    <x v="26"/>
    <n v="57"/>
  </r>
  <r>
    <x v="27"/>
    <n v="59"/>
  </r>
  <r>
    <x v="28"/>
    <n v="69"/>
  </r>
  <r>
    <x v="29"/>
    <n v="73"/>
  </r>
  <r>
    <x v="30"/>
    <n v="67"/>
  </r>
  <r>
    <x v="31"/>
    <n v="61"/>
  </r>
  <r>
    <x v="32"/>
    <n v="60"/>
  </r>
  <r>
    <x v="33"/>
    <n v="67"/>
  </r>
  <r>
    <x v="34"/>
    <n v="71"/>
  </r>
  <r>
    <x v="35"/>
    <n v="70"/>
  </r>
  <r>
    <x v="36"/>
    <n v="61"/>
  </r>
  <r>
    <x v="37"/>
    <n v="64"/>
  </r>
  <r>
    <x v="38"/>
    <n v="56"/>
  </r>
  <r>
    <x v="39"/>
    <n v="113"/>
  </r>
  <r>
    <x v="40"/>
    <n v="127"/>
  </r>
  <r>
    <x v="41"/>
    <n v="51"/>
  </r>
  <r>
    <x v="42"/>
    <n v="78"/>
  </r>
  <r>
    <x v="43"/>
    <n v="66"/>
  </r>
  <r>
    <x v="44"/>
    <n v="59"/>
  </r>
  <r>
    <x v="45"/>
    <n v="75"/>
  </r>
  <r>
    <x v="46"/>
    <n v="86"/>
  </r>
  <r>
    <x v="47"/>
    <n v="42"/>
  </r>
  <r>
    <x v="48"/>
    <n v="117"/>
  </r>
  <r>
    <x v="49"/>
    <n v="69"/>
  </r>
  <r>
    <x v="50"/>
    <n v="67"/>
  </r>
  <r>
    <x v="51"/>
    <n v="76"/>
  </r>
  <r>
    <x v="52"/>
    <n v="71"/>
  </r>
  <r>
    <x v="53"/>
    <n v="63"/>
  </r>
  <r>
    <x v="54"/>
    <n v="105"/>
  </r>
  <r>
    <x v="55"/>
    <n v="90"/>
  </r>
  <r>
    <x v="56"/>
    <n v="90"/>
  </r>
  <r>
    <x v="57"/>
    <n v="63"/>
  </r>
  <r>
    <x v="58"/>
    <n v="60"/>
  </r>
  <r>
    <x v="59"/>
    <n v="77"/>
  </r>
  <r>
    <x v="60"/>
    <n v="91"/>
  </r>
  <r>
    <x v="61"/>
    <n v="67"/>
  </r>
  <r>
    <x v="62"/>
    <n v="73"/>
  </r>
  <r>
    <x v="63"/>
    <n v="81"/>
  </r>
  <r>
    <x v="64"/>
    <n v="71"/>
  </r>
  <r>
    <x v="65"/>
    <n v="79"/>
  </r>
  <r>
    <x v="66"/>
    <n v="95"/>
  </r>
  <r>
    <x v="67"/>
    <n v="72"/>
  </r>
  <r>
    <x v="68"/>
    <n v="61"/>
  </r>
  <r>
    <x v="69"/>
    <n v="85"/>
  </r>
  <r>
    <x v="70"/>
    <n v="63"/>
  </r>
  <r>
    <x v="71"/>
    <n v="84"/>
  </r>
  <r>
    <x v="72"/>
    <n v="61"/>
  </r>
  <r>
    <x v="73"/>
    <n v="70"/>
  </r>
  <r>
    <x v="74"/>
    <n v="45"/>
  </r>
  <r>
    <x v="75"/>
    <n v="66"/>
  </r>
  <r>
    <x v="76"/>
    <n v="70"/>
  </r>
  <r>
    <x v="77"/>
    <n v="72"/>
  </r>
  <r>
    <x v="78"/>
    <n v="67"/>
  </r>
  <r>
    <x v="79"/>
    <n v="65"/>
  </r>
  <r>
    <x v="80"/>
    <n v="55"/>
  </r>
  <r>
    <x v="81"/>
    <n v="54"/>
  </r>
  <r>
    <x v="82"/>
    <n v="59"/>
  </r>
  <r>
    <x v="83"/>
    <n v="78"/>
  </r>
  <r>
    <x v="84"/>
    <n v="73"/>
  </r>
  <r>
    <x v="85"/>
    <n v="94"/>
  </r>
  <r>
    <x v="86"/>
    <n v="101"/>
  </r>
  <r>
    <x v="87"/>
    <n v="77"/>
  </r>
  <r>
    <x v="88"/>
    <n v="70"/>
  </r>
  <r>
    <x v="89"/>
    <n v="54"/>
  </r>
  <r>
    <x v="90"/>
    <n v="116"/>
  </r>
  <r>
    <x v="91"/>
    <n v="78"/>
  </r>
  <r>
    <x v="92"/>
    <n v="119"/>
  </r>
  <r>
    <x v="93"/>
    <n v="74"/>
  </r>
  <r>
    <x v="94"/>
    <n v="112"/>
  </r>
  <r>
    <x v="95"/>
    <n v="196"/>
  </r>
  <r>
    <x v="96"/>
    <n v="94"/>
  </r>
  <r>
    <x v="97"/>
    <n v="105"/>
  </r>
  <r>
    <x v="98"/>
    <n v="149"/>
  </r>
  <r>
    <x v="99"/>
    <n v="182"/>
  </r>
  <r>
    <x v="100"/>
    <n v="109"/>
  </r>
  <r>
    <x v="101"/>
    <n v="161"/>
  </r>
  <r>
    <x v="102"/>
    <n v="163"/>
  </r>
  <r>
    <x v="103"/>
    <n v="71"/>
  </r>
  <r>
    <x v="104"/>
    <n v="118"/>
  </r>
  <r>
    <x v="105"/>
    <n v="118"/>
  </r>
  <r>
    <x v="106"/>
    <n v="158"/>
  </r>
  <r>
    <x v="107"/>
    <n v="128"/>
  </r>
  <r>
    <x v="108"/>
    <n v="111"/>
  </r>
  <r>
    <x v="109"/>
    <n v="99"/>
  </r>
  <r>
    <x v="110"/>
    <n v="120"/>
  </r>
  <r>
    <x v="111"/>
    <n v="158"/>
  </r>
  <r>
    <x v="112"/>
    <n v="204"/>
  </r>
  <r>
    <x v="113"/>
    <n v="153"/>
  </r>
  <r>
    <x v="114"/>
    <n v="111"/>
  </r>
  <r>
    <x v="115"/>
    <n v="135"/>
  </r>
  <r>
    <x v="116"/>
    <n v="116"/>
  </r>
  <r>
    <x v="117"/>
    <n v="101"/>
  </r>
  <r>
    <x v="118"/>
    <n v="90"/>
  </r>
  <r>
    <x v="119"/>
    <n v="161"/>
  </r>
  <r>
    <x v="120"/>
    <n v="131"/>
  </r>
  <r>
    <x v="121"/>
    <n v="134"/>
  </r>
  <r>
    <x v="122"/>
    <n v="116"/>
  </r>
  <r>
    <x v="123"/>
    <n v="109"/>
  </r>
  <r>
    <x v="124"/>
    <n v="126"/>
  </r>
  <r>
    <x v="125"/>
    <n v="194"/>
  </r>
  <r>
    <x v="126"/>
    <n v="114"/>
  </r>
  <r>
    <x v="127"/>
    <n v="99"/>
  </r>
  <r>
    <x v="128"/>
    <n v="124"/>
  </r>
  <r>
    <x v="129"/>
    <n v="203"/>
  </r>
  <r>
    <x v="130"/>
    <n v="150"/>
  </r>
  <r>
    <x v="131"/>
    <n v="165"/>
  </r>
  <r>
    <x v="132"/>
    <n v="228"/>
  </r>
  <r>
    <x v="133"/>
    <n v="169"/>
  </r>
  <r>
    <x v="134"/>
    <n v="172"/>
  </r>
  <r>
    <x v="135"/>
    <n v="108"/>
  </r>
  <r>
    <x v="136"/>
    <n v="131"/>
  </r>
  <r>
    <x v="137"/>
    <n v="156"/>
  </r>
  <r>
    <x v="138"/>
    <n v="99"/>
  </r>
  <r>
    <x v="139"/>
    <n v="203"/>
  </r>
  <r>
    <x v="140"/>
    <n v="203"/>
  </r>
  <r>
    <x v="141"/>
    <n v="261"/>
  </r>
  <r>
    <x v="142"/>
    <n v="214"/>
  </r>
  <r>
    <x v="143"/>
    <n v="168"/>
  </r>
  <r>
    <x v="144"/>
    <n v="267"/>
  </r>
  <r>
    <x v="145"/>
    <n v="559"/>
  </r>
  <r>
    <x v="146"/>
    <n v="358"/>
  </r>
  <r>
    <x v="147"/>
    <n v="314"/>
  </r>
  <r>
    <x v="148"/>
    <n v="374"/>
  </r>
  <r>
    <x v="149"/>
    <n v="357"/>
  </r>
  <r>
    <x v="150"/>
    <n v="298"/>
  </r>
  <r>
    <x v="151"/>
    <n v="264"/>
  </r>
  <r>
    <x v="152"/>
    <n v="373"/>
  </r>
  <r>
    <x v="153"/>
    <n v="857"/>
  </r>
  <r>
    <x v="154"/>
    <n v="354"/>
  </r>
  <r>
    <x v="155"/>
    <n v="257"/>
  </r>
  <r>
    <x v="156"/>
    <n v="476"/>
  </r>
  <r>
    <x v="157"/>
    <n v="330"/>
  </r>
  <r>
    <x v="158"/>
    <n v="371"/>
  </r>
  <r>
    <x v="159"/>
    <n v="397"/>
  </r>
  <r>
    <x v="160"/>
    <n v="545"/>
  </r>
  <r>
    <x v="161"/>
    <n v="344"/>
  </r>
  <r>
    <x v="162"/>
    <n v="383"/>
  </r>
  <r>
    <x v="163"/>
    <n v="309"/>
  </r>
  <r>
    <x v="164"/>
    <n v="245"/>
  </r>
  <r>
    <x v="165"/>
    <n v="254"/>
  </r>
  <r>
    <x v="166"/>
    <n v="556"/>
  </r>
  <r>
    <x v="167"/>
    <n v="309"/>
  </r>
  <r>
    <x v="168"/>
    <n v="180"/>
  </r>
  <r>
    <x v="169"/>
    <n v="146"/>
  </r>
  <r>
    <x v="170"/>
    <n v="123"/>
  </r>
  <r>
    <x v="171"/>
    <n v="105"/>
  </r>
  <r>
    <x v="172"/>
    <n v="91"/>
  </r>
  <r>
    <x v="173"/>
    <n v="318"/>
  </r>
  <r>
    <x v="174"/>
    <n v="187"/>
  </r>
  <r>
    <x v="175"/>
    <n v="193"/>
  </r>
  <r>
    <x v="176"/>
    <n v="174"/>
  </r>
  <r>
    <x v="177"/>
    <n v="138"/>
  </r>
  <r>
    <x v="178"/>
    <n v="105"/>
  </r>
  <r>
    <x v="179"/>
    <n v="96"/>
  </r>
  <r>
    <x v="180"/>
    <n v="219"/>
  </r>
  <r>
    <x v="181"/>
    <n v="137"/>
  </r>
  <r>
    <x v="182"/>
    <n v="166"/>
  </r>
  <r>
    <x v="183"/>
    <n v="199"/>
  </r>
  <r>
    <x v="184"/>
    <n v="125"/>
  </r>
  <r>
    <x v="185"/>
    <n v="97"/>
  </r>
  <r>
    <x v="186"/>
    <n v="107"/>
  </r>
  <r>
    <x v="187"/>
    <n v="215"/>
  </r>
  <r>
    <x v="188"/>
    <n v="185"/>
  </r>
  <r>
    <x v="189"/>
    <n v="135"/>
  </r>
  <r>
    <x v="190"/>
    <n v="134"/>
  </r>
  <r>
    <x v="191"/>
    <n v="170"/>
  </r>
  <r>
    <x v="192"/>
    <n v="138"/>
  </r>
  <r>
    <x v="193"/>
    <n v="128"/>
  </r>
  <r>
    <x v="194"/>
    <n v="235"/>
  </r>
  <r>
    <x v="195"/>
    <n v="245"/>
  </r>
  <r>
    <x v="196"/>
    <n v="201"/>
  </r>
  <r>
    <x v="197"/>
    <n v="160"/>
  </r>
  <r>
    <x v="198"/>
    <n v="140"/>
  </r>
  <r>
    <x v="199"/>
    <n v="125"/>
  </r>
  <r>
    <x v="200"/>
    <n v="133"/>
  </r>
  <r>
    <x v="201"/>
    <n v="173"/>
  </r>
  <r>
    <x v="202"/>
    <n v="146"/>
  </r>
  <r>
    <x v="203"/>
    <n v="159"/>
  </r>
  <r>
    <x v="204"/>
    <n v="153"/>
  </r>
  <r>
    <x v="205"/>
    <n v="127"/>
  </r>
  <r>
    <x v="206"/>
    <n v="112"/>
  </r>
  <r>
    <x v="207"/>
    <n v="129"/>
  </r>
  <r>
    <x v="208"/>
    <n v="266"/>
  </r>
  <r>
    <x v="209"/>
    <n v="213"/>
  </r>
  <r>
    <x v="210"/>
    <n v="202"/>
  </r>
  <r>
    <x v="211"/>
    <n v="221"/>
  </r>
  <r>
    <x v="212"/>
    <n v="134"/>
  </r>
  <r>
    <x v="213"/>
    <n v="169"/>
  </r>
  <r>
    <x v="214"/>
    <n v="95"/>
  </r>
  <r>
    <x v="215"/>
    <n v="172"/>
  </r>
  <r>
    <x v="216"/>
    <n v="211"/>
  </r>
  <r>
    <x v="217"/>
    <n v="178"/>
  </r>
  <r>
    <x v="218"/>
    <n v="187"/>
  </r>
  <r>
    <x v="219"/>
    <n v="184"/>
  </r>
  <r>
    <x v="220"/>
    <n v="164"/>
  </r>
  <r>
    <x v="221"/>
    <n v="173"/>
  </r>
  <r>
    <x v="222"/>
    <n v="187"/>
  </r>
  <r>
    <x v="223"/>
    <n v="268"/>
  </r>
  <r>
    <x v="224"/>
    <n v="195"/>
  </r>
  <r>
    <x v="225"/>
    <n v="227"/>
  </r>
  <r>
    <x v="226"/>
    <n v="164"/>
  </r>
  <r>
    <x v="227"/>
    <n v="194"/>
  </r>
  <r>
    <x v="228"/>
    <n v="162"/>
  </r>
  <r>
    <x v="229"/>
    <n v="306"/>
  </r>
  <r>
    <x v="230"/>
    <n v="235"/>
  </r>
  <r>
    <x v="231"/>
    <n v="238"/>
  </r>
  <r>
    <x v="232"/>
    <n v="180"/>
  </r>
  <r>
    <x v="233"/>
    <n v="191"/>
  </r>
  <r>
    <x v="234"/>
    <n v="205"/>
  </r>
  <r>
    <x v="235"/>
    <n v="148"/>
  </r>
  <r>
    <x v="236"/>
    <n v="338"/>
  </r>
  <r>
    <x v="237"/>
    <n v="319"/>
  </r>
  <r>
    <x v="238"/>
    <n v="183"/>
  </r>
  <r>
    <x v="239"/>
    <n v="164"/>
  </r>
  <r>
    <x v="240"/>
    <n v="183"/>
  </r>
  <r>
    <x v="241"/>
    <n v="144"/>
  </r>
  <r>
    <x v="242"/>
    <n v="165"/>
  </r>
  <r>
    <x v="243"/>
    <n v="214"/>
  </r>
  <r>
    <x v="244"/>
    <n v="150"/>
  </r>
  <r>
    <x v="245"/>
    <n v="188"/>
  </r>
  <r>
    <x v="246"/>
    <n v="209"/>
  </r>
  <r>
    <x v="247"/>
    <n v="189"/>
  </r>
  <r>
    <x v="248"/>
    <n v="164"/>
  </r>
  <r>
    <x v="249"/>
    <n v="186"/>
  </r>
  <r>
    <x v="250"/>
    <n v="248"/>
  </r>
  <r>
    <x v="251"/>
    <n v="290"/>
  </r>
  <r>
    <x v="252"/>
    <n v="250"/>
  </r>
  <r>
    <x v="253"/>
    <n v="205"/>
  </r>
  <r>
    <x v="254"/>
    <n v="194"/>
  </r>
  <r>
    <x v="255"/>
    <n v="192"/>
  </r>
  <r>
    <x v="256"/>
    <n v="164"/>
  </r>
  <r>
    <x v="257"/>
    <n v="232"/>
  </r>
  <r>
    <x v="258"/>
    <n v="292"/>
  </r>
  <r>
    <x v="259"/>
    <n v="274"/>
  </r>
  <r>
    <x v="260"/>
    <n v="244"/>
  </r>
  <r>
    <x v="261"/>
    <n v="242"/>
  </r>
  <r>
    <x v="262"/>
    <n v="178"/>
  </r>
  <r>
    <x v="263"/>
    <n v="192"/>
  </r>
  <r>
    <x v="264"/>
    <n v="151"/>
  </r>
  <r>
    <x v="265"/>
    <n v="218"/>
  </r>
  <r>
    <x v="266"/>
    <n v="163"/>
  </r>
  <r>
    <x v="267"/>
    <n v="159"/>
  </r>
  <r>
    <x v="268"/>
    <n v="131"/>
  </r>
  <r>
    <x v="269"/>
    <n v="123"/>
  </r>
  <r>
    <x v="270"/>
    <n v="146"/>
  </r>
  <r>
    <x v="271"/>
    <n v="160"/>
  </r>
  <r>
    <x v="272"/>
    <n v="170"/>
  </r>
  <r>
    <x v="273"/>
    <n v="172"/>
  </r>
  <r>
    <x v="274"/>
    <n v="126"/>
  </r>
  <r>
    <x v="275"/>
    <n v="80"/>
  </r>
  <r>
    <x v="276"/>
    <n v="144"/>
  </r>
  <r>
    <x v="277"/>
    <n v="162"/>
  </r>
  <r>
    <x v="278"/>
    <n v="143"/>
  </r>
  <r>
    <x v="279"/>
    <n v="162"/>
  </r>
  <r>
    <x v="280"/>
    <n v="118"/>
  </r>
  <r>
    <x v="281"/>
    <n v="149"/>
  </r>
  <r>
    <x v="282"/>
    <n v="122"/>
  </r>
  <r>
    <x v="283"/>
    <n v="184"/>
  </r>
  <r>
    <x v="284"/>
    <n v="147"/>
  </r>
  <r>
    <x v="285"/>
    <n v="167"/>
  </r>
  <r>
    <x v="286"/>
    <n v="159"/>
  </r>
  <r>
    <x v="287"/>
    <n v="171"/>
  </r>
  <r>
    <x v="288"/>
    <n v="211"/>
  </r>
  <r>
    <x v="289"/>
    <n v="201"/>
  </r>
  <r>
    <x v="290"/>
    <n v="192"/>
  </r>
  <r>
    <x v="291"/>
    <n v="185"/>
  </r>
  <r>
    <x v="292"/>
    <n v="235"/>
  </r>
  <r>
    <x v="293"/>
    <n v="200"/>
  </r>
  <r>
    <x v="294"/>
    <n v="246"/>
  </r>
  <r>
    <x v="295"/>
    <n v="226"/>
  </r>
  <r>
    <x v="296"/>
    <n v="194"/>
  </r>
  <r>
    <x v="297"/>
    <n v="202"/>
  </r>
  <r>
    <x v="298"/>
    <n v="295"/>
  </r>
  <r>
    <x v="299"/>
    <n v="446"/>
  </r>
  <r>
    <x v="300"/>
    <n v="299"/>
  </r>
  <r>
    <x v="301"/>
    <n v="378"/>
  </r>
  <r>
    <x v="302"/>
    <n v="340"/>
  </r>
  <r>
    <x v="303"/>
    <n v="286"/>
  </r>
  <r>
    <x v="304"/>
    <n v="245"/>
  </r>
  <r>
    <x v="305"/>
    <n v="245"/>
  </r>
  <r>
    <x v="306"/>
    <n v="279"/>
  </r>
  <r>
    <x v="307"/>
    <n v="278"/>
  </r>
  <r>
    <x v="308"/>
    <n v="257"/>
  </r>
  <r>
    <x v="309"/>
    <n v="207"/>
  </r>
  <r>
    <x v="310"/>
    <n v="237"/>
  </r>
  <r>
    <x v="311"/>
    <n v="164"/>
  </r>
  <r>
    <x v="312"/>
    <n v="232"/>
  </r>
  <r>
    <x v="313"/>
    <n v="224"/>
  </r>
  <r>
    <x v="314"/>
    <n v="308"/>
  </r>
  <r>
    <x v="315"/>
    <n v="191"/>
  </r>
  <r>
    <x v="316"/>
    <n v="164"/>
  </r>
  <r>
    <x v="317"/>
    <n v="130"/>
  </r>
  <r>
    <x v="318"/>
    <n v="128"/>
  </r>
  <r>
    <x v="319"/>
    <n v="119"/>
  </r>
  <r>
    <x v="320"/>
    <n v="124"/>
  </r>
  <r>
    <x v="321"/>
    <n v="156"/>
  </r>
  <r>
    <x v="322"/>
    <n v="163"/>
  </r>
  <r>
    <x v="323"/>
    <n v="132"/>
  </r>
  <r>
    <x v="324"/>
    <n v="122"/>
  </r>
  <r>
    <x v="325"/>
    <n v="121"/>
  </r>
  <r>
    <x v="326"/>
    <n v="106"/>
  </r>
  <r>
    <x v="327"/>
    <n v="139"/>
  </r>
  <r>
    <x v="328"/>
    <n v="129"/>
  </r>
  <r>
    <x v="329"/>
    <n v="142"/>
  </r>
  <r>
    <x v="330"/>
    <n v="136"/>
  </r>
  <r>
    <x v="331"/>
    <n v="146"/>
  </r>
  <r>
    <x v="332"/>
    <n v="125"/>
  </r>
  <r>
    <x v="333"/>
    <n v="122"/>
  </r>
  <r>
    <x v="334"/>
    <n v="132"/>
  </r>
  <r>
    <x v="335"/>
    <n v="167"/>
  </r>
  <r>
    <x v="336"/>
    <n v="156"/>
  </r>
  <r>
    <x v="337"/>
    <n v="151"/>
  </r>
  <r>
    <x v="338"/>
    <n v="124"/>
  </r>
  <r>
    <x v="339"/>
    <n v="137"/>
  </r>
  <r>
    <x v="340"/>
    <n v="93"/>
  </r>
  <r>
    <x v="341"/>
    <n v="181"/>
  </r>
  <r>
    <x v="342"/>
    <n v="142"/>
  </r>
  <r>
    <x v="343"/>
    <n v="162"/>
  </r>
  <r>
    <x v="344"/>
    <n v="146"/>
  </r>
  <r>
    <x v="345"/>
    <n v="116"/>
  </r>
  <r>
    <x v="346"/>
    <n v="110"/>
  </r>
  <r>
    <x v="347"/>
    <n v="103"/>
  </r>
  <r>
    <x v="348"/>
    <n v="134"/>
  </r>
  <r>
    <x v="349"/>
    <n v="156"/>
  </r>
  <r>
    <x v="350"/>
    <n v="93"/>
  </r>
  <r>
    <x v="351"/>
    <n v="90"/>
  </r>
  <r>
    <x v="352"/>
    <n v="86"/>
  </r>
  <r>
    <x v="353"/>
    <n v="68"/>
  </r>
  <r>
    <x v="354"/>
    <n v="85"/>
  </r>
  <r>
    <x v="355"/>
    <n v="74"/>
  </r>
  <r>
    <x v="356"/>
    <n v="116"/>
  </r>
  <r>
    <x v="357"/>
    <n v="108"/>
  </r>
  <r>
    <x v="358"/>
    <n v="105"/>
  </r>
  <r>
    <x v="359"/>
    <n v="87"/>
  </r>
  <r>
    <x v="360"/>
    <n v="89"/>
  </r>
  <r>
    <x v="361"/>
    <n v="84"/>
  </r>
  <r>
    <x v="362"/>
    <n v="90"/>
  </r>
  <r>
    <x v="363"/>
    <n v="86"/>
  </r>
  <r>
    <x v="364"/>
    <n v="90"/>
  </r>
  <r>
    <x v="365"/>
    <n v="100"/>
  </r>
  <r>
    <x v="366"/>
    <n v="113"/>
  </r>
  <r>
    <x v="367"/>
    <n v="120"/>
  </r>
  <r>
    <x v="368"/>
    <n v="128"/>
  </r>
  <r>
    <x v="369"/>
    <n v="90"/>
  </r>
  <r>
    <x v="370"/>
    <n v="108"/>
  </r>
  <r>
    <x v="371"/>
    <n v="152"/>
  </r>
  <r>
    <x v="372"/>
    <n v="112"/>
  </r>
  <r>
    <x v="373"/>
    <n v="110"/>
  </r>
  <r>
    <x v="374"/>
    <n v="118"/>
  </r>
  <r>
    <x v="375"/>
    <n v="105"/>
  </r>
  <r>
    <x v="376"/>
    <n v="103"/>
  </r>
  <r>
    <x v="377"/>
    <n v="97"/>
  </r>
  <r>
    <x v="378"/>
    <n v="133"/>
  </r>
  <r>
    <x v="379"/>
    <n v="117"/>
  </r>
  <r>
    <x v="380"/>
    <n v="119"/>
  </r>
  <r>
    <x v="381"/>
    <n v="91"/>
  </r>
  <r>
    <x v="382"/>
    <n v="96"/>
  </r>
  <r>
    <x v="383"/>
    <n v="105"/>
  </r>
  <r>
    <x v="384"/>
    <n v="100"/>
  </r>
  <r>
    <x v="385"/>
    <n v="133"/>
  </r>
  <r>
    <x v="386"/>
    <n v="111"/>
  </r>
  <r>
    <x v="387"/>
    <n v="115"/>
  </r>
  <r>
    <x v="388"/>
    <n v="127"/>
  </r>
  <r>
    <x v="389"/>
    <n v="113"/>
  </r>
  <r>
    <x v="390"/>
    <n v="137"/>
  </r>
  <r>
    <x v="391"/>
    <n v="164"/>
  </r>
  <r>
    <x v="392"/>
    <n v="154"/>
  </r>
  <r>
    <x v="393"/>
    <n v="117"/>
  </r>
  <r>
    <x v="394"/>
    <n v="116"/>
  </r>
  <r>
    <x v="395"/>
    <n v="134"/>
  </r>
  <r>
    <x v="396"/>
    <n v="91"/>
  </r>
  <r>
    <x v="397"/>
    <n v="92"/>
  </r>
  <r>
    <x v="398"/>
    <n v="71"/>
  </r>
  <r>
    <x v="399"/>
    <n v="107"/>
  </r>
  <r>
    <x v="400"/>
    <n v="117"/>
  </r>
  <r>
    <x v="401"/>
    <n v="90"/>
  </r>
  <r>
    <x v="402"/>
    <n v="71"/>
  </r>
  <r>
    <x v="403"/>
    <n v="80"/>
  </r>
  <r>
    <x v="404"/>
    <n v="77"/>
  </r>
  <r>
    <x v="405"/>
    <n v="63"/>
  </r>
  <r>
    <x v="406"/>
    <n v="110"/>
  </r>
  <r>
    <x v="407"/>
    <n v="109"/>
  </r>
  <r>
    <x v="408"/>
    <n v="91"/>
  </r>
  <r>
    <x v="409"/>
    <n v="92"/>
  </r>
  <r>
    <x v="410"/>
    <n v="79"/>
  </r>
  <r>
    <x v="411"/>
    <n v="61"/>
  </r>
  <r>
    <x v="412"/>
    <n v="67"/>
  </r>
  <r>
    <x v="413"/>
    <n v="91"/>
  </r>
  <r>
    <x v="414"/>
    <n v="103"/>
  </r>
  <r>
    <x v="415"/>
    <n v="79"/>
  </r>
  <r>
    <x v="416"/>
    <n v="76"/>
  </r>
  <r>
    <x v="417"/>
    <n v="60"/>
  </r>
  <r>
    <x v="418"/>
    <n v="53"/>
  </r>
  <r>
    <x v="419"/>
    <n v="66"/>
  </r>
  <r>
    <x v="420"/>
    <n v="88"/>
  </r>
  <r>
    <x v="421"/>
    <n v="127"/>
  </r>
  <r>
    <x v="422"/>
    <n v="107"/>
  </r>
  <r>
    <x v="423"/>
    <n v="111"/>
  </r>
  <r>
    <x v="424"/>
    <n v="93"/>
  </r>
  <r>
    <x v="425"/>
    <n v="83"/>
  </r>
  <r>
    <x v="426"/>
    <n v="102"/>
  </r>
  <r>
    <x v="427"/>
    <n v="135"/>
  </r>
  <r>
    <x v="428"/>
    <n v="111"/>
  </r>
  <r>
    <x v="429"/>
    <n v="110"/>
  </r>
  <r>
    <x v="430"/>
    <n v="123"/>
  </r>
  <r>
    <x v="431"/>
    <n v="88"/>
  </r>
  <r>
    <x v="432"/>
    <n v="89"/>
  </r>
  <r>
    <x v="433"/>
    <n v="136"/>
  </r>
  <r>
    <x v="434"/>
    <n v="97"/>
  </r>
  <r>
    <x v="435"/>
    <n v="122"/>
  </r>
  <r>
    <x v="436"/>
    <n v="103"/>
  </r>
  <r>
    <x v="437"/>
    <n v="105"/>
  </r>
  <r>
    <x v="438"/>
    <n v="89"/>
  </r>
  <r>
    <x v="439"/>
    <n v="105"/>
  </r>
  <r>
    <x v="440"/>
    <n v="107"/>
  </r>
  <r>
    <x v="441"/>
    <n v="144"/>
  </r>
  <r>
    <x v="442"/>
    <n v="136"/>
  </r>
  <r>
    <x v="443"/>
    <n v="131"/>
  </r>
  <r>
    <x v="444"/>
    <n v="119"/>
  </r>
  <r>
    <x v="445"/>
    <n v="84"/>
  </r>
  <r>
    <x v="446"/>
    <n v="99"/>
  </r>
  <r>
    <x v="447"/>
    <n v="116"/>
  </r>
  <r>
    <x v="448"/>
    <n v="180"/>
  </r>
  <r>
    <x v="449"/>
    <n v="159"/>
  </r>
  <r>
    <x v="450"/>
    <n v="130"/>
  </r>
  <r>
    <x v="451"/>
    <n v="117"/>
  </r>
  <r>
    <x v="452"/>
    <n v="152"/>
  </r>
  <r>
    <x v="453"/>
    <n v="164"/>
  </r>
  <r>
    <x v="454"/>
    <n v="224"/>
  </r>
  <r>
    <x v="455"/>
    <n v="251"/>
  </r>
  <r>
    <x v="456"/>
    <n v="250"/>
  </r>
  <r>
    <x v="457"/>
    <n v="165"/>
  </r>
  <r>
    <x v="458"/>
    <n v="155"/>
  </r>
  <r>
    <x v="459"/>
    <n v="156"/>
  </r>
  <r>
    <x v="460"/>
    <n v="175"/>
  </r>
  <r>
    <x v="461"/>
    <n v="217"/>
  </r>
  <r>
    <x v="462"/>
    <n v="139"/>
  </r>
  <r>
    <x v="463"/>
    <n v="147"/>
  </r>
  <r>
    <x v="464"/>
    <n v="137"/>
  </r>
  <r>
    <x v="465"/>
    <n v="100"/>
  </r>
  <r>
    <x v="466"/>
    <n v="110"/>
  </r>
  <r>
    <x v="467"/>
    <n v="91"/>
  </r>
  <r>
    <x v="468"/>
    <n v="13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3"/>
  </r>
  <r>
    <x v="10"/>
    <x v="9"/>
  </r>
  <r>
    <x v="11"/>
    <x v="10"/>
  </r>
  <r>
    <x v="12"/>
    <x v="11"/>
  </r>
  <r>
    <x v="13"/>
    <x v="12"/>
  </r>
  <r>
    <x v="14"/>
    <x v="5"/>
  </r>
  <r>
    <x v="15"/>
    <x v="13"/>
  </r>
  <r>
    <x v="16"/>
    <x v="14"/>
  </r>
  <r>
    <x v="17"/>
    <x v="14"/>
  </r>
  <r>
    <x v="18"/>
    <x v="15"/>
  </r>
  <r>
    <x v="19"/>
    <x v="16"/>
  </r>
  <r>
    <x v="20"/>
    <x v="17"/>
  </r>
  <r>
    <x v="21"/>
    <x v="18"/>
  </r>
  <r>
    <x v="22"/>
    <x v="7"/>
  </r>
  <r>
    <x v="23"/>
    <x v="19"/>
  </r>
  <r>
    <x v="24"/>
    <x v="20"/>
  </r>
  <r>
    <x v="25"/>
    <x v="21"/>
  </r>
  <r>
    <x v="26"/>
    <x v="5"/>
  </r>
  <r>
    <x v="27"/>
    <x v="22"/>
  </r>
  <r>
    <x v="28"/>
    <x v="23"/>
  </r>
  <r>
    <x v="29"/>
    <x v="24"/>
  </r>
  <r>
    <x v="30"/>
    <x v="25"/>
  </r>
  <r>
    <x v="31"/>
    <x v="26"/>
  </r>
  <r>
    <x v="32"/>
    <x v="20"/>
  </r>
  <r>
    <x v="33"/>
    <x v="26"/>
  </r>
  <r>
    <x v="34"/>
    <x v="27"/>
  </r>
  <r>
    <x v="35"/>
    <x v="5"/>
  </r>
  <r>
    <x v="36"/>
    <x v="13"/>
  </r>
  <r>
    <x v="37"/>
    <x v="28"/>
  </r>
  <r>
    <x v="38"/>
    <x v="14"/>
  </r>
  <r>
    <x v="39"/>
    <x v="29"/>
  </r>
  <r>
    <x v="40"/>
    <x v="30"/>
  </r>
  <r>
    <x v="41"/>
    <x v="31"/>
  </r>
  <r>
    <x v="42"/>
    <x v="24"/>
  </r>
  <r>
    <x v="43"/>
    <x v="22"/>
  </r>
  <r>
    <x v="44"/>
    <x v="7"/>
  </r>
  <r>
    <x v="45"/>
    <x v="32"/>
  </r>
  <r>
    <x v="46"/>
    <x v="2"/>
  </r>
  <r>
    <x v="47"/>
    <x v="26"/>
  </r>
  <r>
    <x v="48"/>
    <x v="25"/>
  </r>
  <r>
    <x v="49"/>
    <x v="33"/>
  </r>
  <r>
    <x v="50"/>
    <x v="34"/>
  </r>
  <r>
    <x v="51"/>
    <x v="35"/>
  </r>
  <r>
    <x v="52"/>
    <x v="36"/>
  </r>
  <r>
    <x v="53"/>
    <x v="7"/>
  </r>
  <r>
    <x v="54"/>
    <x v="20"/>
  </r>
  <r>
    <x v="55"/>
    <x v="37"/>
  </r>
  <r>
    <x v="56"/>
    <x v="38"/>
  </r>
  <r>
    <x v="57"/>
    <x v="39"/>
  </r>
  <r>
    <x v="58"/>
    <x v="31"/>
  </r>
  <r>
    <x v="59"/>
    <x v="5"/>
  </r>
  <r>
    <x v="60"/>
    <x v="34"/>
  </r>
  <r>
    <x v="61"/>
    <x v="30"/>
  </r>
  <r>
    <x v="62"/>
    <x v="40"/>
  </r>
  <r>
    <x v="63"/>
    <x v="38"/>
  </r>
  <r>
    <x v="64"/>
    <x v="41"/>
  </r>
  <r>
    <x v="65"/>
    <x v="42"/>
  </r>
  <r>
    <x v="66"/>
    <x v="13"/>
  </r>
  <r>
    <x v="67"/>
    <x v="8"/>
  </r>
  <r>
    <x v="68"/>
    <x v="42"/>
  </r>
  <r>
    <x v="69"/>
    <x v="43"/>
  </r>
  <r>
    <x v="70"/>
    <x v="40"/>
  </r>
  <r>
    <x v="71"/>
    <x v="44"/>
  </r>
  <r>
    <x v="72"/>
    <x v="45"/>
  </r>
  <r>
    <x v="73"/>
    <x v="46"/>
  </r>
  <r>
    <x v="74"/>
    <x v="28"/>
  </r>
  <r>
    <x v="75"/>
    <x v="47"/>
  </r>
  <r>
    <x v="76"/>
    <x v="19"/>
  </r>
  <r>
    <x v="77"/>
    <x v="5"/>
  </r>
  <r>
    <x v="78"/>
    <x v="48"/>
  </r>
  <r>
    <x v="79"/>
    <x v="21"/>
  </r>
  <r>
    <x v="80"/>
    <x v="32"/>
  </r>
  <r>
    <x v="81"/>
    <x v="2"/>
  </r>
  <r>
    <x v="82"/>
    <x v="14"/>
  </r>
  <r>
    <x v="83"/>
    <x v="37"/>
  </r>
  <r>
    <x v="84"/>
    <x v="8"/>
  </r>
  <r>
    <x v="85"/>
    <x v="2"/>
  </r>
  <r>
    <x v="86"/>
    <x v="49"/>
  </r>
  <r>
    <x v="87"/>
    <x v="10"/>
  </r>
  <r>
    <x v="88"/>
    <x v="50"/>
  </r>
  <r>
    <x v="89"/>
    <x v="29"/>
  </r>
  <r>
    <x v="90"/>
    <x v="16"/>
  </r>
  <r>
    <x v="91"/>
    <x v="4"/>
  </r>
  <r>
    <x v="92"/>
    <x v="26"/>
  </r>
  <r>
    <x v="93"/>
    <x v="51"/>
  </r>
  <r>
    <x v="94"/>
    <x v="2"/>
  </r>
  <r>
    <x v="95"/>
    <x v="52"/>
  </r>
  <r>
    <x v="96"/>
    <x v="32"/>
  </r>
  <r>
    <x v="97"/>
    <x v="53"/>
  </r>
  <r>
    <x v="98"/>
    <x v="22"/>
  </r>
  <r>
    <x v="99"/>
    <x v="54"/>
  </r>
  <r>
    <x v="100"/>
    <x v="34"/>
  </r>
  <r>
    <x v="101"/>
    <x v="55"/>
  </r>
  <r>
    <x v="102"/>
    <x v="26"/>
  </r>
  <r>
    <x v="103"/>
    <x v="28"/>
  </r>
  <r>
    <x v="104"/>
    <x v="34"/>
  </r>
  <r>
    <x v="105"/>
    <x v="22"/>
  </r>
  <r>
    <x v="106"/>
    <x v="56"/>
  </r>
  <r>
    <x v="107"/>
    <x v="57"/>
  </r>
  <r>
    <x v="108"/>
    <x v="0"/>
  </r>
  <r>
    <x v="109"/>
    <x v="54"/>
  </r>
  <r>
    <x v="110"/>
    <x v="51"/>
  </r>
  <r>
    <x v="111"/>
    <x v="44"/>
  </r>
  <r>
    <x v="112"/>
    <x v="8"/>
  </r>
  <r>
    <x v="113"/>
    <x v="53"/>
  </r>
  <r>
    <x v="114"/>
    <x v="35"/>
  </r>
  <r>
    <x v="115"/>
    <x v="0"/>
  </r>
  <r>
    <x v="116"/>
    <x v="28"/>
  </r>
  <r>
    <x v="117"/>
    <x v="30"/>
  </r>
  <r>
    <x v="118"/>
    <x v="7"/>
  </r>
  <r>
    <x v="119"/>
    <x v="56"/>
  </r>
  <r>
    <x v="120"/>
    <x v="58"/>
  </r>
  <r>
    <x v="121"/>
    <x v="55"/>
  </r>
  <r>
    <x v="122"/>
    <x v="32"/>
  </r>
  <r>
    <x v="123"/>
    <x v="20"/>
  </r>
  <r>
    <x v="124"/>
    <x v="20"/>
  </r>
  <r>
    <x v="125"/>
    <x v="53"/>
  </r>
  <r>
    <x v="126"/>
    <x v="58"/>
  </r>
  <r>
    <x v="127"/>
    <x v="8"/>
  </r>
  <r>
    <x v="128"/>
    <x v="21"/>
  </r>
  <r>
    <x v="129"/>
    <x v="56"/>
  </r>
  <r>
    <x v="130"/>
    <x v="28"/>
  </r>
  <r>
    <x v="131"/>
    <x v="47"/>
  </r>
  <r>
    <x v="132"/>
    <x v="59"/>
  </r>
  <r>
    <x v="133"/>
    <x v="44"/>
  </r>
  <r>
    <x v="134"/>
    <x v="51"/>
  </r>
  <r>
    <x v="135"/>
    <x v="31"/>
  </r>
  <r>
    <x v="136"/>
    <x v="57"/>
  </r>
  <r>
    <x v="137"/>
    <x v="55"/>
  </r>
  <r>
    <x v="138"/>
    <x v="60"/>
  </r>
  <r>
    <x v="139"/>
    <x v="56"/>
  </r>
  <r>
    <x v="140"/>
    <x v="59"/>
  </r>
  <r>
    <x v="141"/>
    <x v="48"/>
  </r>
  <r>
    <x v="142"/>
    <x v="51"/>
  </r>
  <r>
    <x v="143"/>
    <x v="20"/>
  </r>
  <r>
    <x v="144"/>
    <x v="32"/>
  </r>
  <r>
    <x v="145"/>
    <x v="30"/>
  </r>
  <r>
    <x v="146"/>
    <x v="48"/>
  </r>
  <r>
    <x v="147"/>
    <x v="6"/>
  </r>
  <r>
    <x v="148"/>
    <x v="55"/>
  </r>
  <r>
    <x v="149"/>
    <x v="30"/>
  </r>
  <r>
    <x v="150"/>
    <x v="51"/>
  </r>
  <r>
    <x v="151"/>
    <x v="9"/>
  </r>
  <r>
    <x v="152"/>
    <x v="61"/>
  </r>
  <r>
    <x v="153"/>
    <x v="62"/>
  </r>
  <r>
    <x v="154"/>
    <x v="44"/>
  </r>
  <r>
    <x v="155"/>
    <x v="22"/>
  </r>
  <r>
    <x v="156"/>
    <x v="57"/>
  </r>
  <r>
    <x v="157"/>
    <x v="48"/>
  </r>
  <r>
    <x v="158"/>
    <x v="30"/>
  </r>
  <r>
    <x v="159"/>
    <x v="0"/>
  </r>
  <r>
    <x v="160"/>
    <x v="19"/>
  </r>
  <r>
    <x v="161"/>
    <x v="33"/>
  </r>
  <r>
    <x v="162"/>
    <x v="17"/>
  </r>
  <r>
    <x v="163"/>
    <x v="37"/>
  </r>
  <r>
    <x v="164"/>
    <x v="47"/>
  </r>
  <r>
    <x v="165"/>
    <x v="15"/>
  </r>
  <r>
    <x v="166"/>
    <x v="46"/>
  </r>
  <r>
    <x v="167"/>
    <x v="53"/>
  </r>
  <r>
    <x v="168"/>
    <x v="63"/>
  </r>
  <r>
    <x v="169"/>
    <x v="30"/>
  </r>
  <r>
    <x v="170"/>
    <x v="5"/>
  </r>
  <r>
    <x v="171"/>
    <x v="51"/>
  </r>
  <r>
    <x v="172"/>
    <x v="26"/>
  </r>
  <r>
    <x v="173"/>
    <x v="14"/>
  </r>
  <r>
    <x v="174"/>
    <x v="58"/>
  </r>
  <r>
    <x v="175"/>
    <x v="51"/>
  </r>
  <r>
    <x v="176"/>
    <x v="32"/>
  </r>
  <r>
    <x v="177"/>
    <x v="16"/>
  </r>
  <r>
    <x v="178"/>
    <x v="9"/>
  </r>
  <r>
    <x v="179"/>
    <x v="26"/>
  </r>
  <r>
    <x v="180"/>
    <x v="61"/>
  </r>
  <r>
    <x v="181"/>
    <x v="7"/>
  </r>
  <r>
    <x v="182"/>
    <x v="28"/>
  </r>
  <r>
    <x v="183"/>
    <x v="54"/>
  </r>
  <r>
    <x v="184"/>
    <x v="64"/>
  </r>
  <r>
    <x v="185"/>
    <x v="6"/>
  </r>
  <r>
    <x v="186"/>
    <x v="11"/>
  </r>
  <r>
    <x v="187"/>
    <x v="63"/>
  </r>
  <r>
    <x v="188"/>
    <x v="63"/>
  </r>
  <r>
    <x v="189"/>
    <x v="12"/>
  </r>
  <r>
    <x v="190"/>
    <x v="19"/>
  </r>
  <r>
    <x v="191"/>
    <x v="37"/>
  </r>
  <r>
    <x v="192"/>
    <x v="35"/>
  </r>
  <r>
    <x v="193"/>
    <x v="10"/>
  </r>
  <r>
    <x v="194"/>
    <x v="46"/>
  </r>
  <r>
    <x v="195"/>
    <x v="34"/>
  </r>
  <r>
    <x v="196"/>
    <x v="55"/>
  </r>
  <r>
    <x v="197"/>
    <x v="5"/>
  </r>
  <r>
    <x v="198"/>
    <x v="32"/>
  </r>
  <r>
    <x v="199"/>
    <x v="4"/>
  </r>
  <r>
    <x v="200"/>
    <x v="65"/>
  </r>
  <r>
    <x v="201"/>
    <x v="30"/>
  </r>
  <r>
    <x v="202"/>
    <x v="53"/>
  </r>
  <r>
    <x v="203"/>
    <x v="0"/>
  </r>
  <r>
    <x v="204"/>
    <x v="46"/>
  </r>
  <r>
    <x v="205"/>
    <x v="2"/>
  </r>
  <r>
    <x v="206"/>
    <x v="12"/>
  </r>
  <r>
    <x v="207"/>
    <x v="25"/>
  </r>
  <r>
    <x v="208"/>
    <x v="33"/>
  </r>
  <r>
    <x v="209"/>
    <x v="66"/>
  </r>
  <r>
    <x v="210"/>
    <x v="67"/>
  </r>
  <r>
    <x v="211"/>
    <x v="54"/>
  </r>
  <r>
    <x v="212"/>
    <x v="16"/>
  </r>
  <r>
    <x v="213"/>
    <x v="29"/>
  </r>
  <r>
    <x v="214"/>
    <x v="52"/>
  </r>
  <r>
    <x v="215"/>
    <x v="16"/>
  </r>
  <r>
    <x v="216"/>
    <x v="19"/>
  </r>
  <r>
    <x v="217"/>
    <x v="68"/>
  </r>
  <r>
    <x v="218"/>
    <x v="7"/>
  </r>
  <r>
    <x v="219"/>
    <x v="6"/>
  </r>
  <r>
    <x v="220"/>
    <x v="19"/>
  </r>
  <r>
    <x v="221"/>
    <x v="53"/>
  </r>
  <r>
    <x v="222"/>
    <x v="44"/>
  </r>
  <r>
    <x v="223"/>
    <x v="69"/>
  </r>
  <r>
    <x v="224"/>
    <x v="6"/>
  </r>
  <r>
    <x v="225"/>
    <x v="33"/>
  </r>
  <r>
    <x v="226"/>
    <x v="68"/>
  </r>
  <r>
    <x v="227"/>
    <x v="22"/>
  </r>
  <r>
    <x v="228"/>
    <x v="9"/>
  </r>
  <r>
    <x v="229"/>
    <x v="37"/>
  </r>
  <r>
    <x v="230"/>
    <x v="69"/>
  </r>
  <r>
    <x v="231"/>
    <x v="40"/>
  </r>
  <r>
    <x v="232"/>
    <x v="31"/>
  </r>
  <r>
    <x v="233"/>
    <x v="31"/>
  </r>
  <r>
    <x v="234"/>
    <x v="60"/>
  </r>
  <r>
    <x v="235"/>
    <x v="35"/>
  </r>
  <r>
    <x v="236"/>
    <x v="58"/>
  </r>
  <r>
    <x v="237"/>
    <x v="70"/>
  </r>
  <r>
    <x v="238"/>
    <x v="44"/>
  </r>
  <r>
    <x v="239"/>
    <x v="48"/>
  </r>
  <r>
    <x v="240"/>
    <x v="55"/>
  </r>
  <r>
    <x v="241"/>
    <x v="12"/>
  </r>
  <r>
    <x v="242"/>
    <x v="33"/>
  </r>
  <r>
    <x v="243"/>
    <x v="44"/>
  </r>
  <r>
    <x v="244"/>
    <x v="71"/>
  </r>
  <r>
    <x v="245"/>
    <x v="72"/>
  </r>
  <r>
    <x v="246"/>
    <x v="24"/>
  </r>
  <r>
    <x v="247"/>
    <x v="66"/>
  </r>
  <r>
    <x v="248"/>
    <x v="33"/>
  </r>
  <r>
    <x v="249"/>
    <x v="16"/>
  </r>
  <r>
    <x v="250"/>
    <x v="33"/>
  </r>
  <r>
    <x v="251"/>
    <x v="39"/>
  </r>
  <r>
    <x v="252"/>
    <x v="42"/>
  </r>
  <r>
    <x v="253"/>
    <x v="22"/>
  </r>
  <r>
    <x v="254"/>
    <x v="34"/>
  </r>
  <r>
    <x v="255"/>
    <x v="48"/>
  </r>
  <r>
    <x v="256"/>
    <x v="37"/>
  </r>
  <r>
    <x v="257"/>
    <x v="12"/>
  </r>
  <r>
    <x v="258"/>
    <x v="27"/>
  </r>
  <r>
    <x v="259"/>
    <x v="38"/>
  </r>
  <r>
    <x v="260"/>
    <x v="73"/>
  </r>
  <r>
    <x v="261"/>
    <x v="53"/>
  </r>
  <r>
    <x v="262"/>
    <x v="56"/>
  </r>
  <r>
    <x v="263"/>
    <x v="47"/>
  </r>
  <r>
    <x v="264"/>
    <x v="36"/>
  </r>
  <r>
    <x v="265"/>
    <x v="59"/>
  </r>
  <r>
    <x v="266"/>
    <x v="38"/>
  </r>
  <r>
    <x v="267"/>
    <x v="48"/>
  </r>
  <r>
    <x v="268"/>
    <x v="9"/>
  </r>
  <r>
    <x v="269"/>
    <x v="16"/>
  </r>
  <r>
    <x v="270"/>
    <x v="33"/>
  </r>
  <r>
    <x v="271"/>
    <x v="38"/>
  </r>
  <r>
    <x v="272"/>
    <x v="74"/>
  </r>
  <r>
    <x v="273"/>
    <x v="75"/>
  </r>
  <r>
    <x v="274"/>
    <x v="76"/>
  </r>
  <r>
    <x v="275"/>
    <x v="64"/>
  </r>
  <r>
    <x v="276"/>
    <x v="67"/>
  </r>
  <r>
    <x v="277"/>
    <x v="6"/>
  </r>
  <r>
    <x v="278"/>
    <x v="73"/>
  </r>
  <r>
    <x v="279"/>
    <x v="77"/>
  </r>
  <r>
    <x v="280"/>
    <x v="37"/>
  </r>
  <r>
    <x v="281"/>
    <x v="48"/>
  </r>
  <r>
    <x v="282"/>
    <x v="57"/>
  </r>
  <r>
    <x v="283"/>
    <x v="48"/>
  </r>
  <r>
    <x v="284"/>
    <x v="0"/>
  </r>
  <r>
    <x v="285"/>
    <x v="35"/>
  </r>
  <r>
    <x v="286"/>
    <x v="78"/>
  </r>
  <r>
    <x v="287"/>
    <x v="56"/>
  </r>
  <r>
    <x v="288"/>
    <x v="63"/>
  </r>
  <r>
    <x v="289"/>
    <x v="2"/>
  </r>
  <r>
    <x v="290"/>
    <x v="56"/>
  </r>
  <r>
    <x v="291"/>
    <x v="62"/>
  </r>
  <r>
    <x v="292"/>
    <x v="46"/>
  </r>
  <r>
    <x v="293"/>
    <x v="79"/>
  </r>
  <r>
    <x v="294"/>
    <x v="18"/>
  </r>
  <r>
    <x v="295"/>
    <x v="13"/>
  </r>
  <r>
    <x v="296"/>
    <x v="76"/>
  </r>
  <r>
    <x v="297"/>
    <x v="13"/>
  </r>
  <r>
    <x v="298"/>
    <x v="26"/>
  </r>
  <r>
    <x v="299"/>
    <x v="38"/>
  </r>
  <r>
    <x v="300"/>
    <x v="18"/>
  </r>
  <r>
    <x v="301"/>
    <x v="38"/>
  </r>
  <r>
    <x v="302"/>
    <x v="30"/>
  </r>
  <r>
    <x v="303"/>
    <x v="21"/>
  </r>
  <r>
    <x v="304"/>
    <x v="21"/>
  </r>
  <r>
    <x v="305"/>
    <x v="47"/>
  </r>
  <r>
    <x v="306"/>
    <x v="68"/>
  </r>
  <r>
    <x v="307"/>
    <x v="58"/>
  </r>
  <r>
    <x v="308"/>
    <x v="73"/>
  </r>
  <r>
    <x v="309"/>
    <x v="8"/>
  </r>
  <r>
    <x v="310"/>
    <x v="21"/>
  </r>
  <r>
    <x v="311"/>
    <x v="78"/>
  </r>
  <r>
    <x v="312"/>
    <x v="20"/>
  </r>
  <r>
    <x v="313"/>
    <x v="34"/>
  </r>
  <r>
    <x v="314"/>
    <x v="68"/>
  </r>
  <r>
    <x v="315"/>
    <x v="54"/>
  </r>
  <r>
    <x v="316"/>
    <x v="36"/>
  </r>
  <r>
    <x v="317"/>
    <x v="35"/>
  </r>
  <r>
    <x v="318"/>
    <x v="0"/>
  </r>
  <r>
    <x v="319"/>
    <x v="50"/>
  </r>
  <r>
    <x v="320"/>
    <x v="13"/>
  </r>
  <r>
    <x v="321"/>
    <x v="73"/>
  </r>
  <r>
    <x v="322"/>
    <x v="6"/>
  </r>
  <r>
    <x v="323"/>
    <x v="46"/>
  </r>
  <r>
    <x v="324"/>
    <x v="26"/>
  </r>
  <r>
    <x v="325"/>
    <x v="51"/>
  </r>
  <r>
    <x v="326"/>
    <x v="5"/>
  </r>
  <r>
    <x v="327"/>
    <x v="5"/>
  </r>
  <r>
    <x v="328"/>
    <x v="20"/>
  </r>
  <r>
    <x v="329"/>
    <x v="46"/>
  </r>
  <r>
    <x v="330"/>
    <x v="49"/>
  </r>
  <r>
    <x v="331"/>
    <x v="80"/>
  </r>
  <r>
    <x v="332"/>
    <x v="2"/>
  </r>
  <r>
    <x v="333"/>
    <x v="50"/>
  </r>
  <r>
    <x v="334"/>
    <x v="60"/>
  </r>
  <r>
    <x v="335"/>
    <x v="66"/>
  </r>
  <r>
    <x v="336"/>
    <x v="8"/>
  </r>
  <r>
    <x v="337"/>
    <x v="4"/>
  </r>
  <r>
    <x v="338"/>
    <x v="11"/>
  </r>
  <r>
    <x v="339"/>
    <x v="61"/>
  </r>
  <r>
    <x v="340"/>
    <x v="4"/>
  </r>
  <r>
    <x v="341"/>
    <x v="49"/>
  </r>
  <r>
    <x v="342"/>
    <x v="73"/>
  </r>
  <r>
    <x v="343"/>
    <x v="54"/>
  </r>
  <r>
    <x v="344"/>
    <x v="14"/>
  </r>
  <r>
    <x v="345"/>
    <x v="35"/>
  </r>
  <r>
    <x v="346"/>
    <x v="9"/>
  </r>
  <r>
    <x v="347"/>
    <x v="49"/>
  </r>
  <r>
    <x v="348"/>
    <x v="63"/>
  </r>
  <r>
    <x v="349"/>
    <x v="62"/>
  </r>
  <r>
    <x v="350"/>
    <x v="53"/>
  </r>
  <r>
    <x v="351"/>
    <x v="81"/>
  </r>
  <r>
    <x v="352"/>
    <x v="60"/>
  </r>
  <r>
    <x v="353"/>
    <x v="1"/>
  </r>
  <r>
    <x v="354"/>
    <x v="35"/>
  </r>
  <r>
    <x v="355"/>
    <x v="30"/>
  </r>
  <r>
    <x v="356"/>
    <x v="60"/>
  </r>
  <r>
    <x v="357"/>
    <x v="47"/>
  </r>
  <r>
    <x v="358"/>
    <x v="9"/>
  </r>
  <r>
    <x v="359"/>
    <x v="51"/>
  </r>
  <r>
    <x v="360"/>
    <x v="82"/>
  </r>
  <r>
    <x v="361"/>
    <x v="64"/>
  </r>
  <r>
    <x v="362"/>
    <x v="20"/>
  </r>
  <r>
    <x v="363"/>
    <x v="46"/>
  </r>
  <r>
    <x v="364"/>
    <x v="35"/>
  </r>
  <r>
    <x v="365"/>
    <x v="51"/>
  </r>
  <r>
    <x v="366"/>
    <x v="83"/>
  </r>
  <r>
    <x v="367"/>
    <x v="60"/>
  </r>
  <r>
    <x v="368"/>
    <x v="29"/>
  </r>
  <r>
    <x v="369"/>
    <x v="32"/>
  </r>
  <r>
    <x v="370"/>
    <x v="1"/>
  </r>
  <r>
    <x v="371"/>
    <x v="36"/>
  </r>
  <r>
    <x v="372"/>
    <x v="12"/>
  </r>
  <r>
    <x v="373"/>
    <x v="16"/>
  </r>
  <r>
    <x v="374"/>
    <x v="46"/>
  </r>
  <r>
    <x v="375"/>
    <x v="1"/>
  </r>
  <r>
    <x v="376"/>
    <x v="61"/>
  </r>
  <r>
    <x v="377"/>
    <x v="37"/>
  </r>
  <r>
    <x v="378"/>
    <x v="68"/>
  </r>
  <r>
    <x v="379"/>
    <x v="62"/>
  </r>
  <r>
    <x v="380"/>
    <x v="37"/>
  </r>
  <r>
    <x v="381"/>
    <x v="47"/>
  </r>
  <r>
    <x v="382"/>
    <x v="4"/>
  </r>
  <r>
    <x v="383"/>
    <x v="10"/>
  </r>
  <r>
    <x v="384"/>
    <x v="34"/>
  </r>
  <r>
    <x v="385"/>
    <x v="53"/>
  </r>
  <r>
    <x v="386"/>
    <x v="16"/>
  </r>
  <r>
    <x v="387"/>
    <x v="55"/>
  </r>
  <r>
    <x v="388"/>
    <x v="35"/>
  </r>
  <r>
    <x v="389"/>
    <x v="65"/>
  </r>
  <r>
    <x v="390"/>
    <x v="61"/>
  </r>
  <r>
    <x v="391"/>
    <x v="21"/>
  </r>
  <r>
    <x v="392"/>
    <x v="60"/>
  </r>
  <r>
    <x v="393"/>
    <x v="60"/>
  </r>
  <r>
    <x v="394"/>
    <x v="15"/>
  </r>
  <r>
    <x v="395"/>
    <x v="29"/>
  </r>
  <r>
    <x v="396"/>
    <x v="84"/>
  </r>
  <r>
    <x v="397"/>
    <x v="1"/>
  </r>
  <r>
    <x v="398"/>
    <x v="80"/>
  </r>
  <r>
    <x v="399"/>
    <x v="64"/>
  </r>
  <r>
    <x v="400"/>
    <x v="28"/>
  </r>
  <r>
    <x v="401"/>
    <x v="14"/>
  </r>
  <r>
    <x v="402"/>
    <x v="1"/>
  </r>
  <r>
    <x v="403"/>
    <x v="1"/>
  </r>
  <r>
    <x v="404"/>
    <x v="51"/>
  </r>
  <r>
    <x v="405"/>
    <x v="11"/>
  </r>
  <r>
    <x v="406"/>
    <x v="4"/>
  </r>
  <r>
    <x v="407"/>
    <x v="32"/>
  </r>
  <r>
    <x v="408"/>
    <x v="29"/>
  </r>
  <r>
    <x v="409"/>
    <x v="50"/>
  </r>
  <r>
    <x v="410"/>
    <x v="65"/>
  </r>
  <r>
    <x v="411"/>
    <x v="14"/>
  </r>
  <r>
    <x v="412"/>
    <x v="83"/>
  </r>
  <r>
    <x v="413"/>
    <x v="61"/>
  </r>
  <r>
    <x v="414"/>
    <x v="2"/>
  </r>
  <r>
    <x v="415"/>
    <x v="11"/>
  </r>
  <r>
    <x v="416"/>
    <x v="85"/>
  </r>
  <r>
    <x v="417"/>
    <x v="10"/>
  </r>
  <r>
    <x v="418"/>
    <x v="86"/>
  </r>
  <r>
    <x v="419"/>
    <x v="3"/>
  </r>
  <r>
    <x v="420"/>
    <x v="49"/>
  </r>
  <r>
    <x v="421"/>
    <x v="60"/>
  </r>
  <r>
    <x v="422"/>
    <x v="0"/>
  </r>
  <r>
    <x v="423"/>
    <x v="14"/>
  </r>
  <r>
    <x v="424"/>
    <x v="14"/>
  </r>
  <r>
    <x v="425"/>
    <x v="87"/>
  </r>
  <r>
    <x v="426"/>
    <x v="32"/>
  </r>
  <r>
    <x v="427"/>
    <x v="11"/>
  </r>
  <r>
    <x v="428"/>
    <x v="80"/>
  </r>
  <r>
    <x v="429"/>
    <x v="51"/>
  </r>
  <r>
    <x v="430"/>
    <x v="9"/>
  </r>
  <r>
    <x v="431"/>
    <x v="64"/>
  </r>
  <r>
    <x v="432"/>
    <x v="88"/>
  </r>
  <r>
    <x v="433"/>
    <x v="16"/>
  </r>
  <r>
    <x v="434"/>
    <x v="4"/>
  </r>
  <r>
    <x v="435"/>
    <x v="47"/>
  </r>
  <r>
    <x v="436"/>
    <x v="15"/>
  </r>
  <r>
    <x v="437"/>
    <x v="89"/>
  </r>
  <r>
    <x v="438"/>
    <x v="86"/>
  </r>
  <r>
    <x v="439"/>
    <x v="65"/>
  </r>
  <r>
    <x v="440"/>
    <x v="83"/>
  </r>
  <r>
    <x v="441"/>
    <x v="2"/>
  </r>
  <r>
    <x v="442"/>
    <x v="61"/>
  </r>
  <r>
    <x v="443"/>
    <x v="4"/>
  </r>
  <r>
    <x v="444"/>
    <x v="90"/>
  </r>
  <r>
    <x v="445"/>
    <x v="65"/>
  </r>
  <r>
    <x v="446"/>
    <x v="83"/>
  </r>
  <r>
    <x v="447"/>
    <x v="20"/>
  </r>
  <r>
    <x v="448"/>
    <x v="26"/>
  </r>
  <r>
    <x v="449"/>
    <x v="4"/>
  </r>
  <r>
    <x v="450"/>
    <x v="65"/>
  </r>
  <r>
    <x v="451"/>
    <x v="3"/>
  </r>
  <r>
    <x v="452"/>
    <x v="91"/>
  </r>
  <r>
    <x v="453"/>
    <x v="92"/>
  </r>
  <r>
    <x v="454"/>
    <x v="37"/>
  </r>
  <r>
    <x v="455"/>
    <x v="30"/>
  </r>
  <r>
    <x v="456"/>
    <x v="28"/>
  </r>
  <r>
    <x v="457"/>
    <x v="65"/>
  </r>
  <r>
    <x v="458"/>
    <x v="82"/>
  </r>
  <r>
    <x v="459"/>
    <x v="93"/>
  </r>
  <r>
    <x v="460"/>
    <x v="92"/>
  </r>
  <r>
    <x v="461"/>
    <x v="61"/>
  </r>
  <r>
    <x v="462"/>
    <x v="0"/>
  </r>
  <r>
    <x v="463"/>
    <x v="0"/>
  </r>
  <r>
    <x v="464"/>
    <x v="51"/>
  </r>
  <r>
    <x v="465"/>
    <x v="61"/>
  </r>
  <r>
    <x v="466"/>
    <x v="65"/>
  </r>
  <r>
    <x v="467"/>
    <x v="90"/>
  </r>
  <r>
    <x v="468"/>
    <x v="2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4"/>
  </r>
  <r>
    <x v="8"/>
    <x v="7"/>
  </r>
  <r>
    <x v="9"/>
    <x v="8"/>
  </r>
  <r>
    <x v="10"/>
    <x v="3"/>
  </r>
  <r>
    <x v="11"/>
    <x v="3"/>
  </r>
  <r>
    <x v="12"/>
    <x v="9"/>
  </r>
  <r>
    <x v="13"/>
    <x v="5"/>
  </r>
  <r>
    <x v="14"/>
    <x v="5"/>
  </r>
  <r>
    <x v="15"/>
    <x v="4"/>
  </r>
  <r>
    <x v="16"/>
    <x v="2"/>
  </r>
  <r>
    <x v="17"/>
    <x v="10"/>
  </r>
  <r>
    <x v="18"/>
    <x v="9"/>
  </r>
  <r>
    <x v="19"/>
    <x v="0"/>
  </r>
  <r>
    <x v="20"/>
    <x v="7"/>
  </r>
  <r>
    <x v="21"/>
    <x v="4"/>
  </r>
  <r>
    <x v="22"/>
    <x v="3"/>
  </r>
  <r>
    <x v="23"/>
    <x v="8"/>
  </r>
  <r>
    <x v="24"/>
    <x v="11"/>
  </r>
  <r>
    <x v="25"/>
    <x v="11"/>
  </r>
  <r>
    <x v="26"/>
    <x v="7"/>
  </r>
  <r>
    <x v="27"/>
    <x v="3"/>
  </r>
  <r>
    <x v="28"/>
    <x v="8"/>
  </r>
  <r>
    <x v="29"/>
    <x v="10"/>
  </r>
  <r>
    <x v="30"/>
    <x v="10"/>
  </r>
  <r>
    <x v="31"/>
    <x v="4"/>
  </r>
  <r>
    <x v="32"/>
    <x v="6"/>
  </r>
  <r>
    <x v="33"/>
    <x v="6"/>
  </r>
  <r>
    <x v="34"/>
    <x v="0"/>
  </r>
  <r>
    <x v="35"/>
    <x v="12"/>
  </r>
  <r>
    <x v="36"/>
    <x v="13"/>
  </r>
  <r>
    <x v="37"/>
    <x v="9"/>
  </r>
  <r>
    <x v="38"/>
    <x v="2"/>
  </r>
  <r>
    <x v="39"/>
    <x v="12"/>
  </r>
  <r>
    <x v="40"/>
    <x v="14"/>
  </r>
  <r>
    <x v="41"/>
    <x v="6"/>
  </r>
  <r>
    <x v="42"/>
    <x v="9"/>
  </r>
  <r>
    <x v="43"/>
    <x v="10"/>
  </r>
  <r>
    <x v="44"/>
    <x v="2"/>
  </r>
  <r>
    <x v="45"/>
    <x v="8"/>
  </r>
  <r>
    <x v="46"/>
    <x v="10"/>
  </r>
  <r>
    <x v="47"/>
    <x v="3"/>
  </r>
  <r>
    <x v="48"/>
    <x v="3"/>
  </r>
  <r>
    <x v="49"/>
    <x v="10"/>
  </r>
  <r>
    <x v="50"/>
    <x v="11"/>
  </r>
  <r>
    <x v="51"/>
    <x v="8"/>
  </r>
  <r>
    <x v="52"/>
    <x v="11"/>
  </r>
  <r>
    <x v="53"/>
    <x v="9"/>
  </r>
  <r>
    <x v="54"/>
    <x v="9"/>
  </r>
  <r>
    <x v="55"/>
    <x v="5"/>
  </r>
  <r>
    <x v="56"/>
    <x v="13"/>
  </r>
  <r>
    <x v="57"/>
    <x v="8"/>
  </r>
  <r>
    <x v="58"/>
    <x v="8"/>
  </r>
  <r>
    <x v="59"/>
    <x v="8"/>
  </r>
  <r>
    <x v="60"/>
    <x v="8"/>
  </r>
  <r>
    <x v="61"/>
    <x v="15"/>
  </r>
  <r>
    <x v="62"/>
    <x v="6"/>
  </r>
  <r>
    <x v="63"/>
    <x v="15"/>
  </r>
  <r>
    <x v="64"/>
    <x v="11"/>
  </r>
  <r>
    <x v="65"/>
    <x v="9"/>
  </r>
  <r>
    <x v="66"/>
    <x v="2"/>
  </r>
  <r>
    <x v="67"/>
    <x v="5"/>
  </r>
  <r>
    <x v="68"/>
    <x v="6"/>
  </r>
  <r>
    <x v="69"/>
    <x v="3"/>
  </r>
  <r>
    <x v="70"/>
    <x v="8"/>
  </r>
  <r>
    <x v="71"/>
    <x v="10"/>
  </r>
  <r>
    <x v="72"/>
    <x v="8"/>
  </r>
  <r>
    <x v="73"/>
    <x v="11"/>
  </r>
  <r>
    <x v="74"/>
    <x v="3"/>
  </r>
  <r>
    <x v="75"/>
    <x v="2"/>
  </r>
  <r>
    <x v="76"/>
    <x v="9"/>
  </r>
  <r>
    <x v="77"/>
    <x v="9"/>
  </r>
  <r>
    <x v="78"/>
    <x v="10"/>
  </r>
  <r>
    <x v="79"/>
    <x v="10"/>
  </r>
  <r>
    <x v="80"/>
    <x v="9"/>
  </r>
  <r>
    <x v="81"/>
    <x v="9"/>
  </r>
  <r>
    <x v="82"/>
    <x v="3"/>
  </r>
  <r>
    <x v="83"/>
    <x v="2"/>
  </r>
  <r>
    <x v="84"/>
    <x v="11"/>
  </r>
  <r>
    <x v="85"/>
    <x v="12"/>
  </r>
  <r>
    <x v="86"/>
    <x v="16"/>
  </r>
  <r>
    <x v="87"/>
    <x v="13"/>
  </r>
  <r>
    <x v="88"/>
    <x v="10"/>
  </r>
  <r>
    <x v="89"/>
    <x v="2"/>
  </r>
  <r>
    <x v="90"/>
    <x v="11"/>
  </r>
  <r>
    <x v="91"/>
    <x v="11"/>
  </r>
  <r>
    <x v="92"/>
    <x v="2"/>
  </r>
  <r>
    <x v="93"/>
    <x v="0"/>
  </r>
  <r>
    <x v="94"/>
    <x v="2"/>
  </r>
  <r>
    <x v="95"/>
    <x v="16"/>
  </r>
  <r>
    <x v="96"/>
    <x v="10"/>
  </r>
  <r>
    <x v="97"/>
    <x v="12"/>
  </r>
  <r>
    <x v="98"/>
    <x v="10"/>
  </r>
  <r>
    <x v="99"/>
    <x v="16"/>
  </r>
  <r>
    <x v="100"/>
    <x v="11"/>
  </r>
  <r>
    <x v="101"/>
    <x v="8"/>
  </r>
  <r>
    <x v="102"/>
    <x v="12"/>
  </r>
  <r>
    <x v="103"/>
    <x v="9"/>
  </r>
  <r>
    <x v="104"/>
    <x v="9"/>
  </r>
  <r>
    <x v="105"/>
    <x v="13"/>
  </r>
  <r>
    <x v="106"/>
    <x v="14"/>
  </r>
  <r>
    <x v="107"/>
    <x v="16"/>
  </r>
  <r>
    <x v="108"/>
    <x v="0"/>
  </r>
  <r>
    <x v="109"/>
    <x v="9"/>
  </r>
  <r>
    <x v="110"/>
    <x v="0"/>
  </r>
  <r>
    <x v="111"/>
    <x v="0"/>
  </r>
  <r>
    <x v="112"/>
    <x v="12"/>
  </r>
  <r>
    <x v="113"/>
    <x v="17"/>
  </r>
  <r>
    <x v="114"/>
    <x v="16"/>
  </r>
  <r>
    <x v="115"/>
    <x v="12"/>
  </r>
  <r>
    <x v="116"/>
    <x v="10"/>
  </r>
  <r>
    <x v="117"/>
    <x v="10"/>
  </r>
  <r>
    <x v="118"/>
    <x v="0"/>
  </r>
  <r>
    <x v="119"/>
    <x v="10"/>
  </r>
  <r>
    <x v="120"/>
    <x v="16"/>
  </r>
  <r>
    <x v="121"/>
    <x v="9"/>
  </r>
  <r>
    <x v="122"/>
    <x v="2"/>
  </r>
  <r>
    <x v="123"/>
    <x v="6"/>
  </r>
  <r>
    <x v="124"/>
    <x v="3"/>
  </r>
  <r>
    <x v="125"/>
    <x v="9"/>
  </r>
  <r>
    <x v="126"/>
    <x v="16"/>
  </r>
  <r>
    <x v="127"/>
    <x v="14"/>
  </r>
  <r>
    <x v="128"/>
    <x v="11"/>
  </r>
  <r>
    <x v="129"/>
    <x v="2"/>
  </r>
  <r>
    <x v="130"/>
    <x v="8"/>
  </r>
  <r>
    <x v="131"/>
    <x v="9"/>
  </r>
  <r>
    <x v="132"/>
    <x v="11"/>
  </r>
  <r>
    <x v="133"/>
    <x v="12"/>
  </r>
  <r>
    <x v="134"/>
    <x v="18"/>
  </r>
  <r>
    <x v="135"/>
    <x v="6"/>
  </r>
  <r>
    <x v="136"/>
    <x v="4"/>
  </r>
  <r>
    <x v="137"/>
    <x v="16"/>
  </r>
  <r>
    <x v="138"/>
    <x v="12"/>
  </r>
  <r>
    <x v="139"/>
    <x v="8"/>
  </r>
  <r>
    <x v="140"/>
    <x v="8"/>
  </r>
  <r>
    <x v="141"/>
    <x v="16"/>
  </r>
  <r>
    <x v="142"/>
    <x v="10"/>
  </r>
  <r>
    <x v="143"/>
    <x v="12"/>
  </r>
  <r>
    <x v="144"/>
    <x v="9"/>
  </r>
  <r>
    <x v="145"/>
    <x v="0"/>
  </r>
  <r>
    <x v="146"/>
    <x v="7"/>
  </r>
  <r>
    <x v="147"/>
    <x v="16"/>
  </r>
  <r>
    <x v="148"/>
    <x v="9"/>
  </r>
  <r>
    <x v="149"/>
    <x v="9"/>
  </r>
  <r>
    <x v="150"/>
    <x v="13"/>
  </r>
  <r>
    <x v="151"/>
    <x v="13"/>
  </r>
  <r>
    <x v="152"/>
    <x v="8"/>
  </r>
  <r>
    <x v="153"/>
    <x v="11"/>
  </r>
  <r>
    <x v="154"/>
    <x v="9"/>
  </r>
  <r>
    <x v="155"/>
    <x v="14"/>
  </r>
  <r>
    <x v="156"/>
    <x v="2"/>
  </r>
  <r>
    <x v="157"/>
    <x v="12"/>
  </r>
  <r>
    <x v="158"/>
    <x v="12"/>
  </r>
  <r>
    <x v="159"/>
    <x v="16"/>
  </r>
  <r>
    <x v="160"/>
    <x v="13"/>
  </r>
  <r>
    <x v="161"/>
    <x v="9"/>
  </r>
  <r>
    <x v="162"/>
    <x v="18"/>
  </r>
  <r>
    <x v="163"/>
    <x v="10"/>
  </r>
  <r>
    <x v="164"/>
    <x v="16"/>
  </r>
  <r>
    <x v="165"/>
    <x v="9"/>
  </r>
  <r>
    <x v="166"/>
    <x v="18"/>
  </r>
  <r>
    <x v="167"/>
    <x v="17"/>
  </r>
  <r>
    <x v="168"/>
    <x v="16"/>
  </r>
  <r>
    <x v="169"/>
    <x v="16"/>
  </r>
  <r>
    <x v="170"/>
    <x v="2"/>
  </r>
  <r>
    <x v="171"/>
    <x v="18"/>
  </r>
  <r>
    <x v="172"/>
    <x v="11"/>
  </r>
  <r>
    <x v="173"/>
    <x v="12"/>
  </r>
  <r>
    <x v="174"/>
    <x v="12"/>
  </r>
  <r>
    <x v="175"/>
    <x v="10"/>
  </r>
  <r>
    <x v="176"/>
    <x v="14"/>
  </r>
  <r>
    <x v="177"/>
    <x v="9"/>
  </r>
  <r>
    <x v="178"/>
    <x v="16"/>
  </r>
  <r>
    <x v="179"/>
    <x v="9"/>
  </r>
  <r>
    <x v="180"/>
    <x v="14"/>
  </r>
  <r>
    <x v="181"/>
    <x v="9"/>
  </r>
  <r>
    <x v="182"/>
    <x v="13"/>
  </r>
  <r>
    <x v="183"/>
    <x v="16"/>
  </r>
  <r>
    <x v="184"/>
    <x v="8"/>
  </r>
  <r>
    <x v="185"/>
    <x v="14"/>
  </r>
  <r>
    <x v="186"/>
    <x v="12"/>
  </r>
  <r>
    <x v="187"/>
    <x v="9"/>
  </r>
  <r>
    <x v="188"/>
    <x v="11"/>
  </r>
  <r>
    <x v="189"/>
    <x v="8"/>
  </r>
  <r>
    <x v="190"/>
    <x v="18"/>
  </r>
  <r>
    <x v="191"/>
    <x v="11"/>
  </r>
  <r>
    <x v="192"/>
    <x v="16"/>
  </r>
  <r>
    <x v="193"/>
    <x v="18"/>
  </r>
  <r>
    <x v="194"/>
    <x v="19"/>
  </r>
  <r>
    <x v="195"/>
    <x v="11"/>
  </r>
  <r>
    <x v="196"/>
    <x v="20"/>
  </r>
  <r>
    <x v="197"/>
    <x v="21"/>
  </r>
  <r>
    <x v="198"/>
    <x v="18"/>
  </r>
  <r>
    <x v="199"/>
    <x v="12"/>
  </r>
  <r>
    <x v="200"/>
    <x v="9"/>
  </r>
  <r>
    <x v="201"/>
    <x v="10"/>
  </r>
  <r>
    <x v="202"/>
    <x v="16"/>
  </r>
  <r>
    <x v="203"/>
    <x v="17"/>
  </r>
  <r>
    <x v="204"/>
    <x v="12"/>
  </r>
  <r>
    <x v="205"/>
    <x v="18"/>
  </r>
  <r>
    <x v="206"/>
    <x v="20"/>
  </r>
  <r>
    <x v="207"/>
    <x v="17"/>
  </r>
  <r>
    <x v="208"/>
    <x v="21"/>
  </r>
  <r>
    <x v="209"/>
    <x v="13"/>
  </r>
  <r>
    <x v="210"/>
    <x v="16"/>
  </r>
  <r>
    <x v="211"/>
    <x v="9"/>
  </r>
  <r>
    <x v="212"/>
    <x v="16"/>
  </r>
  <r>
    <x v="213"/>
    <x v="17"/>
  </r>
  <r>
    <x v="214"/>
    <x v="12"/>
  </r>
  <r>
    <x v="215"/>
    <x v="22"/>
  </r>
  <r>
    <x v="216"/>
    <x v="15"/>
  </r>
  <r>
    <x v="217"/>
    <x v="23"/>
  </r>
  <r>
    <x v="218"/>
    <x v="24"/>
  </r>
  <r>
    <x v="219"/>
    <x v="25"/>
  </r>
  <r>
    <x v="220"/>
    <x v="19"/>
  </r>
  <r>
    <x v="221"/>
    <x v="26"/>
  </r>
  <r>
    <x v="222"/>
    <x v="21"/>
  </r>
  <r>
    <x v="223"/>
    <x v="15"/>
  </r>
  <r>
    <x v="224"/>
    <x v="25"/>
  </r>
  <r>
    <x v="225"/>
    <x v="19"/>
  </r>
  <r>
    <x v="226"/>
    <x v="27"/>
  </r>
  <r>
    <x v="227"/>
    <x v="28"/>
  </r>
  <r>
    <x v="228"/>
    <x v="15"/>
  </r>
  <r>
    <x v="229"/>
    <x v="21"/>
  </r>
  <r>
    <x v="230"/>
    <x v="11"/>
  </r>
  <r>
    <x v="231"/>
    <x v="29"/>
  </r>
  <r>
    <x v="232"/>
    <x v="30"/>
  </r>
  <r>
    <x v="233"/>
    <x v="30"/>
  </r>
  <r>
    <x v="234"/>
    <x v="23"/>
  </r>
  <r>
    <x v="235"/>
    <x v="14"/>
  </r>
  <r>
    <x v="236"/>
    <x v="29"/>
  </r>
  <r>
    <x v="237"/>
    <x v="31"/>
  </r>
  <r>
    <x v="238"/>
    <x v="32"/>
  </r>
  <r>
    <x v="239"/>
    <x v="33"/>
  </r>
  <r>
    <x v="240"/>
    <x v="30"/>
  </r>
  <r>
    <x v="241"/>
    <x v="26"/>
  </r>
  <r>
    <x v="242"/>
    <x v="34"/>
  </r>
  <r>
    <x v="243"/>
    <x v="31"/>
  </r>
  <r>
    <x v="244"/>
    <x v="35"/>
  </r>
  <r>
    <x v="245"/>
    <x v="36"/>
  </r>
  <r>
    <x v="246"/>
    <x v="37"/>
  </r>
  <r>
    <x v="247"/>
    <x v="38"/>
  </r>
  <r>
    <x v="248"/>
    <x v="31"/>
  </r>
  <r>
    <x v="249"/>
    <x v="39"/>
  </r>
  <r>
    <x v="250"/>
    <x v="40"/>
  </r>
  <r>
    <x v="251"/>
    <x v="37"/>
  </r>
  <r>
    <x v="252"/>
    <x v="39"/>
  </r>
  <r>
    <x v="253"/>
    <x v="41"/>
  </r>
  <r>
    <x v="254"/>
    <x v="33"/>
  </r>
  <r>
    <x v="255"/>
    <x v="40"/>
  </r>
  <r>
    <x v="256"/>
    <x v="39"/>
  </r>
  <r>
    <x v="257"/>
    <x v="42"/>
  </r>
  <r>
    <x v="258"/>
    <x v="43"/>
  </r>
  <r>
    <x v="259"/>
    <x v="44"/>
  </r>
  <r>
    <x v="260"/>
    <x v="45"/>
  </r>
  <r>
    <x v="261"/>
    <x v="46"/>
  </r>
  <r>
    <x v="262"/>
    <x v="47"/>
  </r>
  <r>
    <x v="263"/>
    <x v="48"/>
  </r>
  <r>
    <x v="264"/>
    <x v="49"/>
  </r>
  <r>
    <x v="265"/>
    <x v="44"/>
  </r>
  <r>
    <x v="266"/>
    <x v="50"/>
  </r>
  <r>
    <x v="267"/>
    <x v="51"/>
  </r>
  <r>
    <x v="268"/>
    <x v="52"/>
  </r>
  <r>
    <x v="269"/>
    <x v="29"/>
  </r>
  <r>
    <x v="270"/>
    <x v="53"/>
  </r>
  <r>
    <x v="271"/>
    <x v="44"/>
  </r>
  <r>
    <x v="272"/>
    <x v="54"/>
  </r>
  <r>
    <x v="273"/>
    <x v="55"/>
  </r>
  <r>
    <x v="274"/>
    <x v="40"/>
  </r>
  <r>
    <x v="275"/>
    <x v="56"/>
  </r>
  <r>
    <x v="276"/>
    <x v="41"/>
  </r>
  <r>
    <x v="277"/>
    <x v="41"/>
  </r>
  <r>
    <x v="278"/>
    <x v="47"/>
  </r>
  <r>
    <x v="279"/>
    <x v="47"/>
  </r>
  <r>
    <x v="280"/>
    <x v="57"/>
  </r>
  <r>
    <x v="281"/>
    <x v="58"/>
  </r>
  <r>
    <x v="282"/>
    <x v="59"/>
  </r>
  <r>
    <x v="283"/>
    <x v="60"/>
  </r>
  <r>
    <x v="284"/>
    <x v="50"/>
  </r>
  <r>
    <x v="285"/>
    <x v="54"/>
  </r>
  <r>
    <x v="286"/>
    <x v="61"/>
  </r>
  <r>
    <x v="287"/>
    <x v="62"/>
  </r>
  <r>
    <x v="288"/>
    <x v="63"/>
  </r>
  <r>
    <x v="289"/>
    <x v="54"/>
  </r>
  <r>
    <x v="290"/>
    <x v="46"/>
  </r>
  <r>
    <x v="291"/>
    <x v="40"/>
  </r>
  <r>
    <x v="292"/>
    <x v="64"/>
  </r>
  <r>
    <x v="293"/>
    <x v="65"/>
  </r>
  <r>
    <x v="294"/>
    <x v="66"/>
  </r>
  <r>
    <x v="295"/>
    <x v="67"/>
  </r>
  <r>
    <x v="296"/>
    <x v="46"/>
  </r>
  <r>
    <x v="297"/>
    <x v="60"/>
  </r>
  <r>
    <x v="298"/>
    <x v="53"/>
  </r>
  <r>
    <x v="299"/>
    <x v="68"/>
  </r>
  <r>
    <x v="300"/>
    <x v="69"/>
  </r>
  <r>
    <x v="301"/>
    <x v="70"/>
  </r>
  <r>
    <x v="302"/>
    <x v="70"/>
  </r>
  <r>
    <x v="303"/>
    <x v="71"/>
  </r>
  <r>
    <x v="304"/>
    <x v="64"/>
  </r>
  <r>
    <x v="305"/>
    <x v="72"/>
  </r>
  <r>
    <x v="306"/>
    <x v="73"/>
  </r>
  <r>
    <x v="307"/>
    <x v="74"/>
  </r>
  <r>
    <x v="308"/>
    <x v="75"/>
  </r>
  <r>
    <x v="309"/>
    <x v="76"/>
  </r>
  <r>
    <x v="310"/>
    <x v="77"/>
  </r>
  <r>
    <x v="311"/>
    <x v="78"/>
  </r>
  <r>
    <x v="312"/>
    <x v="79"/>
  </r>
  <r>
    <x v="313"/>
    <x v="80"/>
  </r>
  <r>
    <x v="314"/>
    <x v="81"/>
  </r>
  <r>
    <x v="315"/>
    <x v="82"/>
  </r>
  <r>
    <x v="316"/>
    <x v="83"/>
  </r>
  <r>
    <x v="317"/>
    <x v="77"/>
  </r>
  <r>
    <x v="318"/>
    <x v="65"/>
  </r>
  <r>
    <x v="319"/>
    <x v="45"/>
  </r>
  <r>
    <x v="320"/>
    <x v="84"/>
  </r>
  <r>
    <x v="321"/>
    <x v="85"/>
  </r>
  <r>
    <x v="322"/>
    <x v="86"/>
  </r>
  <r>
    <x v="323"/>
    <x v="87"/>
  </r>
  <r>
    <x v="324"/>
    <x v="79"/>
  </r>
  <r>
    <x v="325"/>
    <x v="88"/>
  </r>
  <r>
    <x v="326"/>
    <x v="79"/>
  </r>
  <r>
    <x v="327"/>
    <x v="72"/>
  </r>
  <r>
    <x v="328"/>
    <x v="77"/>
  </r>
  <r>
    <x v="329"/>
    <x v="89"/>
  </r>
  <r>
    <x v="330"/>
    <x v="80"/>
  </r>
  <r>
    <x v="331"/>
    <x v="90"/>
  </r>
  <r>
    <x v="332"/>
    <x v="57"/>
  </r>
  <r>
    <x v="333"/>
    <x v="62"/>
  </r>
  <r>
    <x v="334"/>
    <x v="55"/>
  </r>
  <r>
    <x v="335"/>
    <x v="64"/>
  </r>
  <r>
    <x v="336"/>
    <x v="91"/>
  </r>
  <r>
    <x v="337"/>
    <x v="81"/>
  </r>
  <r>
    <x v="338"/>
    <x v="88"/>
  </r>
  <r>
    <x v="339"/>
    <x v="84"/>
  </r>
  <r>
    <x v="340"/>
    <x v="92"/>
  </r>
  <r>
    <x v="341"/>
    <x v="93"/>
  </r>
  <r>
    <x v="342"/>
    <x v="94"/>
  </r>
  <r>
    <x v="343"/>
    <x v="72"/>
  </r>
  <r>
    <x v="344"/>
    <x v="95"/>
  </r>
  <r>
    <x v="345"/>
    <x v="64"/>
  </r>
  <r>
    <x v="346"/>
    <x v="81"/>
  </r>
  <r>
    <x v="347"/>
    <x v="96"/>
  </r>
  <r>
    <x v="348"/>
    <x v="97"/>
  </r>
  <r>
    <x v="349"/>
    <x v="80"/>
  </r>
  <r>
    <x v="350"/>
    <x v="81"/>
  </r>
  <r>
    <x v="351"/>
    <x v="84"/>
  </r>
  <r>
    <x v="352"/>
    <x v="77"/>
  </r>
  <r>
    <x v="353"/>
    <x v="46"/>
  </r>
  <r>
    <x v="354"/>
    <x v="57"/>
  </r>
  <r>
    <x v="355"/>
    <x v="98"/>
  </r>
  <r>
    <x v="356"/>
    <x v="91"/>
  </r>
  <r>
    <x v="357"/>
    <x v="70"/>
  </r>
  <r>
    <x v="358"/>
    <x v="87"/>
  </r>
  <r>
    <x v="359"/>
    <x v="95"/>
  </r>
  <r>
    <x v="360"/>
    <x v="88"/>
  </r>
  <r>
    <x v="361"/>
    <x v="67"/>
  </r>
  <r>
    <x v="362"/>
    <x v="57"/>
  </r>
  <r>
    <x v="363"/>
    <x v="65"/>
  </r>
  <r>
    <x v="364"/>
    <x v="95"/>
  </r>
  <r>
    <x v="365"/>
    <x v="88"/>
  </r>
  <r>
    <x v="366"/>
    <x v="96"/>
  </r>
  <r>
    <x v="367"/>
    <x v="72"/>
  </r>
  <r>
    <x v="368"/>
    <x v="84"/>
  </r>
  <r>
    <x v="369"/>
    <x v="63"/>
  </r>
  <r>
    <x v="370"/>
    <x v="51"/>
  </r>
  <r>
    <x v="371"/>
    <x v="70"/>
  </r>
  <r>
    <x v="372"/>
    <x v="90"/>
  </r>
  <r>
    <x v="373"/>
    <x v="83"/>
  </r>
  <r>
    <x v="374"/>
    <x v="84"/>
  </r>
  <r>
    <x v="375"/>
    <x v="53"/>
  </r>
  <r>
    <x v="376"/>
    <x v="65"/>
  </r>
  <r>
    <x v="377"/>
    <x v="99"/>
  </r>
  <r>
    <x v="378"/>
    <x v="94"/>
  </r>
  <r>
    <x v="379"/>
    <x v="70"/>
  </r>
  <r>
    <x v="380"/>
    <x v="78"/>
  </r>
  <r>
    <x v="381"/>
    <x v="89"/>
  </r>
  <r>
    <x v="382"/>
    <x v="65"/>
  </r>
  <r>
    <x v="383"/>
    <x v="67"/>
  </r>
  <r>
    <x v="384"/>
    <x v="89"/>
  </r>
  <r>
    <x v="385"/>
    <x v="99"/>
  </r>
  <r>
    <x v="386"/>
    <x v="70"/>
  </r>
  <r>
    <x v="387"/>
    <x v="53"/>
  </r>
  <r>
    <x v="388"/>
    <x v="100"/>
  </r>
  <r>
    <x v="389"/>
    <x v="50"/>
  </r>
  <r>
    <x v="390"/>
    <x v="78"/>
  </r>
  <r>
    <x v="391"/>
    <x v="101"/>
  </r>
  <r>
    <x v="392"/>
    <x v="102"/>
  </r>
  <r>
    <x v="393"/>
    <x v="103"/>
  </r>
  <r>
    <x v="394"/>
    <x v="77"/>
  </r>
  <r>
    <x v="395"/>
    <x v="89"/>
  </r>
  <r>
    <x v="396"/>
    <x v="54"/>
  </r>
  <r>
    <x v="397"/>
    <x v="53"/>
  </r>
  <r>
    <x v="398"/>
    <x v="63"/>
  </r>
  <r>
    <x v="399"/>
    <x v="69"/>
  </r>
  <r>
    <x v="400"/>
    <x v="104"/>
  </r>
  <r>
    <x v="401"/>
    <x v="85"/>
  </r>
  <r>
    <x v="402"/>
    <x v="53"/>
  </r>
  <r>
    <x v="403"/>
    <x v="66"/>
  </r>
  <r>
    <x v="404"/>
    <x v="45"/>
  </r>
  <r>
    <x v="405"/>
    <x v="74"/>
  </r>
  <r>
    <x v="406"/>
    <x v="65"/>
  </r>
  <r>
    <x v="407"/>
    <x v="54"/>
  </r>
  <r>
    <x v="408"/>
    <x v="73"/>
  </r>
  <r>
    <x v="409"/>
    <x v="105"/>
  </r>
  <r>
    <x v="410"/>
    <x v="53"/>
  </r>
  <r>
    <x v="411"/>
    <x v="74"/>
  </r>
  <r>
    <x v="412"/>
    <x v="59"/>
  </r>
  <r>
    <x v="413"/>
    <x v="95"/>
  </r>
  <r>
    <x v="414"/>
    <x v="53"/>
  </r>
  <r>
    <x v="415"/>
    <x v="96"/>
  </r>
  <r>
    <x v="416"/>
    <x v="62"/>
  </r>
  <r>
    <x v="417"/>
    <x v="46"/>
  </r>
  <r>
    <x v="418"/>
    <x v="106"/>
  </r>
  <r>
    <x v="419"/>
    <x v="46"/>
  </r>
  <r>
    <x v="420"/>
    <x v="62"/>
  </r>
  <r>
    <x v="421"/>
    <x v="53"/>
  </r>
  <r>
    <x v="422"/>
    <x v="81"/>
  </r>
  <r>
    <x v="423"/>
    <x v="51"/>
  </r>
  <r>
    <x v="424"/>
    <x v="84"/>
  </r>
  <r>
    <x v="425"/>
    <x v="60"/>
  </r>
  <r>
    <x v="426"/>
    <x v="96"/>
  </r>
  <r>
    <x v="427"/>
    <x v="105"/>
  </r>
  <r>
    <x v="428"/>
    <x v="61"/>
  </r>
  <r>
    <x v="429"/>
    <x v="96"/>
  </r>
  <r>
    <x v="430"/>
    <x v="67"/>
  </r>
  <r>
    <x v="431"/>
    <x v="46"/>
  </r>
  <r>
    <x v="432"/>
    <x v="107"/>
  </r>
  <r>
    <x v="433"/>
    <x v="96"/>
  </r>
  <r>
    <x v="434"/>
    <x v="57"/>
  </r>
  <r>
    <x v="435"/>
    <x v="73"/>
  </r>
  <r>
    <x v="436"/>
    <x v="84"/>
  </r>
  <r>
    <x v="437"/>
    <x v="62"/>
  </r>
  <r>
    <x v="438"/>
    <x v="53"/>
  </r>
  <r>
    <x v="439"/>
    <x v="49"/>
  </r>
  <r>
    <x v="440"/>
    <x v="72"/>
  </r>
  <r>
    <x v="441"/>
    <x v="83"/>
  </r>
  <r>
    <x v="442"/>
    <x v="105"/>
  </r>
  <r>
    <x v="443"/>
    <x v="87"/>
  </r>
  <r>
    <x v="444"/>
    <x v="57"/>
  </r>
  <r>
    <x v="445"/>
    <x v="57"/>
  </r>
  <r>
    <x v="446"/>
    <x v="68"/>
  </r>
  <r>
    <x v="447"/>
    <x v="78"/>
  </r>
  <r>
    <x v="448"/>
    <x v="85"/>
  </r>
  <r>
    <x v="449"/>
    <x v="72"/>
  </r>
  <r>
    <x v="450"/>
    <x v="101"/>
  </r>
  <r>
    <x v="451"/>
    <x v="61"/>
  </r>
  <r>
    <x v="452"/>
    <x v="46"/>
  </r>
  <r>
    <x v="453"/>
    <x v="63"/>
  </r>
  <r>
    <x v="454"/>
    <x v="47"/>
  </r>
  <r>
    <x v="455"/>
    <x v="75"/>
  </r>
  <r>
    <x v="456"/>
    <x v="64"/>
  </r>
  <r>
    <x v="457"/>
    <x v="65"/>
  </r>
  <r>
    <x v="458"/>
    <x v="92"/>
  </r>
  <r>
    <x v="459"/>
    <x v="50"/>
  </r>
  <r>
    <x v="460"/>
    <x v="42"/>
  </r>
  <r>
    <x v="461"/>
    <x v="50"/>
  </r>
  <r>
    <x v="462"/>
    <x v="87"/>
  </r>
  <r>
    <x v="463"/>
    <x v="105"/>
  </r>
  <r>
    <x v="464"/>
    <x v="62"/>
  </r>
  <r>
    <x v="465"/>
    <x v="78"/>
  </r>
  <r>
    <x v="466"/>
    <x v="61"/>
  </r>
  <r>
    <x v="467"/>
    <x v="80"/>
  </r>
  <r>
    <x v="468"/>
    <x v="5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"/>
  </r>
  <r>
    <x v="12"/>
    <x v="11"/>
  </r>
  <r>
    <x v="13"/>
    <x v="6"/>
  </r>
  <r>
    <x v="14"/>
    <x v="12"/>
  </r>
  <r>
    <x v="15"/>
    <x v="13"/>
  </r>
  <r>
    <x v="16"/>
    <x v="14"/>
  </r>
  <r>
    <x v="17"/>
    <x v="14"/>
  </r>
  <r>
    <x v="18"/>
    <x v="11"/>
  </r>
  <r>
    <x v="19"/>
    <x v="11"/>
  </r>
  <r>
    <x v="20"/>
    <x v="14"/>
  </r>
  <r>
    <x v="21"/>
    <x v="15"/>
  </r>
  <r>
    <x v="22"/>
    <x v="3"/>
  </r>
  <r>
    <x v="23"/>
    <x v="16"/>
  </r>
  <r>
    <x v="24"/>
    <x v="17"/>
  </r>
  <r>
    <x v="25"/>
    <x v="18"/>
  </r>
  <r>
    <x v="26"/>
    <x v="19"/>
  </r>
  <r>
    <x v="27"/>
    <x v="20"/>
  </r>
  <r>
    <x v="28"/>
    <x v="3"/>
  </r>
  <r>
    <x v="29"/>
    <x v="21"/>
  </r>
  <r>
    <x v="30"/>
    <x v="14"/>
  </r>
  <r>
    <x v="31"/>
    <x v="22"/>
  </r>
  <r>
    <x v="32"/>
    <x v="22"/>
  </r>
  <r>
    <x v="33"/>
    <x v="23"/>
  </r>
  <r>
    <x v="34"/>
    <x v="24"/>
  </r>
  <r>
    <x v="35"/>
    <x v="25"/>
  </r>
  <r>
    <x v="36"/>
    <x v="26"/>
  </r>
  <r>
    <x v="37"/>
    <x v="27"/>
  </r>
  <r>
    <x v="38"/>
    <x v="22"/>
  </r>
  <r>
    <x v="39"/>
    <x v="10"/>
  </r>
  <r>
    <x v="40"/>
    <x v="15"/>
  </r>
  <r>
    <x v="41"/>
    <x v="26"/>
  </r>
  <r>
    <x v="42"/>
    <x v="11"/>
  </r>
  <r>
    <x v="43"/>
    <x v="7"/>
  </r>
  <r>
    <x v="44"/>
    <x v="16"/>
  </r>
  <r>
    <x v="45"/>
    <x v="8"/>
  </r>
  <r>
    <x v="46"/>
    <x v="28"/>
  </r>
  <r>
    <x v="47"/>
    <x v="20"/>
  </r>
  <r>
    <x v="48"/>
    <x v="29"/>
  </r>
  <r>
    <x v="49"/>
    <x v="30"/>
  </r>
  <r>
    <x v="50"/>
    <x v="31"/>
  </r>
  <r>
    <x v="51"/>
    <x v="2"/>
  </r>
  <r>
    <x v="52"/>
    <x v="15"/>
  </r>
  <r>
    <x v="53"/>
    <x v="17"/>
  </r>
  <r>
    <x v="54"/>
    <x v="32"/>
  </r>
  <r>
    <x v="55"/>
    <x v="33"/>
  </r>
  <r>
    <x v="56"/>
    <x v="34"/>
  </r>
  <r>
    <x v="57"/>
    <x v="0"/>
  </r>
  <r>
    <x v="58"/>
    <x v="35"/>
  </r>
  <r>
    <x v="59"/>
    <x v="36"/>
  </r>
  <r>
    <x v="60"/>
    <x v="33"/>
  </r>
  <r>
    <x v="61"/>
    <x v="37"/>
  </r>
  <r>
    <x v="62"/>
    <x v="38"/>
  </r>
  <r>
    <x v="63"/>
    <x v="39"/>
  </r>
  <r>
    <x v="64"/>
    <x v="40"/>
  </r>
  <r>
    <x v="65"/>
    <x v="41"/>
  </r>
  <r>
    <x v="66"/>
    <x v="37"/>
  </r>
  <r>
    <x v="67"/>
    <x v="28"/>
  </r>
  <r>
    <x v="68"/>
    <x v="10"/>
  </r>
  <r>
    <x v="69"/>
    <x v="8"/>
  </r>
  <r>
    <x v="70"/>
    <x v="15"/>
  </r>
  <r>
    <x v="71"/>
    <x v="42"/>
  </r>
  <r>
    <x v="72"/>
    <x v="43"/>
  </r>
  <r>
    <x v="73"/>
    <x v="21"/>
  </r>
  <r>
    <x v="74"/>
    <x v="17"/>
  </r>
  <r>
    <x v="75"/>
    <x v="26"/>
  </r>
  <r>
    <x v="76"/>
    <x v="44"/>
  </r>
  <r>
    <x v="77"/>
    <x v="45"/>
  </r>
  <r>
    <x v="78"/>
    <x v="16"/>
  </r>
  <r>
    <x v="79"/>
    <x v="4"/>
  </r>
  <r>
    <x v="80"/>
    <x v="21"/>
  </r>
  <r>
    <x v="81"/>
    <x v="8"/>
  </r>
  <r>
    <x v="82"/>
    <x v="22"/>
  </r>
  <r>
    <x v="83"/>
    <x v="21"/>
  </r>
  <r>
    <x v="84"/>
    <x v="9"/>
  </r>
  <r>
    <x v="85"/>
    <x v="12"/>
  </r>
  <r>
    <x v="86"/>
    <x v="8"/>
  </r>
  <r>
    <x v="87"/>
    <x v="5"/>
  </r>
  <r>
    <x v="88"/>
    <x v="46"/>
  </r>
  <r>
    <x v="89"/>
    <x v="24"/>
  </r>
  <r>
    <x v="90"/>
    <x v="9"/>
  </r>
  <r>
    <x v="91"/>
    <x v="22"/>
  </r>
  <r>
    <x v="92"/>
    <x v="47"/>
  </r>
  <r>
    <x v="93"/>
    <x v="17"/>
  </r>
  <r>
    <x v="94"/>
    <x v="37"/>
  </r>
  <r>
    <x v="95"/>
    <x v="48"/>
  </r>
  <r>
    <x v="96"/>
    <x v="28"/>
  </r>
  <r>
    <x v="97"/>
    <x v="8"/>
  </r>
  <r>
    <x v="98"/>
    <x v="10"/>
  </r>
  <r>
    <x v="99"/>
    <x v="49"/>
  </r>
  <r>
    <x v="100"/>
    <x v="30"/>
  </r>
  <r>
    <x v="101"/>
    <x v="50"/>
  </r>
  <r>
    <x v="102"/>
    <x v="33"/>
  </r>
  <r>
    <x v="103"/>
    <x v="3"/>
  </r>
  <r>
    <x v="104"/>
    <x v="31"/>
  </r>
  <r>
    <x v="105"/>
    <x v="37"/>
  </r>
  <r>
    <x v="106"/>
    <x v="47"/>
  </r>
  <r>
    <x v="107"/>
    <x v="2"/>
  </r>
  <r>
    <x v="108"/>
    <x v="30"/>
  </r>
  <r>
    <x v="109"/>
    <x v="21"/>
  </r>
  <r>
    <x v="110"/>
    <x v="33"/>
  </r>
  <r>
    <x v="111"/>
    <x v="51"/>
  </r>
  <r>
    <x v="112"/>
    <x v="52"/>
  </r>
  <r>
    <x v="113"/>
    <x v="43"/>
  </r>
  <r>
    <x v="114"/>
    <x v="40"/>
  </r>
  <r>
    <x v="115"/>
    <x v="53"/>
  </r>
  <r>
    <x v="116"/>
    <x v="37"/>
  </r>
  <r>
    <x v="117"/>
    <x v="17"/>
  </r>
  <r>
    <x v="118"/>
    <x v="28"/>
  </r>
  <r>
    <x v="119"/>
    <x v="54"/>
  </r>
  <r>
    <x v="120"/>
    <x v="2"/>
  </r>
  <r>
    <x v="121"/>
    <x v="35"/>
  </r>
  <r>
    <x v="122"/>
    <x v="55"/>
  </r>
  <r>
    <x v="123"/>
    <x v="9"/>
  </r>
  <r>
    <x v="124"/>
    <x v="51"/>
  </r>
  <r>
    <x v="125"/>
    <x v="56"/>
  </r>
  <r>
    <x v="126"/>
    <x v="57"/>
  </r>
  <r>
    <x v="127"/>
    <x v="40"/>
  </r>
  <r>
    <x v="128"/>
    <x v="58"/>
  </r>
  <r>
    <x v="129"/>
    <x v="59"/>
  </r>
  <r>
    <x v="130"/>
    <x v="29"/>
  </r>
  <r>
    <x v="131"/>
    <x v="60"/>
  </r>
  <r>
    <x v="132"/>
    <x v="61"/>
  </r>
  <r>
    <x v="133"/>
    <x v="29"/>
  </r>
  <r>
    <x v="134"/>
    <x v="62"/>
  </r>
  <r>
    <x v="135"/>
    <x v="13"/>
  </r>
  <r>
    <x v="136"/>
    <x v="30"/>
  </r>
  <r>
    <x v="137"/>
    <x v="51"/>
  </r>
  <r>
    <x v="138"/>
    <x v="45"/>
  </r>
  <r>
    <x v="139"/>
    <x v="29"/>
  </r>
  <r>
    <x v="140"/>
    <x v="41"/>
  </r>
  <r>
    <x v="141"/>
    <x v="63"/>
  </r>
  <r>
    <x v="142"/>
    <x v="37"/>
  </r>
  <r>
    <x v="143"/>
    <x v="47"/>
  </r>
  <r>
    <x v="144"/>
    <x v="33"/>
  </r>
  <r>
    <x v="145"/>
    <x v="64"/>
  </r>
  <r>
    <x v="146"/>
    <x v="65"/>
  </r>
  <r>
    <x v="147"/>
    <x v="66"/>
  </r>
  <r>
    <x v="148"/>
    <x v="67"/>
  </r>
  <r>
    <x v="149"/>
    <x v="68"/>
  </r>
  <r>
    <x v="150"/>
    <x v="34"/>
  </r>
  <r>
    <x v="151"/>
    <x v="32"/>
  </r>
  <r>
    <x v="152"/>
    <x v="58"/>
  </r>
  <r>
    <x v="153"/>
    <x v="69"/>
  </r>
  <r>
    <x v="154"/>
    <x v="68"/>
  </r>
  <r>
    <x v="155"/>
    <x v="54"/>
  </r>
  <r>
    <x v="156"/>
    <x v="70"/>
  </r>
  <r>
    <x v="157"/>
    <x v="71"/>
  </r>
  <r>
    <x v="158"/>
    <x v="72"/>
  </r>
  <r>
    <x v="159"/>
    <x v="49"/>
  </r>
  <r>
    <x v="160"/>
    <x v="71"/>
  </r>
  <r>
    <x v="161"/>
    <x v="67"/>
  </r>
  <r>
    <x v="162"/>
    <x v="73"/>
  </r>
  <r>
    <x v="163"/>
    <x v="35"/>
  </r>
  <r>
    <x v="164"/>
    <x v="74"/>
  </r>
  <r>
    <x v="165"/>
    <x v="10"/>
  </r>
  <r>
    <x v="166"/>
    <x v="71"/>
  </r>
  <r>
    <x v="167"/>
    <x v="75"/>
  </r>
  <r>
    <x v="168"/>
    <x v="66"/>
  </r>
  <r>
    <x v="169"/>
    <x v="53"/>
  </r>
  <r>
    <x v="170"/>
    <x v="10"/>
  </r>
  <r>
    <x v="171"/>
    <x v="36"/>
  </r>
  <r>
    <x v="172"/>
    <x v="45"/>
  </r>
  <r>
    <x v="173"/>
    <x v="76"/>
  </r>
  <r>
    <x v="174"/>
    <x v="77"/>
  </r>
  <r>
    <x v="175"/>
    <x v="78"/>
  </r>
  <r>
    <x v="176"/>
    <x v="51"/>
  </r>
  <r>
    <x v="177"/>
    <x v="79"/>
  </r>
  <r>
    <x v="178"/>
    <x v="47"/>
  </r>
  <r>
    <x v="179"/>
    <x v="55"/>
  </r>
  <r>
    <x v="180"/>
    <x v="80"/>
  </r>
  <r>
    <x v="181"/>
    <x v="81"/>
  </r>
  <r>
    <x v="182"/>
    <x v="48"/>
  </r>
  <r>
    <x v="183"/>
    <x v="82"/>
  </r>
  <r>
    <x v="184"/>
    <x v="83"/>
  </r>
  <r>
    <x v="185"/>
    <x v="47"/>
  </r>
  <r>
    <x v="186"/>
    <x v="40"/>
  </r>
  <r>
    <x v="187"/>
    <x v="84"/>
  </r>
  <r>
    <x v="188"/>
    <x v="75"/>
  </r>
  <r>
    <x v="189"/>
    <x v="51"/>
  </r>
  <r>
    <x v="190"/>
    <x v="68"/>
  </r>
  <r>
    <x v="191"/>
    <x v="85"/>
  </r>
  <r>
    <x v="192"/>
    <x v="67"/>
  </r>
  <r>
    <x v="193"/>
    <x v="79"/>
  </r>
  <r>
    <x v="194"/>
    <x v="86"/>
  </r>
  <r>
    <x v="195"/>
    <x v="87"/>
  </r>
  <r>
    <x v="196"/>
    <x v="48"/>
  </r>
  <r>
    <x v="197"/>
    <x v="57"/>
  </r>
  <r>
    <x v="198"/>
    <x v="30"/>
  </r>
  <r>
    <x v="199"/>
    <x v="74"/>
  </r>
  <r>
    <x v="200"/>
    <x v="79"/>
  </r>
  <r>
    <x v="201"/>
    <x v="75"/>
  </r>
  <r>
    <x v="202"/>
    <x v="78"/>
  </r>
  <r>
    <x v="203"/>
    <x v="54"/>
  </r>
  <r>
    <x v="204"/>
    <x v="32"/>
  </r>
  <r>
    <x v="205"/>
    <x v="88"/>
  </r>
  <r>
    <x v="206"/>
    <x v="43"/>
  </r>
  <r>
    <x v="207"/>
    <x v="58"/>
  </r>
  <r>
    <x v="208"/>
    <x v="89"/>
  </r>
  <r>
    <x v="209"/>
    <x v="90"/>
  </r>
  <r>
    <x v="210"/>
    <x v="91"/>
  </r>
  <r>
    <x v="211"/>
    <x v="91"/>
  </r>
  <r>
    <x v="212"/>
    <x v="92"/>
  </r>
  <r>
    <x v="213"/>
    <x v="70"/>
  </r>
  <r>
    <x v="214"/>
    <x v="57"/>
  </r>
  <r>
    <x v="215"/>
    <x v="93"/>
  </r>
  <r>
    <x v="216"/>
    <x v="73"/>
  </r>
  <r>
    <x v="217"/>
    <x v="50"/>
  </r>
  <r>
    <x v="218"/>
    <x v="87"/>
  </r>
  <r>
    <x v="219"/>
    <x v="85"/>
  </r>
  <r>
    <x v="220"/>
    <x v="38"/>
  </r>
  <r>
    <x v="221"/>
    <x v="77"/>
  </r>
  <r>
    <x v="222"/>
    <x v="80"/>
  </r>
  <r>
    <x v="223"/>
    <x v="94"/>
  </r>
  <r>
    <x v="224"/>
    <x v="85"/>
  </r>
  <r>
    <x v="225"/>
    <x v="95"/>
  </r>
  <r>
    <x v="226"/>
    <x v="71"/>
  </r>
  <r>
    <x v="227"/>
    <x v="56"/>
  </r>
  <r>
    <x v="228"/>
    <x v="34"/>
  </r>
  <r>
    <x v="229"/>
    <x v="96"/>
  </r>
  <r>
    <x v="230"/>
    <x v="84"/>
  </r>
  <r>
    <x v="231"/>
    <x v="97"/>
  </r>
  <r>
    <x v="232"/>
    <x v="93"/>
  </r>
  <r>
    <x v="233"/>
    <x v="98"/>
  </r>
  <r>
    <x v="234"/>
    <x v="52"/>
  </r>
  <r>
    <x v="235"/>
    <x v="57"/>
  </r>
  <r>
    <x v="236"/>
    <x v="99"/>
  </r>
  <r>
    <x v="237"/>
    <x v="100"/>
  </r>
  <r>
    <x v="238"/>
    <x v="101"/>
  </r>
  <r>
    <x v="239"/>
    <x v="102"/>
  </r>
  <r>
    <x v="240"/>
    <x v="103"/>
  </r>
  <r>
    <x v="241"/>
    <x v="93"/>
  </r>
  <r>
    <x v="242"/>
    <x v="83"/>
  </r>
  <r>
    <x v="243"/>
    <x v="104"/>
  </r>
  <r>
    <x v="244"/>
    <x v="50"/>
  </r>
  <r>
    <x v="245"/>
    <x v="102"/>
  </r>
  <r>
    <x v="246"/>
    <x v="105"/>
  </r>
  <r>
    <x v="247"/>
    <x v="106"/>
  </r>
  <r>
    <x v="248"/>
    <x v="67"/>
  </r>
  <r>
    <x v="249"/>
    <x v="68"/>
  </r>
  <r>
    <x v="250"/>
    <x v="107"/>
  </r>
  <r>
    <x v="251"/>
    <x v="85"/>
  </r>
  <r>
    <x v="252"/>
    <x v="108"/>
  </r>
  <r>
    <x v="253"/>
    <x v="109"/>
  </r>
  <r>
    <x v="254"/>
    <x v="110"/>
  </r>
  <r>
    <x v="255"/>
    <x v="111"/>
  </r>
  <r>
    <x v="256"/>
    <x v="112"/>
  </r>
  <r>
    <x v="257"/>
    <x v="113"/>
  </r>
  <r>
    <x v="258"/>
    <x v="114"/>
  </r>
  <r>
    <x v="259"/>
    <x v="107"/>
  </r>
  <r>
    <x v="260"/>
    <x v="115"/>
  </r>
  <r>
    <x v="261"/>
    <x v="112"/>
  </r>
  <r>
    <x v="262"/>
    <x v="112"/>
  </r>
  <r>
    <x v="263"/>
    <x v="71"/>
  </r>
  <r>
    <x v="264"/>
    <x v="60"/>
  </r>
  <r>
    <x v="265"/>
    <x v="116"/>
  </r>
  <r>
    <x v="266"/>
    <x v="50"/>
  </r>
  <r>
    <x v="267"/>
    <x v="56"/>
  </r>
  <r>
    <x v="268"/>
    <x v="117"/>
  </r>
  <r>
    <x v="269"/>
    <x v="51"/>
  </r>
  <r>
    <x v="270"/>
    <x v="118"/>
  </r>
  <r>
    <x v="271"/>
    <x v="119"/>
  </r>
  <r>
    <x v="272"/>
    <x v="105"/>
  </r>
  <r>
    <x v="273"/>
    <x v="35"/>
  </r>
  <r>
    <x v="274"/>
    <x v="36"/>
  </r>
  <r>
    <x v="275"/>
    <x v="1"/>
  </r>
  <r>
    <x v="276"/>
    <x v="47"/>
  </r>
  <r>
    <x v="277"/>
    <x v="88"/>
  </r>
  <r>
    <x v="278"/>
    <x v="15"/>
  </r>
  <r>
    <x v="279"/>
    <x v="88"/>
  </r>
  <r>
    <x v="280"/>
    <x v="10"/>
  </r>
  <r>
    <x v="281"/>
    <x v="39"/>
  </r>
  <r>
    <x v="282"/>
    <x v="88"/>
  </r>
  <r>
    <x v="283"/>
    <x v="38"/>
  </r>
  <r>
    <x v="284"/>
    <x v="28"/>
  </r>
  <r>
    <x v="285"/>
    <x v="47"/>
  </r>
  <r>
    <x v="286"/>
    <x v="39"/>
  </r>
  <r>
    <x v="287"/>
    <x v="41"/>
  </r>
  <r>
    <x v="288"/>
    <x v="45"/>
  </r>
  <r>
    <x v="289"/>
    <x v="53"/>
  </r>
  <r>
    <x v="290"/>
    <x v="58"/>
  </r>
  <r>
    <x v="291"/>
    <x v="74"/>
  </r>
  <r>
    <x v="292"/>
    <x v="38"/>
  </r>
  <r>
    <x v="293"/>
    <x v="55"/>
  </r>
  <r>
    <x v="294"/>
    <x v="66"/>
  </r>
  <r>
    <x v="295"/>
    <x v="31"/>
  </r>
  <r>
    <x v="296"/>
    <x v="29"/>
  </r>
  <r>
    <x v="297"/>
    <x v="0"/>
  </r>
  <r>
    <x v="298"/>
    <x v="61"/>
  </r>
  <r>
    <x v="299"/>
    <x v="120"/>
  </r>
  <r>
    <x v="300"/>
    <x v="49"/>
  </r>
  <r>
    <x v="301"/>
    <x v="121"/>
  </r>
  <r>
    <x v="302"/>
    <x v="119"/>
  </r>
  <r>
    <x v="303"/>
    <x v="67"/>
  </r>
  <r>
    <x v="304"/>
    <x v="73"/>
  </r>
  <r>
    <x v="305"/>
    <x v="42"/>
  </r>
  <r>
    <x v="306"/>
    <x v="122"/>
  </r>
  <r>
    <x v="307"/>
    <x v="60"/>
  </r>
  <r>
    <x v="308"/>
    <x v="66"/>
  </r>
  <r>
    <x v="309"/>
    <x v="41"/>
  </r>
  <r>
    <x v="310"/>
    <x v="37"/>
  </r>
  <r>
    <x v="311"/>
    <x v="88"/>
  </r>
  <r>
    <x v="312"/>
    <x v="67"/>
  </r>
  <r>
    <x v="313"/>
    <x v="92"/>
  </r>
  <r>
    <x v="314"/>
    <x v="116"/>
  </r>
  <r>
    <x v="315"/>
    <x v="35"/>
  </r>
  <r>
    <x v="316"/>
    <x v="0"/>
  </r>
  <r>
    <x v="317"/>
    <x v="17"/>
  </r>
  <r>
    <x v="318"/>
    <x v="17"/>
  </r>
  <r>
    <x v="319"/>
    <x v="10"/>
  </r>
  <r>
    <x v="320"/>
    <x v="8"/>
  </r>
  <r>
    <x v="321"/>
    <x v="12"/>
  </r>
  <r>
    <x v="322"/>
    <x v="123"/>
  </r>
  <r>
    <x v="323"/>
    <x v="9"/>
  </r>
  <r>
    <x v="324"/>
    <x v="21"/>
  </r>
  <r>
    <x v="325"/>
    <x v="5"/>
  </r>
  <r>
    <x v="326"/>
    <x v="5"/>
  </r>
  <r>
    <x v="327"/>
    <x v="28"/>
  </r>
  <r>
    <x v="328"/>
    <x v="45"/>
  </r>
  <r>
    <x v="329"/>
    <x v="7"/>
  </r>
  <r>
    <x v="330"/>
    <x v="45"/>
  </r>
  <r>
    <x v="331"/>
    <x v="15"/>
  </r>
  <r>
    <x v="332"/>
    <x v="28"/>
  </r>
  <r>
    <x v="333"/>
    <x v="35"/>
  </r>
  <r>
    <x v="334"/>
    <x v="15"/>
  </r>
  <r>
    <x v="335"/>
    <x v="40"/>
  </r>
  <r>
    <x v="336"/>
    <x v="13"/>
  </r>
  <r>
    <x v="337"/>
    <x v="8"/>
  </r>
  <r>
    <x v="338"/>
    <x v="13"/>
  </r>
  <r>
    <x v="339"/>
    <x v="13"/>
  </r>
  <r>
    <x v="340"/>
    <x v="28"/>
  </r>
  <r>
    <x v="341"/>
    <x v="53"/>
  </r>
  <r>
    <x v="342"/>
    <x v="40"/>
  </r>
  <r>
    <x v="343"/>
    <x v="33"/>
  </r>
  <r>
    <x v="344"/>
    <x v="30"/>
  </r>
  <r>
    <x v="345"/>
    <x v="7"/>
  </r>
  <r>
    <x v="346"/>
    <x v="17"/>
  </r>
  <r>
    <x v="347"/>
    <x v="15"/>
  </r>
  <r>
    <x v="348"/>
    <x v="10"/>
  </r>
  <r>
    <x v="349"/>
    <x v="21"/>
  </r>
  <r>
    <x v="350"/>
    <x v="30"/>
  </r>
  <r>
    <x v="351"/>
    <x v="13"/>
  </r>
  <r>
    <x v="352"/>
    <x v="16"/>
  </r>
  <r>
    <x v="353"/>
    <x v="26"/>
  </r>
  <r>
    <x v="354"/>
    <x v="124"/>
  </r>
  <r>
    <x v="355"/>
    <x v="22"/>
  </r>
  <r>
    <x v="356"/>
    <x v="22"/>
  </r>
  <r>
    <x v="357"/>
    <x v="3"/>
  </r>
  <r>
    <x v="358"/>
    <x v="9"/>
  </r>
  <r>
    <x v="359"/>
    <x v="7"/>
  </r>
  <r>
    <x v="360"/>
    <x v="27"/>
  </r>
  <r>
    <x v="361"/>
    <x v="46"/>
  </r>
  <r>
    <x v="362"/>
    <x v="18"/>
  </r>
  <r>
    <x v="363"/>
    <x v="22"/>
  </r>
  <r>
    <x v="364"/>
    <x v="30"/>
  </r>
  <r>
    <x v="365"/>
    <x v="12"/>
  </r>
  <r>
    <x v="366"/>
    <x v="43"/>
  </r>
  <r>
    <x v="367"/>
    <x v="51"/>
  </r>
  <r>
    <x v="368"/>
    <x v="55"/>
  </r>
  <r>
    <x v="369"/>
    <x v="28"/>
  </r>
  <r>
    <x v="370"/>
    <x v="4"/>
  </r>
  <r>
    <x v="371"/>
    <x v="2"/>
  </r>
  <r>
    <x v="372"/>
    <x v="37"/>
  </r>
  <r>
    <x v="373"/>
    <x v="125"/>
  </r>
  <r>
    <x v="374"/>
    <x v="39"/>
  </r>
  <r>
    <x v="375"/>
    <x v="44"/>
  </r>
  <r>
    <x v="376"/>
    <x v="4"/>
  </r>
  <r>
    <x v="377"/>
    <x v="124"/>
  </r>
  <r>
    <x v="378"/>
    <x v="12"/>
  </r>
  <r>
    <x v="379"/>
    <x v="12"/>
  </r>
  <r>
    <x v="380"/>
    <x v="125"/>
  </r>
  <r>
    <x v="381"/>
    <x v="8"/>
  </r>
  <r>
    <x v="382"/>
    <x v="123"/>
  </r>
  <r>
    <x v="383"/>
    <x v="28"/>
  </r>
  <r>
    <x v="384"/>
    <x v="26"/>
  </r>
  <r>
    <x v="385"/>
    <x v="40"/>
  </r>
  <r>
    <x v="386"/>
    <x v="13"/>
  </r>
  <r>
    <x v="387"/>
    <x v="123"/>
  </r>
  <r>
    <x v="388"/>
    <x v="30"/>
  </r>
  <r>
    <x v="389"/>
    <x v="39"/>
  </r>
  <r>
    <x v="390"/>
    <x v="58"/>
  </r>
  <r>
    <x v="391"/>
    <x v="72"/>
  </r>
  <r>
    <x v="392"/>
    <x v="57"/>
  </r>
  <r>
    <x v="393"/>
    <x v="54"/>
  </r>
  <r>
    <x v="394"/>
    <x v="43"/>
  </r>
  <r>
    <x v="395"/>
    <x v="33"/>
  </r>
  <r>
    <x v="396"/>
    <x v="5"/>
  </r>
  <r>
    <x v="397"/>
    <x v="11"/>
  </r>
  <r>
    <x v="398"/>
    <x v="18"/>
  </r>
  <r>
    <x v="399"/>
    <x v="44"/>
  </r>
  <r>
    <x v="400"/>
    <x v="28"/>
  </r>
  <r>
    <x v="401"/>
    <x v="15"/>
  </r>
  <r>
    <x v="402"/>
    <x v="125"/>
  </r>
  <r>
    <x v="403"/>
    <x v="16"/>
  </r>
  <r>
    <x v="404"/>
    <x v="26"/>
  </r>
  <r>
    <x v="405"/>
    <x v="46"/>
  </r>
  <r>
    <x v="406"/>
    <x v="18"/>
  </r>
  <r>
    <x v="407"/>
    <x v="15"/>
  </r>
  <r>
    <x v="408"/>
    <x v="15"/>
  </r>
  <r>
    <x v="409"/>
    <x v="26"/>
  </r>
  <r>
    <x v="410"/>
    <x v="21"/>
  </r>
  <r>
    <x v="411"/>
    <x v="20"/>
  </r>
  <r>
    <x v="412"/>
    <x v="12"/>
  </r>
  <r>
    <x v="413"/>
    <x v="3"/>
  </r>
  <r>
    <x v="414"/>
    <x v="5"/>
  </r>
  <r>
    <x v="415"/>
    <x v="12"/>
  </r>
  <r>
    <x v="416"/>
    <x v="27"/>
  </r>
  <r>
    <x v="417"/>
    <x v="11"/>
  </r>
  <r>
    <x v="418"/>
    <x v="18"/>
  </r>
  <r>
    <x v="419"/>
    <x v="25"/>
  </r>
  <r>
    <x v="420"/>
    <x v="44"/>
  </r>
  <r>
    <x v="421"/>
    <x v="12"/>
  </r>
  <r>
    <x v="422"/>
    <x v="11"/>
  </r>
  <r>
    <x v="423"/>
    <x v="22"/>
  </r>
  <r>
    <x v="424"/>
    <x v="6"/>
  </r>
  <r>
    <x v="425"/>
    <x v="44"/>
  </r>
  <r>
    <x v="426"/>
    <x v="11"/>
  </r>
  <r>
    <x v="427"/>
    <x v="26"/>
  </r>
  <r>
    <x v="428"/>
    <x v="125"/>
  </r>
  <r>
    <x v="429"/>
    <x v="21"/>
  </r>
  <r>
    <x v="430"/>
    <x v="27"/>
  </r>
  <r>
    <x v="431"/>
    <x v="19"/>
  </r>
  <r>
    <x v="432"/>
    <x v="22"/>
  </r>
  <r>
    <x v="433"/>
    <x v="16"/>
  </r>
  <r>
    <x v="434"/>
    <x v="124"/>
  </r>
  <r>
    <x v="435"/>
    <x v="126"/>
  </r>
  <r>
    <x v="436"/>
    <x v="9"/>
  </r>
  <r>
    <x v="437"/>
    <x v="8"/>
  </r>
  <r>
    <x v="438"/>
    <x v="26"/>
  </r>
  <r>
    <x v="439"/>
    <x v="27"/>
  </r>
  <r>
    <x v="440"/>
    <x v="125"/>
  </r>
  <r>
    <x v="441"/>
    <x v="1"/>
  </r>
  <r>
    <x v="442"/>
    <x v="44"/>
  </r>
  <r>
    <x v="443"/>
    <x v="1"/>
  </r>
  <r>
    <x v="444"/>
    <x v="11"/>
  </r>
  <r>
    <x v="445"/>
    <x v="11"/>
  </r>
  <r>
    <x v="446"/>
    <x v="20"/>
  </r>
  <r>
    <x v="447"/>
    <x v="27"/>
  </r>
  <r>
    <x v="448"/>
    <x v="1"/>
  </r>
  <r>
    <x v="449"/>
    <x v="39"/>
  </r>
  <r>
    <x v="450"/>
    <x v="125"/>
  </r>
  <r>
    <x v="451"/>
    <x v="123"/>
  </r>
  <r>
    <x v="452"/>
    <x v="3"/>
  </r>
  <r>
    <x v="453"/>
    <x v="46"/>
  </r>
  <r>
    <x v="454"/>
    <x v="26"/>
  </r>
  <r>
    <x v="455"/>
    <x v="25"/>
  </r>
  <r>
    <x v="456"/>
    <x v="10"/>
  </r>
  <r>
    <x v="457"/>
    <x v="28"/>
  </r>
  <r>
    <x v="458"/>
    <x v="12"/>
  </r>
  <r>
    <x v="459"/>
    <x v="4"/>
  </r>
  <r>
    <x v="460"/>
    <x v="9"/>
  </r>
  <r>
    <x v="461"/>
    <x v="12"/>
  </r>
  <r>
    <x v="462"/>
    <x v="16"/>
  </r>
  <r>
    <x v="463"/>
    <x v="3"/>
  </r>
  <r>
    <x v="464"/>
    <x v="124"/>
  </r>
  <r>
    <x v="465"/>
    <x v="19"/>
  </r>
  <r>
    <x v="466"/>
    <x v="16"/>
  </r>
  <r>
    <x v="467"/>
    <x v="25"/>
  </r>
  <r>
    <x v="468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109">
        <item x="1"/>
        <item x="7"/>
        <item x="5"/>
        <item x="4"/>
        <item x="6"/>
        <item x="3"/>
        <item x="0"/>
        <item x="2"/>
        <item x="8"/>
        <item x="10"/>
        <item x="9"/>
        <item x="12"/>
        <item x="11"/>
        <item x="16"/>
        <item x="14"/>
        <item x="13"/>
        <item x="18"/>
        <item x="17"/>
        <item x="20"/>
        <item x="15"/>
        <item x="21"/>
        <item x="23"/>
        <item x="24"/>
        <item x="22"/>
        <item x="25"/>
        <item x="19"/>
        <item x="26"/>
        <item x="27"/>
        <item x="28"/>
        <item x="38"/>
        <item x="32"/>
        <item x="29"/>
        <item x="30"/>
        <item x="31"/>
        <item x="35"/>
        <item x="52"/>
        <item x="36"/>
        <item x="37"/>
        <item x="39"/>
        <item x="34"/>
        <item x="56"/>
        <item x="33"/>
        <item x="41"/>
        <item x="58"/>
        <item x="40"/>
        <item x="42"/>
        <item x="43"/>
        <item x="48"/>
        <item x="44"/>
        <item x="106"/>
        <item x="49"/>
        <item x="47"/>
        <item x="107"/>
        <item x="46"/>
        <item x="51"/>
        <item x="60"/>
        <item x="54"/>
        <item x="55"/>
        <item x="59"/>
        <item x="61"/>
        <item x="63"/>
        <item x="68"/>
        <item x="53"/>
        <item x="97"/>
        <item x="45"/>
        <item x="50"/>
        <item x="80"/>
        <item x="74"/>
        <item x="67"/>
        <item x="79"/>
        <item x="62"/>
        <item x="96"/>
        <item x="84"/>
        <item x="57"/>
        <item x="66"/>
        <item x="73"/>
        <item x="65"/>
        <item x="72"/>
        <item x="105"/>
        <item x="64"/>
        <item x="81"/>
        <item x="92"/>
        <item x="78"/>
        <item x="88"/>
        <item x="77"/>
        <item x="101"/>
        <item x="100"/>
        <item x="85"/>
        <item x="69"/>
        <item x="87"/>
        <item x="89"/>
        <item x="90"/>
        <item x="93"/>
        <item x="94"/>
        <item x="75"/>
        <item x="83"/>
        <item x="95"/>
        <item x="82"/>
        <item x="70"/>
        <item x="104"/>
        <item x="91"/>
        <item x="98"/>
        <item x="71"/>
        <item x="99"/>
        <item x="76"/>
        <item x="103"/>
        <item x="86"/>
        <item x="102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128">
        <item x="24"/>
        <item x="23"/>
        <item x="25"/>
        <item x="19"/>
        <item x="20"/>
        <item x="6"/>
        <item x="14"/>
        <item x="46"/>
        <item x="11"/>
        <item x="44"/>
        <item x="22"/>
        <item x="16"/>
        <item x="18"/>
        <item x="27"/>
        <item x="124"/>
        <item x="3"/>
        <item x="5"/>
        <item x="26"/>
        <item x="4"/>
        <item x="12"/>
        <item x="1"/>
        <item x="21"/>
        <item x="9"/>
        <item x="15"/>
        <item x="17"/>
        <item x="125"/>
        <item x="13"/>
        <item x="126"/>
        <item x="7"/>
        <item x="8"/>
        <item x="28"/>
        <item x="123"/>
        <item x="10"/>
        <item x="2"/>
        <item x="45"/>
        <item x="0"/>
        <item x="55"/>
        <item x="30"/>
        <item x="40"/>
        <item x="62"/>
        <item x="88"/>
        <item x="39"/>
        <item x="47"/>
        <item x="37"/>
        <item x="43"/>
        <item x="33"/>
        <item x="36"/>
        <item x="32"/>
        <item x="74"/>
        <item x="35"/>
        <item x="38"/>
        <item x="41"/>
        <item x="53"/>
        <item x="31"/>
        <item x="29"/>
        <item x="51"/>
        <item x="54"/>
        <item x="65"/>
        <item x="63"/>
        <item x="117"/>
        <item x="57"/>
        <item x="34"/>
        <item x="58"/>
        <item x="66"/>
        <item x="49"/>
        <item x="92"/>
        <item x="79"/>
        <item x="93"/>
        <item x="73"/>
        <item x="67"/>
        <item x="81"/>
        <item x="42"/>
        <item x="75"/>
        <item x="78"/>
        <item x="72"/>
        <item x="61"/>
        <item x="122"/>
        <item x="83"/>
        <item x="118"/>
        <item x="77"/>
        <item x="60"/>
        <item x="59"/>
        <item x="70"/>
        <item x="50"/>
        <item x="48"/>
        <item x="68"/>
        <item x="56"/>
        <item x="119"/>
        <item x="52"/>
        <item x="98"/>
        <item x="85"/>
        <item x="102"/>
        <item x="112"/>
        <item x="101"/>
        <item x="71"/>
        <item x="116"/>
        <item x="80"/>
        <item x="105"/>
        <item x="103"/>
        <item x="106"/>
        <item x="64"/>
        <item x="87"/>
        <item x="121"/>
        <item x="95"/>
        <item x="111"/>
        <item x="82"/>
        <item x="91"/>
        <item x="109"/>
        <item x="84"/>
        <item x="110"/>
        <item x="90"/>
        <item x="107"/>
        <item x="113"/>
        <item x="86"/>
        <item x="89"/>
        <item x="108"/>
        <item x="114"/>
        <item x="96"/>
        <item x="97"/>
        <item x="100"/>
        <item x="94"/>
        <item x="120"/>
        <item x="104"/>
        <item x="115"/>
        <item x="99"/>
        <item x="69"/>
        <item x="76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/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249">
        <item x="2"/>
        <item x="10"/>
        <item x="9"/>
        <item x="0"/>
        <item x="4"/>
        <item x="17"/>
        <item x="3"/>
        <item x="8"/>
        <item x="11"/>
        <item x="13"/>
        <item x="23"/>
        <item x="1"/>
        <item x="14"/>
        <item x="5"/>
        <item x="16"/>
        <item x="6"/>
        <item x="15"/>
        <item x="22"/>
        <item x="12"/>
        <item x="20"/>
        <item x="21"/>
        <item x="18"/>
        <item x="7"/>
        <item x="19"/>
        <item x="26"/>
        <item x="28"/>
        <item x="31"/>
        <item x="27"/>
        <item x="32"/>
        <item x="25"/>
        <item x="24"/>
        <item x="45"/>
        <item x="33"/>
        <item x="46"/>
        <item x="237"/>
        <item x="239"/>
        <item x="35"/>
        <item x="29"/>
        <item x="42"/>
        <item x="34"/>
        <item x="30"/>
        <item x="241"/>
        <item x="44"/>
        <item x="231"/>
        <item x="47"/>
        <item x="36"/>
        <item x="66"/>
        <item x="41"/>
        <item x="43"/>
        <item x="74"/>
        <item x="38"/>
        <item x="236"/>
        <item x="39"/>
        <item x="247"/>
        <item x="235"/>
        <item x="234"/>
        <item x="76"/>
        <item x="238"/>
        <item x="243"/>
        <item x="48"/>
        <item x="232"/>
        <item x="242"/>
        <item x="240"/>
        <item x="49"/>
        <item x="217"/>
        <item x="233"/>
        <item x="59"/>
        <item x="63"/>
        <item x="40"/>
        <item x="37"/>
        <item x="54"/>
        <item x="80"/>
        <item x="51"/>
        <item x="244"/>
        <item x="68"/>
        <item x="52"/>
        <item x="227"/>
        <item x="230"/>
        <item x="228"/>
        <item x="65"/>
        <item x="81"/>
        <item x="70"/>
        <item x="64"/>
        <item x="79"/>
        <item x="205"/>
        <item x="73"/>
        <item x="78"/>
        <item x="77"/>
        <item x="246"/>
        <item x="58"/>
        <item x="53"/>
        <item x="245"/>
        <item x="229"/>
        <item x="60"/>
        <item x="181"/>
        <item x="71"/>
        <item x="57"/>
        <item x="69"/>
        <item x="56"/>
        <item x="82"/>
        <item x="214"/>
        <item x="67"/>
        <item x="209"/>
        <item x="211"/>
        <item x="102"/>
        <item x="55"/>
        <item x="89"/>
        <item x="204"/>
        <item x="212"/>
        <item x="117"/>
        <item x="207"/>
        <item x="112"/>
        <item x="132"/>
        <item x="221"/>
        <item x="208"/>
        <item x="106"/>
        <item x="203"/>
        <item x="62"/>
        <item x="216"/>
        <item x="111"/>
        <item x="96"/>
        <item x="101"/>
        <item x="190"/>
        <item x="186"/>
        <item x="75"/>
        <item x="223"/>
        <item x="226"/>
        <item x="93"/>
        <item x="222"/>
        <item x="87"/>
        <item x="88"/>
        <item x="90"/>
        <item x="220"/>
        <item x="225"/>
        <item x="86"/>
        <item x="85"/>
        <item x="219"/>
        <item x="218"/>
        <item x="215"/>
        <item x="126"/>
        <item x="121"/>
        <item x="99"/>
        <item x="84"/>
        <item x="72"/>
        <item x="188"/>
        <item x="61"/>
        <item x="182"/>
        <item x="114"/>
        <item x="50"/>
        <item x="131"/>
        <item x="105"/>
        <item x="191"/>
        <item x="95"/>
        <item x="110"/>
        <item x="98"/>
        <item x="100"/>
        <item x="125"/>
        <item x="113"/>
        <item x="189"/>
        <item x="210"/>
        <item x="130"/>
        <item x="192"/>
        <item x="185"/>
        <item x="193"/>
        <item x="194"/>
        <item x="120"/>
        <item x="103"/>
        <item x="206"/>
        <item x="97"/>
        <item x="133"/>
        <item x="213"/>
        <item x="177"/>
        <item x="115"/>
        <item x="94"/>
        <item x="201"/>
        <item x="148"/>
        <item x="138"/>
        <item x="180"/>
        <item x="187"/>
        <item x="118"/>
        <item x="104"/>
        <item x="129"/>
        <item x="160"/>
        <item x="109"/>
        <item x="167"/>
        <item x="143"/>
        <item x="164"/>
        <item x="127"/>
        <item x="128"/>
        <item x="183"/>
        <item x="154"/>
        <item x="149"/>
        <item x="139"/>
        <item x="116"/>
        <item x="224"/>
        <item x="83"/>
        <item x="92"/>
        <item x="179"/>
        <item x="168"/>
        <item x="119"/>
        <item x="165"/>
        <item x="142"/>
        <item x="161"/>
        <item x="184"/>
        <item x="140"/>
        <item x="197"/>
        <item x="198"/>
        <item x="122"/>
        <item x="141"/>
        <item x="124"/>
        <item x="146"/>
        <item x="147"/>
        <item x="108"/>
        <item x="144"/>
        <item x="155"/>
        <item x="153"/>
        <item x="178"/>
        <item x="166"/>
        <item x="158"/>
        <item x="107"/>
        <item x="159"/>
        <item x="172"/>
        <item x="200"/>
        <item x="196"/>
        <item x="199"/>
        <item x="163"/>
        <item x="123"/>
        <item x="171"/>
        <item x="152"/>
        <item x="175"/>
        <item x="173"/>
        <item x="195"/>
        <item x="169"/>
        <item x="136"/>
        <item x="202"/>
        <item x="137"/>
        <item x="151"/>
        <item x="134"/>
        <item x="170"/>
        <item x="176"/>
        <item x="145"/>
        <item x="162"/>
        <item x="150"/>
        <item x="135"/>
        <item x="91"/>
        <item x="156"/>
        <item x="174"/>
        <item x="157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95">
        <item x="87"/>
        <item x="93"/>
        <item x="89"/>
        <item x="85"/>
        <item x="84"/>
        <item x="90"/>
        <item x="91"/>
        <item x="86"/>
        <item x="82"/>
        <item x="92"/>
        <item x="81"/>
        <item x="52"/>
        <item x="10"/>
        <item x="83"/>
        <item x="50"/>
        <item x="88"/>
        <item x="65"/>
        <item x="80"/>
        <item x="1"/>
        <item x="15"/>
        <item x="11"/>
        <item x="3"/>
        <item x="64"/>
        <item x="14"/>
        <item x="61"/>
        <item x="9"/>
        <item x="29"/>
        <item x="51"/>
        <item x="4"/>
        <item x="2"/>
        <item x="49"/>
        <item x="32"/>
        <item x="0"/>
        <item x="35"/>
        <item x="30"/>
        <item x="28"/>
        <item x="12"/>
        <item x="47"/>
        <item x="26"/>
        <item x="20"/>
        <item x="60"/>
        <item x="54"/>
        <item x="16"/>
        <item x="37"/>
        <item x="62"/>
        <item x="46"/>
        <item x="63"/>
        <item x="55"/>
        <item x="7"/>
        <item x="5"/>
        <item x="21"/>
        <item x="13"/>
        <item x="57"/>
        <item x="48"/>
        <item x="8"/>
        <item x="53"/>
        <item x="19"/>
        <item x="34"/>
        <item x="36"/>
        <item x="17"/>
        <item x="6"/>
        <item x="56"/>
        <item x="25"/>
        <item x="58"/>
        <item x="44"/>
        <item x="22"/>
        <item x="66"/>
        <item x="67"/>
        <item x="33"/>
        <item x="68"/>
        <item x="73"/>
        <item x="38"/>
        <item x="41"/>
        <item x="78"/>
        <item x="27"/>
        <item x="76"/>
        <item x="40"/>
        <item x="59"/>
        <item x="31"/>
        <item x="18"/>
        <item x="77"/>
        <item x="24"/>
        <item x="42"/>
        <item x="45"/>
        <item x="69"/>
        <item x="39"/>
        <item x="72"/>
        <item x="79"/>
        <item x="43"/>
        <item x="75"/>
        <item x="23"/>
        <item x="71"/>
        <item x="74"/>
        <item x="70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423">
        <item x="251"/>
        <item x="247"/>
        <item x="249"/>
        <item x="250"/>
        <item x="248"/>
        <item x="252"/>
        <item x="254"/>
        <item x="17"/>
        <item x="18"/>
        <item x="5"/>
        <item x="28"/>
        <item x="10"/>
        <item x="23"/>
        <item x="11"/>
        <item x="22"/>
        <item x="4"/>
        <item x="15"/>
        <item x="16"/>
        <item x="3"/>
        <item x="34"/>
        <item x="31"/>
        <item x="13"/>
        <item x="255"/>
        <item x="26"/>
        <item x="27"/>
        <item x="21"/>
        <item x="29"/>
        <item x="2"/>
        <item x="20"/>
        <item x="7"/>
        <item x="30"/>
        <item x="383"/>
        <item x="12"/>
        <item x="1"/>
        <item x="80"/>
        <item x="19"/>
        <item x="382"/>
        <item x="25"/>
        <item x="14"/>
        <item x="24"/>
        <item x="0"/>
        <item x="40"/>
        <item x="9"/>
        <item x="66"/>
        <item x="253"/>
        <item x="377"/>
        <item x="391"/>
        <item x="387"/>
        <item x="299"/>
        <item x="6"/>
        <item x="257"/>
        <item x="384"/>
        <item x="60"/>
        <item x="259"/>
        <item x="79"/>
        <item x="371"/>
        <item x="65"/>
        <item x="392"/>
        <item x="388"/>
        <item x="370"/>
        <item x="363"/>
        <item x="74"/>
        <item x="378"/>
        <item x="300"/>
        <item x="71"/>
        <item x="256"/>
        <item x="35"/>
        <item x="369"/>
        <item x="364"/>
        <item x="73"/>
        <item x="376"/>
        <item x="390"/>
        <item x="78"/>
        <item x="294"/>
        <item x="70"/>
        <item x="386"/>
        <item x="333"/>
        <item x="298"/>
        <item x="258"/>
        <item x="301"/>
        <item x="45"/>
        <item x="389"/>
        <item x="264"/>
        <item x="62"/>
        <item x="381"/>
        <item x="368"/>
        <item x="38"/>
        <item x="362"/>
        <item x="367"/>
        <item x="68"/>
        <item x="375"/>
        <item x="335"/>
        <item x="82"/>
        <item x="302"/>
        <item x="374"/>
        <item x="75"/>
        <item x="36"/>
        <item x="53"/>
        <item x="380"/>
        <item x="385"/>
        <item x="76"/>
        <item x="296"/>
        <item x="379"/>
        <item x="334"/>
        <item x="37"/>
        <item x="295"/>
        <item x="67"/>
        <item x="33"/>
        <item x="50"/>
        <item x="64"/>
        <item x="404"/>
        <item x="42"/>
        <item x="61"/>
        <item x="49"/>
        <item x="59"/>
        <item x="297"/>
        <item x="405"/>
        <item x="265"/>
        <item x="303"/>
        <item x="393"/>
        <item x="69"/>
        <item x="421"/>
        <item x="352"/>
        <item x="261"/>
        <item x="332"/>
        <item x="373"/>
        <item x="262"/>
        <item x="72"/>
        <item x="32"/>
        <item x="403"/>
        <item x="345"/>
        <item x="55"/>
        <item x="366"/>
        <item x="52"/>
        <item x="325"/>
        <item x="44"/>
        <item x="418"/>
        <item x="8"/>
        <item x="263"/>
        <item x="409"/>
        <item x="397"/>
        <item x="347"/>
        <item x="43"/>
        <item x="419"/>
        <item x="344"/>
        <item x="54"/>
        <item x="56"/>
        <item x="77"/>
        <item x="343"/>
        <item x="408"/>
        <item x="365"/>
        <item x="58"/>
        <item x="326"/>
        <item x="324"/>
        <item x="241"/>
        <item x="246"/>
        <item x="328"/>
        <item x="398"/>
        <item x="63"/>
        <item x="402"/>
        <item x="331"/>
        <item x="323"/>
        <item x="338"/>
        <item x="293"/>
        <item x="341"/>
        <item x="51"/>
        <item x="243"/>
        <item x="39"/>
        <item x="356"/>
        <item x="372"/>
        <item x="117"/>
        <item x="348"/>
        <item x="396"/>
        <item x="113"/>
        <item x="395"/>
        <item x="346"/>
        <item x="420"/>
        <item x="85"/>
        <item x="116"/>
        <item x="260"/>
        <item x="360"/>
        <item x="340"/>
        <item x="318"/>
        <item x="401"/>
        <item x="48"/>
        <item x="87"/>
        <item x="83"/>
        <item x="292"/>
        <item x="327"/>
        <item x="239"/>
        <item x="41"/>
        <item x="322"/>
        <item x="266"/>
        <item x="101"/>
        <item x="394"/>
        <item x="84"/>
        <item x="112"/>
        <item x="416"/>
        <item x="47"/>
        <item x="88"/>
        <item x="319"/>
        <item x="110"/>
        <item x="245"/>
        <item x="399"/>
        <item x="100"/>
        <item x="81"/>
        <item x="355"/>
        <item x="357"/>
        <item x="329"/>
        <item x="269"/>
        <item x="351"/>
        <item x="46"/>
        <item x="220"/>
        <item x="400"/>
        <item x="321"/>
        <item x="353"/>
        <item x="57"/>
        <item x="361"/>
        <item x="240"/>
        <item x="89"/>
        <item x="290"/>
        <item x="305"/>
        <item x="330"/>
        <item x="286"/>
        <item x="354"/>
        <item x="317"/>
        <item x="410"/>
        <item x="306"/>
        <item x="291"/>
        <item x="350"/>
        <item x="342"/>
        <item x="284"/>
        <item x="349"/>
        <item x="415"/>
        <item x="125"/>
        <item x="310"/>
        <item x="102"/>
        <item x="242"/>
        <item x="267"/>
        <item x="413"/>
        <item x="414"/>
        <item x="91"/>
        <item x="304"/>
        <item x="311"/>
        <item x="114"/>
        <item x="111"/>
        <item x="339"/>
        <item x="169"/>
        <item x="159"/>
        <item x="216"/>
        <item x="336"/>
        <item x="314"/>
        <item x="312"/>
        <item x="94"/>
        <item x="268"/>
        <item x="320"/>
        <item x="411"/>
        <item x="308"/>
        <item x="219"/>
        <item x="288"/>
        <item x="166"/>
        <item x="158"/>
        <item x="417"/>
        <item x="165"/>
        <item x="412"/>
        <item x="233"/>
        <item x="173"/>
        <item x="272"/>
        <item x="225"/>
        <item x="285"/>
        <item x="315"/>
        <item x="307"/>
        <item x="95"/>
        <item x="124"/>
        <item x="126"/>
        <item x="172"/>
        <item x="273"/>
        <item x="309"/>
        <item x="316"/>
        <item x="98"/>
        <item x="271"/>
        <item x="211"/>
        <item x="244"/>
        <item x="287"/>
        <item x="168"/>
        <item x="152"/>
        <item x="121"/>
        <item x="337"/>
        <item x="270"/>
        <item x="120"/>
        <item x="223"/>
        <item x="118"/>
        <item x="123"/>
        <item x="281"/>
        <item x="222"/>
        <item x="143"/>
        <item x="153"/>
        <item x="359"/>
        <item x="190"/>
        <item x="157"/>
        <item x="280"/>
        <item x="86"/>
        <item x="192"/>
        <item x="179"/>
        <item x="177"/>
        <item x="151"/>
        <item x="99"/>
        <item x="226"/>
        <item x="163"/>
        <item x="203"/>
        <item x="282"/>
        <item x="93"/>
        <item x="164"/>
        <item x="184"/>
        <item x="283"/>
        <item x="313"/>
        <item x="136"/>
        <item x="235"/>
        <item x="407"/>
        <item x="215"/>
        <item x="194"/>
        <item x="171"/>
        <item x="176"/>
        <item x="195"/>
        <item x="149"/>
        <item x="193"/>
        <item x="139"/>
        <item x="276"/>
        <item x="115"/>
        <item x="132"/>
        <item x="90"/>
        <item x="96"/>
        <item x="279"/>
        <item x="210"/>
        <item x="358"/>
        <item x="146"/>
        <item x="155"/>
        <item x="122"/>
        <item x="156"/>
        <item x="207"/>
        <item x="209"/>
        <item x="191"/>
        <item x="289"/>
        <item x="406"/>
        <item x="221"/>
        <item x="150"/>
        <item x="204"/>
        <item x="170"/>
        <item x="97"/>
        <item x="161"/>
        <item x="178"/>
        <item x="230"/>
        <item x="133"/>
        <item x="147"/>
        <item x="234"/>
        <item x="127"/>
        <item x="140"/>
        <item x="229"/>
        <item x="92"/>
        <item x="106"/>
        <item x="128"/>
        <item x="145"/>
        <item x="278"/>
        <item x="105"/>
        <item x="227"/>
        <item x="162"/>
        <item x="142"/>
        <item x="130"/>
        <item x="197"/>
        <item x="135"/>
        <item x="274"/>
        <item x="228"/>
        <item x="185"/>
        <item x="138"/>
        <item x="129"/>
        <item x="186"/>
        <item x="189"/>
        <item x="175"/>
        <item x="202"/>
        <item x="131"/>
        <item x="214"/>
        <item x="167"/>
        <item x="119"/>
        <item x="108"/>
        <item x="238"/>
        <item x="137"/>
        <item x="236"/>
        <item x="183"/>
        <item x="208"/>
        <item x="205"/>
        <item x="231"/>
        <item x="201"/>
        <item x="200"/>
        <item x="107"/>
        <item x="148"/>
        <item x="277"/>
        <item x="199"/>
        <item x="144"/>
        <item x="196"/>
        <item x="232"/>
        <item x="154"/>
        <item x="188"/>
        <item x="224"/>
        <item x="213"/>
        <item x="104"/>
        <item x="237"/>
        <item x="181"/>
        <item x="198"/>
        <item x="218"/>
        <item x="174"/>
        <item x="187"/>
        <item x="182"/>
        <item x="206"/>
        <item x="109"/>
        <item x="103"/>
        <item x="217"/>
        <item x="212"/>
        <item x="275"/>
        <item x="180"/>
        <item x="134"/>
        <item x="160"/>
        <item x="141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453:J521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/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442">
        <item x="84"/>
        <item x="12"/>
        <item x="11"/>
        <item x="82"/>
        <item x="83"/>
        <item x="20"/>
        <item x="10"/>
        <item x="18"/>
        <item x="4"/>
        <item x="32"/>
        <item x="3"/>
        <item x="19"/>
        <item x="33"/>
        <item x="71"/>
        <item x="25"/>
        <item x="17"/>
        <item x="1"/>
        <item x="16"/>
        <item x="31"/>
        <item x="45"/>
        <item x="9"/>
        <item x="5"/>
        <item x="2"/>
        <item x="0"/>
        <item x="77"/>
        <item x="26"/>
        <item x="13"/>
        <item x="70"/>
        <item x="51"/>
        <item x="37"/>
        <item x="22"/>
        <item x="23"/>
        <item x="6"/>
        <item x="15"/>
        <item x="76"/>
        <item x="8"/>
        <item x="40"/>
        <item x="43"/>
        <item x="27"/>
        <item x="85"/>
        <item x="72"/>
        <item x="30"/>
        <item x="36"/>
        <item x="14"/>
        <item x="38"/>
        <item x="34"/>
        <item x="39"/>
        <item x="24"/>
        <item x="7"/>
        <item x="50"/>
        <item x="65"/>
        <item x="86"/>
        <item x="44"/>
        <item x="78"/>
        <item x="21"/>
        <item x="75"/>
        <item x="81"/>
        <item x="91"/>
        <item x="42"/>
        <item x="35"/>
        <item x="52"/>
        <item x="29"/>
        <item x="409"/>
        <item x="49"/>
        <item x="53"/>
        <item x="64"/>
        <item x="28"/>
        <item x="41"/>
        <item x="397"/>
        <item x="408"/>
        <item x="391"/>
        <item x="98"/>
        <item x="112"/>
        <item x="58"/>
        <item x="80"/>
        <item x="74"/>
        <item x="89"/>
        <item x="48"/>
        <item x="56"/>
        <item x="57"/>
        <item x="390"/>
        <item x="46"/>
        <item x="402"/>
        <item x="396"/>
        <item x="414"/>
        <item x="79"/>
        <item x="421"/>
        <item x="55"/>
        <item x="73"/>
        <item x="87"/>
        <item x="348"/>
        <item x="88"/>
        <item x="104"/>
        <item x="420"/>
        <item x="392"/>
        <item x="401"/>
        <item x="54"/>
        <item x="103"/>
        <item x="385"/>
        <item x="47"/>
        <item x="379"/>
        <item x="111"/>
        <item x="349"/>
        <item x="395"/>
        <item x="59"/>
        <item x="63"/>
        <item x="60"/>
        <item x="69"/>
        <item x="66"/>
        <item x="384"/>
        <item x="352"/>
        <item x="439"/>
        <item x="61"/>
        <item x="105"/>
        <item x="398"/>
        <item x="389"/>
        <item x="342"/>
        <item x="347"/>
        <item x="378"/>
        <item x="388"/>
        <item x="99"/>
        <item x="92"/>
        <item x="403"/>
        <item x="341"/>
        <item x="113"/>
        <item x="67"/>
        <item x="406"/>
        <item x="68"/>
        <item x="117"/>
        <item x="422"/>
        <item x="102"/>
        <item x="438"/>
        <item x="90"/>
        <item x="118"/>
        <item x="95"/>
        <item x="413"/>
        <item x="343"/>
        <item x="434"/>
        <item x="167"/>
        <item x="109"/>
        <item x="410"/>
        <item x="380"/>
        <item x="428"/>
        <item x="419"/>
        <item x="340"/>
        <item x="393"/>
        <item x="62"/>
        <item x="131"/>
        <item x="400"/>
        <item x="350"/>
        <item x="427"/>
        <item x="125"/>
        <item x="336"/>
        <item x="181"/>
        <item x="119"/>
        <item x="130"/>
        <item x="174"/>
        <item x="359"/>
        <item x="138"/>
        <item x="407"/>
        <item x="394"/>
        <item x="209"/>
        <item x="354"/>
        <item x="405"/>
        <item x="387"/>
        <item x="383"/>
        <item x="106"/>
        <item x="110"/>
        <item x="437"/>
        <item x="358"/>
        <item x="415"/>
        <item x="404"/>
        <item x="97"/>
        <item x="440"/>
        <item x="418"/>
        <item x="365"/>
        <item x="335"/>
        <item x="426"/>
        <item x="339"/>
        <item x="351"/>
        <item x="146"/>
        <item x="166"/>
        <item x="96"/>
        <item x="399"/>
        <item x="323"/>
        <item x="425"/>
        <item x="364"/>
        <item x="133"/>
        <item x="122"/>
        <item x="268"/>
        <item x="132"/>
        <item x="101"/>
        <item x="115"/>
        <item x="123"/>
        <item x="371"/>
        <item x="362"/>
        <item x="160"/>
        <item x="436"/>
        <item x="346"/>
        <item x="329"/>
        <item x="433"/>
        <item x="322"/>
        <item x="93"/>
        <item x="126"/>
        <item x="116"/>
        <item x="173"/>
        <item x="201"/>
        <item x="334"/>
        <item x="321"/>
        <item x="100"/>
        <item x="137"/>
        <item x="360"/>
        <item x="195"/>
        <item x="353"/>
        <item x="411"/>
        <item x="139"/>
        <item x="312"/>
        <item x="324"/>
        <item x="417"/>
        <item x="361"/>
        <item x="377"/>
        <item x="94"/>
        <item x="412"/>
        <item x="121"/>
        <item x="345"/>
        <item x="363"/>
        <item x="108"/>
        <item x="386"/>
        <item x="376"/>
        <item x="344"/>
        <item x="165"/>
        <item x="188"/>
        <item x="370"/>
        <item x="320"/>
        <item x="369"/>
        <item x="180"/>
        <item x="134"/>
        <item x="366"/>
        <item x="129"/>
        <item x="318"/>
        <item x="202"/>
        <item x="317"/>
        <item x="337"/>
        <item x="356"/>
        <item x="429"/>
        <item x="328"/>
        <item x="432"/>
        <item x="136"/>
        <item x="194"/>
        <item x="338"/>
        <item x="368"/>
        <item x="145"/>
        <item x="172"/>
        <item x="114"/>
        <item x="357"/>
        <item x="435"/>
        <item x="416"/>
        <item x="382"/>
        <item x="124"/>
        <item x="423"/>
        <item x="424"/>
        <item x="135"/>
        <item x="330"/>
        <item x="179"/>
        <item x="316"/>
        <item x="200"/>
        <item x="319"/>
        <item x="147"/>
        <item x="261"/>
        <item x="327"/>
        <item x="313"/>
        <item x="159"/>
        <item x="193"/>
        <item x="375"/>
        <item x="331"/>
        <item x="128"/>
        <item x="372"/>
        <item x="333"/>
        <item x="176"/>
        <item x="355"/>
        <item x="171"/>
        <item x="367"/>
        <item x="381"/>
        <item x="310"/>
        <item x="199"/>
        <item x="127"/>
        <item x="431"/>
        <item x="164"/>
        <item x="196"/>
        <item x="153"/>
        <item x="430"/>
        <item x="326"/>
        <item x="150"/>
        <item x="142"/>
        <item x="175"/>
        <item x="311"/>
        <item x="284"/>
        <item x="120"/>
        <item x="325"/>
        <item x="332"/>
        <item x="187"/>
        <item x="144"/>
        <item x="158"/>
        <item x="141"/>
        <item x="277"/>
        <item x="154"/>
        <item x="315"/>
        <item x="197"/>
        <item x="275"/>
        <item x="185"/>
        <item x="107"/>
        <item x="283"/>
        <item x="236"/>
        <item x="373"/>
        <item x="223"/>
        <item x="269"/>
        <item x="162"/>
        <item x="207"/>
        <item x="143"/>
        <item x="186"/>
        <item x="210"/>
        <item x="184"/>
        <item x="177"/>
        <item x="282"/>
        <item x="192"/>
        <item x="163"/>
        <item x="198"/>
        <item x="230"/>
        <item x="304"/>
        <item x="374"/>
        <item x="157"/>
        <item x="152"/>
        <item x="274"/>
        <item x="182"/>
        <item x="290"/>
        <item x="262"/>
        <item x="285"/>
        <item x="281"/>
        <item x="208"/>
        <item x="305"/>
        <item x="309"/>
        <item x="156"/>
        <item x="278"/>
        <item x="267"/>
        <item x="303"/>
        <item x="298"/>
        <item x="273"/>
        <item x="169"/>
        <item x="170"/>
        <item x="289"/>
        <item x="270"/>
        <item x="178"/>
        <item x="276"/>
        <item x="216"/>
        <item x="314"/>
        <item x="302"/>
        <item x="288"/>
        <item x="215"/>
        <item x="257"/>
        <item x="271"/>
        <item x="286"/>
        <item x="306"/>
        <item x="151"/>
        <item x="149"/>
        <item x="272"/>
        <item x="308"/>
        <item x="256"/>
        <item x="183"/>
        <item x="279"/>
        <item x="189"/>
        <item x="280"/>
        <item x="222"/>
        <item x="235"/>
        <item x="161"/>
        <item x="221"/>
        <item x="250"/>
        <item x="260"/>
        <item x="140"/>
        <item x="214"/>
        <item x="297"/>
        <item x="190"/>
        <item x="291"/>
        <item x="287"/>
        <item x="212"/>
        <item x="213"/>
        <item x="211"/>
        <item x="227"/>
        <item x="155"/>
        <item x="299"/>
        <item x="228"/>
        <item x="191"/>
        <item x="266"/>
        <item x="203"/>
        <item x="300"/>
        <item x="296"/>
        <item x="168"/>
        <item x="206"/>
        <item x="229"/>
        <item x="301"/>
        <item x="217"/>
        <item x="219"/>
        <item x="264"/>
        <item x="204"/>
        <item x="237"/>
        <item x="243"/>
        <item x="234"/>
        <item x="248"/>
        <item x="293"/>
        <item x="205"/>
        <item x="265"/>
        <item x="233"/>
        <item x="295"/>
        <item x="259"/>
        <item x="249"/>
        <item x="263"/>
        <item x="251"/>
        <item x="242"/>
        <item x="247"/>
        <item x="255"/>
        <item x="307"/>
        <item x="258"/>
        <item x="224"/>
        <item x="241"/>
        <item x="220"/>
        <item x="226"/>
        <item x="239"/>
        <item x="240"/>
        <item x="294"/>
        <item x="225"/>
        <item x="244"/>
        <item x="292"/>
        <item x="148"/>
        <item x="254"/>
        <item x="218"/>
        <item x="246"/>
        <item x="253"/>
        <item x="238"/>
        <item x="231"/>
        <item x="245"/>
        <item x="252"/>
        <item x="232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393">
        <item x="52"/>
        <item x="17"/>
        <item x="11"/>
        <item x="23"/>
        <item x="5"/>
        <item x="16"/>
        <item x="12"/>
        <item x="6"/>
        <item x="35"/>
        <item x="75"/>
        <item x="30"/>
        <item x="24"/>
        <item x="4"/>
        <item x="19"/>
        <item x="22"/>
        <item x="10"/>
        <item x="28"/>
        <item x="15"/>
        <item x="29"/>
        <item x="9"/>
        <item x="14"/>
        <item x="21"/>
        <item x="32"/>
        <item x="8"/>
        <item x="391"/>
        <item x="20"/>
        <item x="41"/>
        <item x="74"/>
        <item x="352"/>
        <item x="18"/>
        <item x="3"/>
        <item x="27"/>
        <item x="7"/>
        <item x="2"/>
        <item x="73"/>
        <item x="0"/>
        <item x="364"/>
        <item x="69"/>
        <item x="26"/>
        <item x="365"/>
        <item x="13"/>
        <item x="353"/>
        <item x="31"/>
        <item x="25"/>
        <item x="348"/>
        <item x="339"/>
        <item x="338"/>
        <item x="1"/>
        <item x="343"/>
        <item x="342"/>
        <item x="68"/>
        <item x="341"/>
        <item x="359"/>
        <item x="36"/>
        <item x="39"/>
        <item x="357"/>
        <item x="356"/>
        <item x="67"/>
        <item x="390"/>
        <item x="60"/>
        <item x="358"/>
        <item x="47"/>
        <item x="38"/>
        <item x="77"/>
        <item x="46"/>
        <item x="363"/>
        <item x="337"/>
        <item x="34"/>
        <item x="59"/>
        <item x="361"/>
        <item x="64"/>
        <item x="351"/>
        <item x="362"/>
        <item x="360"/>
        <item x="63"/>
        <item x="355"/>
        <item x="37"/>
        <item x="71"/>
        <item x="254"/>
        <item x="65"/>
        <item x="90"/>
        <item x="66"/>
        <item x="347"/>
        <item x="346"/>
        <item x="350"/>
        <item x="349"/>
        <item x="58"/>
        <item x="45"/>
        <item x="70"/>
        <item x="33"/>
        <item x="389"/>
        <item x="310"/>
        <item x="320"/>
        <item x="311"/>
        <item x="44"/>
        <item x="62"/>
        <item x="354"/>
        <item x="318"/>
        <item x="255"/>
        <item x="345"/>
        <item x="51"/>
        <item x="317"/>
        <item x="296"/>
        <item x="366"/>
        <item x="89"/>
        <item x="43"/>
        <item x="54"/>
        <item x="82"/>
        <item x="292"/>
        <item x="53"/>
        <item x="388"/>
        <item x="312"/>
        <item x="72"/>
        <item x="344"/>
        <item x="309"/>
        <item x="291"/>
        <item x="61"/>
        <item x="290"/>
        <item x="293"/>
        <item x="76"/>
        <item x="57"/>
        <item x="102"/>
        <item x="42"/>
        <item x="319"/>
        <item x="40"/>
        <item x="306"/>
        <item x="372"/>
        <item x="313"/>
        <item x="99"/>
        <item x="83"/>
        <item x="55"/>
        <item x="330"/>
        <item x="336"/>
        <item x="340"/>
        <item x="376"/>
        <item x="295"/>
        <item x="294"/>
        <item x="119"/>
        <item x="301"/>
        <item x="101"/>
        <item x="377"/>
        <item x="387"/>
        <item x="93"/>
        <item x="375"/>
        <item x="94"/>
        <item x="368"/>
        <item x="367"/>
        <item x="78"/>
        <item x="86"/>
        <item x="316"/>
        <item x="253"/>
        <item x="297"/>
        <item x="303"/>
        <item x="333"/>
        <item x="80"/>
        <item x="302"/>
        <item x="308"/>
        <item x="84"/>
        <item x="111"/>
        <item x="371"/>
        <item x="107"/>
        <item x="79"/>
        <item x="289"/>
        <item x="285"/>
        <item x="81"/>
        <item x="49"/>
        <item x="112"/>
        <item x="120"/>
        <item x="95"/>
        <item x="386"/>
        <item x="327"/>
        <item x="323"/>
        <item x="286"/>
        <item x="127"/>
        <item x="370"/>
        <item x="384"/>
        <item x="106"/>
        <item x="50"/>
        <item x="378"/>
        <item x="287"/>
        <item x="288"/>
        <item x="104"/>
        <item x="48"/>
        <item x="331"/>
        <item x="307"/>
        <item x="314"/>
        <item x="100"/>
        <item x="56"/>
        <item x="328"/>
        <item x="383"/>
        <item x="374"/>
        <item x="284"/>
        <item x="334"/>
        <item x="169"/>
        <item x="332"/>
        <item x="258"/>
        <item x="373"/>
        <item x="110"/>
        <item x="256"/>
        <item x="315"/>
        <item x="322"/>
        <item x="85"/>
        <item x="91"/>
        <item x="163"/>
        <item x="304"/>
        <item x="114"/>
        <item x="300"/>
        <item x="156"/>
        <item x="379"/>
        <item x="124"/>
        <item x="92"/>
        <item x="329"/>
        <item x="369"/>
        <item x="252"/>
        <item x="382"/>
        <item x="248"/>
        <item x="299"/>
        <item x="122"/>
        <item x="168"/>
        <item x="162"/>
        <item x="128"/>
        <item x="325"/>
        <item x="96"/>
        <item x="326"/>
        <item x="298"/>
        <item x="118"/>
        <item x="265"/>
        <item x="105"/>
        <item x="115"/>
        <item x="257"/>
        <item x="103"/>
        <item x="126"/>
        <item x="188"/>
        <item x="262"/>
        <item x="305"/>
        <item x="155"/>
        <item x="125"/>
        <item x="278"/>
        <item x="108"/>
        <item x="182"/>
        <item x="283"/>
        <item x="385"/>
        <item x="324"/>
        <item x="381"/>
        <item x="87"/>
        <item x="282"/>
        <item x="123"/>
        <item x="263"/>
        <item x="135"/>
        <item x="196"/>
        <item x="217"/>
        <item x="264"/>
        <item x="98"/>
        <item x="380"/>
        <item x="259"/>
        <item x="121"/>
        <item x="154"/>
        <item x="260"/>
        <item x="321"/>
        <item x="180"/>
        <item x="117"/>
        <item x="181"/>
        <item x="189"/>
        <item x="249"/>
        <item x="88"/>
        <item x="279"/>
        <item x="210"/>
        <item x="149"/>
        <item x="261"/>
        <item x="268"/>
        <item x="247"/>
        <item x="186"/>
        <item x="131"/>
        <item x="223"/>
        <item x="164"/>
        <item x="139"/>
        <item x="153"/>
        <item x="281"/>
        <item x="267"/>
        <item x="187"/>
        <item x="244"/>
        <item x="224"/>
        <item x="161"/>
        <item x="134"/>
        <item x="113"/>
        <item x="266"/>
        <item x="148"/>
        <item x="185"/>
        <item x="160"/>
        <item x="175"/>
        <item x="116"/>
        <item x="172"/>
        <item x="173"/>
        <item x="167"/>
        <item x="202"/>
        <item x="277"/>
        <item x="209"/>
        <item x="280"/>
        <item x="246"/>
        <item x="183"/>
        <item x="208"/>
        <item x="251"/>
        <item x="179"/>
        <item x="147"/>
        <item x="242"/>
        <item x="184"/>
        <item x="214"/>
        <item x="203"/>
        <item x="274"/>
        <item x="237"/>
        <item x="130"/>
        <item x="136"/>
        <item x="142"/>
        <item x="335"/>
        <item x="250"/>
        <item x="275"/>
        <item x="194"/>
        <item x="220"/>
        <item x="206"/>
        <item x="197"/>
        <item x="97"/>
        <item x="273"/>
        <item x="222"/>
        <item x="195"/>
        <item x="133"/>
        <item x="230"/>
        <item x="215"/>
        <item x="152"/>
        <item x="151"/>
        <item x="158"/>
        <item x="199"/>
        <item x="145"/>
        <item x="146"/>
        <item x="109"/>
        <item x="200"/>
        <item x="132"/>
        <item x="174"/>
        <item x="235"/>
        <item x="216"/>
        <item x="226"/>
        <item x="276"/>
        <item x="165"/>
        <item x="143"/>
        <item x="198"/>
        <item x="270"/>
        <item x="221"/>
        <item x="213"/>
        <item x="204"/>
        <item x="236"/>
        <item x="138"/>
        <item x="141"/>
        <item x="159"/>
        <item x="243"/>
        <item x="229"/>
        <item x="207"/>
        <item x="234"/>
        <item x="201"/>
        <item x="212"/>
        <item x="178"/>
        <item x="171"/>
        <item x="227"/>
        <item x="272"/>
        <item x="245"/>
        <item x="241"/>
        <item x="269"/>
        <item x="170"/>
        <item x="233"/>
        <item x="192"/>
        <item x="228"/>
        <item x="239"/>
        <item x="238"/>
        <item x="166"/>
        <item x="177"/>
        <item x="205"/>
        <item x="191"/>
        <item x="193"/>
        <item x="231"/>
        <item x="150"/>
        <item x="144"/>
        <item x="219"/>
        <item x="140"/>
        <item x="225"/>
        <item x="232"/>
        <item x="211"/>
        <item x="190"/>
        <item x="129"/>
        <item x="240"/>
        <item x="176"/>
        <item x="271"/>
        <item x="218"/>
        <item x="157"/>
        <item x="137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pane ySplit="765" activePane="bottomLeft"/>
      <selection activeCell="D1" sqref="D1:D1048576"/>
      <selection pane="bottomLeft" activeCell="B35" sqref="B35"/>
    </sheetView>
  </sheetViews>
  <sheetFormatPr defaultColWidth="10.875" defaultRowHeight="15.75" x14ac:dyDescent="0.25"/>
  <cols>
    <col min="1" max="1" width="11" style="1" bestFit="1" customWidth="1"/>
    <col min="2" max="2" width="14.375" style="15" bestFit="1" customWidth="1"/>
    <col min="3" max="3" width="11.5" style="15" bestFit="1" customWidth="1"/>
    <col min="4" max="6" width="10.875" style="2"/>
    <col min="7" max="7" width="12.5" style="2" bestFit="1" customWidth="1"/>
    <col min="8" max="16384" width="10.875" style="2"/>
  </cols>
  <sheetData>
    <row r="1" spans="1:7" x14ac:dyDescent="0.25">
      <c r="A1" s="1" t="s">
        <v>0</v>
      </c>
      <c r="B1" s="15" t="s">
        <v>1</v>
      </c>
      <c r="C1" s="15" t="s">
        <v>2</v>
      </c>
      <c r="D1" s="2" t="s">
        <v>3</v>
      </c>
      <c r="E1" s="2" t="s">
        <v>203</v>
      </c>
      <c r="F1" s="2" t="s">
        <v>4</v>
      </c>
      <c r="G1" s="2" t="s">
        <v>65</v>
      </c>
    </row>
    <row r="2" spans="1:7" x14ac:dyDescent="0.25">
      <c r="A2" s="3">
        <v>41764</v>
      </c>
      <c r="B2" s="16">
        <v>36181</v>
      </c>
      <c r="D2" s="53">
        <v>4420313</v>
      </c>
      <c r="E2" s="57">
        <f>B2/D2</f>
        <v>8.1851669779945454E-3</v>
      </c>
      <c r="F2" s="2" t="s">
        <v>5</v>
      </c>
    </row>
    <row r="3" spans="1:7" x14ac:dyDescent="0.25">
      <c r="A3" s="3">
        <v>41771</v>
      </c>
      <c r="B3" s="16">
        <v>49349</v>
      </c>
      <c r="D3" s="53">
        <v>14391587</v>
      </c>
      <c r="E3" s="57">
        <f t="shared" ref="E3:E54" si="0">B3/D3</f>
        <v>3.4290172445888005E-3</v>
      </c>
      <c r="F3" s="2" t="s">
        <v>5</v>
      </c>
      <c r="G3" s="4">
        <f>(B3-B2)/B2</f>
        <v>0.36394792847074431</v>
      </c>
    </row>
    <row r="4" spans="1:7" x14ac:dyDescent="0.25">
      <c r="A4" s="3">
        <v>41778</v>
      </c>
      <c r="B4" s="16">
        <v>46744</v>
      </c>
      <c r="D4" s="53">
        <v>19390937</v>
      </c>
      <c r="E4" s="57">
        <f t="shared" si="0"/>
        <v>2.4106106889006961E-3</v>
      </c>
      <c r="F4" s="2" t="s">
        <v>5</v>
      </c>
      <c r="G4" s="4">
        <f t="shared" ref="G4:G61" si="1">(B4-B3)/B3</f>
        <v>-5.2787290522604308E-2</v>
      </c>
    </row>
    <row r="5" spans="1:7" x14ac:dyDescent="0.25">
      <c r="A5" s="3">
        <v>41785</v>
      </c>
      <c r="B5" s="16">
        <v>51497</v>
      </c>
      <c r="D5" s="53">
        <v>16622603</v>
      </c>
      <c r="E5" s="57">
        <f t="shared" si="0"/>
        <v>3.0980105823377965E-3</v>
      </c>
      <c r="F5" s="2" t="s">
        <v>5</v>
      </c>
      <c r="G5" s="4">
        <f t="shared" si="1"/>
        <v>0.10168149922984768</v>
      </c>
    </row>
    <row r="6" spans="1:7" x14ac:dyDescent="0.25">
      <c r="A6" s="3">
        <v>41792</v>
      </c>
      <c r="B6" s="16">
        <v>42098</v>
      </c>
      <c r="D6" s="53">
        <v>15626782</v>
      </c>
      <c r="E6" s="57">
        <f t="shared" si="0"/>
        <v>2.6939647587071991E-3</v>
      </c>
      <c r="F6" s="2" t="s">
        <v>5</v>
      </c>
      <c r="G6" s="4">
        <f t="shared" si="1"/>
        <v>-0.18251548633901005</v>
      </c>
    </row>
    <row r="7" spans="1:7" x14ac:dyDescent="0.25">
      <c r="A7" s="3">
        <v>41799</v>
      </c>
      <c r="B7" s="16">
        <v>25370</v>
      </c>
      <c r="D7" s="53">
        <v>11862538</v>
      </c>
      <c r="E7" s="57">
        <f t="shared" si="0"/>
        <v>2.1386654356765813E-3</v>
      </c>
      <c r="F7" s="2" t="s">
        <v>5</v>
      </c>
      <c r="G7" s="4">
        <f t="shared" si="1"/>
        <v>-0.39735854434890017</v>
      </c>
    </row>
    <row r="8" spans="1:7" x14ac:dyDescent="0.25">
      <c r="A8" s="3">
        <v>41806</v>
      </c>
      <c r="B8" s="16">
        <v>28605</v>
      </c>
      <c r="D8" s="53">
        <v>12565362</v>
      </c>
      <c r="E8" s="57">
        <f t="shared" si="0"/>
        <v>2.2764962919492489E-3</v>
      </c>
      <c r="F8" s="2" t="s">
        <v>5</v>
      </c>
      <c r="G8" s="4">
        <f t="shared" si="1"/>
        <v>0.12751281040599133</v>
      </c>
    </row>
    <row r="9" spans="1:7" x14ac:dyDescent="0.25">
      <c r="A9" s="3">
        <v>41813</v>
      </c>
      <c r="B9" s="16">
        <v>23513</v>
      </c>
      <c r="D9" s="53">
        <v>14015528</v>
      </c>
      <c r="E9" s="57">
        <f t="shared" si="0"/>
        <v>1.6776392583996835E-3</v>
      </c>
      <c r="F9" s="2" t="s">
        <v>5</v>
      </c>
      <c r="G9" s="4">
        <f t="shared" si="1"/>
        <v>-0.1780108372662122</v>
      </c>
    </row>
    <row r="10" spans="1:7" x14ac:dyDescent="0.25">
      <c r="A10" s="3">
        <v>41820</v>
      </c>
      <c r="B10" s="16">
        <v>65165</v>
      </c>
      <c r="D10" s="53">
        <v>33590366</v>
      </c>
      <c r="E10" s="57">
        <f t="shared" si="0"/>
        <v>1.939990769972557E-3</v>
      </c>
      <c r="F10" s="2" t="s">
        <v>5</v>
      </c>
      <c r="G10" s="4">
        <f t="shared" si="1"/>
        <v>1.7714455832943479</v>
      </c>
    </row>
    <row r="11" spans="1:7" x14ac:dyDescent="0.25">
      <c r="A11" s="3">
        <v>41827</v>
      </c>
      <c r="B11" s="16">
        <v>60984</v>
      </c>
      <c r="D11" s="53">
        <v>23696461</v>
      </c>
      <c r="E11" s="57">
        <f t="shared" si="0"/>
        <v>2.5735488518728597E-3</v>
      </c>
      <c r="F11" s="2" t="s">
        <v>5</v>
      </c>
      <c r="G11" s="4">
        <f t="shared" si="1"/>
        <v>-6.416020870098979E-2</v>
      </c>
    </row>
    <row r="12" spans="1:7" x14ac:dyDescent="0.25">
      <c r="A12" s="3">
        <v>41834</v>
      </c>
      <c r="B12" s="16">
        <v>56517</v>
      </c>
      <c r="D12" s="53">
        <v>18909928</v>
      </c>
      <c r="E12" s="57">
        <f t="shared" si="0"/>
        <v>2.9887474981396015E-3</v>
      </c>
      <c r="F12" s="2" t="s">
        <v>5</v>
      </c>
      <c r="G12" s="4">
        <f t="shared" si="1"/>
        <v>-7.3248720975993706E-2</v>
      </c>
    </row>
    <row r="13" spans="1:7" x14ac:dyDescent="0.25">
      <c r="A13" s="3">
        <v>41841</v>
      </c>
      <c r="B13" s="16">
        <v>58021</v>
      </c>
      <c r="D13" s="53">
        <v>19232977</v>
      </c>
      <c r="E13" s="57">
        <f t="shared" si="0"/>
        <v>3.0167456655306145E-3</v>
      </c>
      <c r="F13" s="2" t="s">
        <v>5</v>
      </c>
      <c r="G13" s="4">
        <f t="shared" si="1"/>
        <v>2.6611462037970875E-2</v>
      </c>
    </row>
    <row r="14" spans="1:7" x14ac:dyDescent="0.25">
      <c r="A14" s="3">
        <v>41848</v>
      </c>
      <c r="B14" s="16">
        <v>49412</v>
      </c>
      <c r="D14" s="53">
        <v>24558343</v>
      </c>
      <c r="E14" s="57">
        <f t="shared" si="0"/>
        <v>2.0120249969633537E-3</v>
      </c>
      <c r="F14" s="2" t="s">
        <v>5</v>
      </c>
      <c r="G14" s="4">
        <f t="shared" si="1"/>
        <v>-0.14837731166301857</v>
      </c>
    </row>
    <row r="15" spans="1:7" x14ac:dyDescent="0.25">
      <c r="A15" s="3">
        <v>41855</v>
      </c>
      <c r="B15" s="16">
        <v>56178</v>
      </c>
      <c r="D15" s="53">
        <v>27061362</v>
      </c>
      <c r="E15" s="57">
        <f t="shared" si="0"/>
        <v>2.075948727192667E-3</v>
      </c>
      <c r="F15" s="2" t="s">
        <v>5</v>
      </c>
      <c r="G15" s="4">
        <f t="shared" si="1"/>
        <v>0.13693030033190318</v>
      </c>
    </row>
    <row r="16" spans="1:7" x14ac:dyDescent="0.25">
      <c r="A16" s="3">
        <v>41862</v>
      </c>
      <c r="B16" s="16">
        <v>56808</v>
      </c>
      <c r="D16" s="54">
        <v>22729560</v>
      </c>
      <c r="E16" s="57">
        <f t="shared" si="0"/>
        <v>2.4993004704006588E-3</v>
      </c>
      <c r="F16" s="2" t="s">
        <v>5</v>
      </c>
      <c r="G16" s="4">
        <f t="shared" si="1"/>
        <v>1.1214354373598205E-2</v>
      </c>
    </row>
    <row r="17" spans="1:7" x14ac:dyDescent="0.25">
      <c r="A17" s="3">
        <v>41869</v>
      </c>
      <c r="B17" s="16">
        <v>76567</v>
      </c>
      <c r="D17" s="53">
        <v>36917954</v>
      </c>
      <c r="E17" s="57">
        <f t="shared" si="0"/>
        <v>2.0739773390475538E-3</v>
      </c>
      <c r="F17" s="2" t="s">
        <v>5</v>
      </c>
      <c r="G17" s="4">
        <f t="shared" si="1"/>
        <v>0.34782072947472187</v>
      </c>
    </row>
    <row r="18" spans="1:7" x14ac:dyDescent="0.25">
      <c r="A18" s="3">
        <v>41876</v>
      </c>
      <c r="B18" s="16">
        <v>100216</v>
      </c>
      <c r="D18" s="53">
        <v>55787286</v>
      </c>
      <c r="E18" s="57">
        <f t="shared" si="0"/>
        <v>1.7963949707107099E-3</v>
      </c>
      <c r="F18" s="2" t="s">
        <v>5</v>
      </c>
      <c r="G18" s="4">
        <f t="shared" si="1"/>
        <v>0.30886674415871068</v>
      </c>
    </row>
    <row r="19" spans="1:7" x14ac:dyDescent="0.25">
      <c r="A19" s="3">
        <v>41883</v>
      </c>
      <c r="B19" s="16">
        <v>109004</v>
      </c>
      <c r="D19" s="53">
        <v>48868058</v>
      </c>
      <c r="E19" s="57">
        <f t="shared" si="0"/>
        <v>2.2305776914646374E-3</v>
      </c>
      <c r="F19" s="2" t="s">
        <v>5</v>
      </c>
      <c r="G19" s="4">
        <f t="shared" si="1"/>
        <v>8.769058832920891E-2</v>
      </c>
    </row>
    <row r="20" spans="1:7" x14ac:dyDescent="0.25">
      <c r="A20" s="3">
        <v>41890</v>
      </c>
      <c r="B20" s="16">
        <v>110599</v>
      </c>
      <c r="D20" s="53">
        <v>34358910</v>
      </c>
      <c r="E20" s="57">
        <f t="shared" si="0"/>
        <v>3.218932148895294E-3</v>
      </c>
      <c r="F20" s="2" t="s">
        <v>5</v>
      </c>
      <c r="G20" s="4">
        <f t="shared" si="1"/>
        <v>1.4632490550805476E-2</v>
      </c>
    </row>
    <row r="21" spans="1:7" x14ac:dyDescent="0.25">
      <c r="A21" s="3">
        <v>41897</v>
      </c>
      <c r="B21" s="16">
        <v>122511</v>
      </c>
      <c r="D21" s="53">
        <v>33925180</v>
      </c>
      <c r="E21" s="57">
        <f t="shared" si="0"/>
        <v>3.6112114954143207E-3</v>
      </c>
      <c r="F21" s="2" t="s">
        <v>5</v>
      </c>
      <c r="G21" s="4">
        <f t="shared" si="1"/>
        <v>0.10770440962395682</v>
      </c>
    </row>
    <row r="22" spans="1:7" x14ac:dyDescent="0.25">
      <c r="A22" s="3">
        <v>41904</v>
      </c>
      <c r="B22" s="16">
        <v>109227</v>
      </c>
      <c r="D22" s="53">
        <v>31116749</v>
      </c>
      <c r="E22" s="57">
        <f t="shared" si="0"/>
        <v>3.5102317404687743E-3</v>
      </c>
      <c r="F22" s="2" t="s">
        <v>5</v>
      </c>
      <c r="G22" s="4">
        <f t="shared" si="1"/>
        <v>-0.10843107965815314</v>
      </c>
    </row>
    <row r="23" spans="1:7" x14ac:dyDescent="0.25">
      <c r="A23" s="3">
        <v>41911</v>
      </c>
      <c r="B23" s="16">
        <v>164012</v>
      </c>
      <c r="D23" s="53">
        <v>37736308</v>
      </c>
      <c r="E23" s="57">
        <f t="shared" si="0"/>
        <v>4.3462651407233585E-3</v>
      </c>
      <c r="F23" s="2" t="s">
        <v>5</v>
      </c>
      <c r="G23" s="4">
        <f t="shared" si="1"/>
        <v>0.50157012460289119</v>
      </c>
    </row>
    <row r="24" spans="1:7" x14ac:dyDescent="0.25">
      <c r="A24" s="3">
        <v>41918</v>
      </c>
      <c r="B24" s="16">
        <v>169449</v>
      </c>
      <c r="D24" s="54">
        <v>39851847</v>
      </c>
      <c r="E24" s="57">
        <f t="shared" si="0"/>
        <v>4.2519735659930641E-3</v>
      </c>
      <c r="F24" s="2" t="s">
        <v>5</v>
      </c>
      <c r="G24" s="4">
        <f t="shared" si="1"/>
        <v>3.315001341365266E-2</v>
      </c>
    </row>
    <row r="25" spans="1:7" x14ac:dyDescent="0.25">
      <c r="A25" s="3">
        <v>41925</v>
      </c>
      <c r="B25" s="16">
        <v>152183</v>
      </c>
      <c r="D25" s="53">
        <v>34796973</v>
      </c>
      <c r="E25" s="57">
        <f t="shared" si="0"/>
        <v>4.3734551278354012E-3</v>
      </c>
      <c r="F25" s="2" t="s">
        <v>5</v>
      </c>
      <c r="G25" s="4">
        <f t="shared" si="1"/>
        <v>-0.1018949654468306</v>
      </c>
    </row>
    <row r="26" spans="1:7" x14ac:dyDescent="0.25">
      <c r="A26" s="3">
        <v>41932</v>
      </c>
      <c r="B26" s="16">
        <v>153697</v>
      </c>
      <c r="D26" s="53">
        <v>33549535</v>
      </c>
      <c r="E26" s="57">
        <f t="shared" si="0"/>
        <v>4.5811961328227051E-3</v>
      </c>
      <c r="F26" s="2" t="s">
        <v>5</v>
      </c>
      <c r="G26" s="4">
        <f t="shared" si="1"/>
        <v>9.9485487866581689E-3</v>
      </c>
    </row>
    <row r="27" spans="1:7" x14ac:dyDescent="0.25">
      <c r="A27" s="3">
        <v>41939</v>
      </c>
      <c r="B27" s="16">
        <v>166146</v>
      </c>
      <c r="D27" s="53">
        <v>42302905</v>
      </c>
      <c r="E27" s="57">
        <f t="shared" si="0"/>
        <v>3.9275316907905027E-3</v>
      </c>
      <c r="F27" s="2" t="s">
        <v>5</v>
      </c>
      <c r="G27" s="4">
        <f t="shared" si="1"/>
        <v>8.0997026617305484E-2</v>
      </c>
    </row>
    <row r="28" spans="1:7" x14ac:dyDescent="0.25">
      <c r="A28" s="3">
        <v>41946</v>
      </c>
      <c r="B28" s="16">
        <v>164143</v>
      </c>
      <c r="D28" s="53">
        <v>36063684</v>
      </c>
      <c r="E28" s="57">
        <f t="shared" si="0"/>
        <v>4.551476216351053E-3</v>
      </c>
      <c r="F28" s="2" t="s">
        <v>5</v>
      </c>
      <c r="G28" s="4">
        <f t="shared" si="1"/>
        <v>-1.2055661887737292E-2</v>
      </c>
    </row>
    <row r="29" spans="1:7" x14ac:dyDescent="0.25">
      <c r="A29" s="3">
        <v>41953</v>
      </c>
      <c r="B29" s="16">
        <v>131173</v>
      </c>
      <c r="D29" s="53">
        <v>28483702</v>
      </c>
      <c r="E29" s="57">
        <f t="shared" si="0"/>
        <v>4.6051949286648203E-3</v>
      </c>
      <c r="F29" s="2" t="s">
        <v>5</v>
      </c>
      <c r="G29" s="4">
        <f t="shared" si="1"/>
        <v>-0.20086144398481812</v>
      </c>
    </row>
    <row r="30" spans="1:7" x14ac:dyDescent="0.25">
      <c r="A30" s="3">
        <v>41960</v>
      </c>
      <c r="B30" s="16">
        <v>172951</v>
      </c>
      <c r="D30" s="53">
        <v>37157974</v>
      </c>
      <c r="E30" s="57">
        <f t="shared" si="0"/>
        <v>4.6544787398796281E-3</v>
      </c>
      <c r="F30" s="2" t="s">
        <v>5</v>
      </c>
      <c r="G30" s="4">
        <f t="shared" si="1"/>
        <v>0.31849542207618947</v>
      </c>
    </row>
    <row r="31" spans="1:7" x14ac:dyDescent="0.25">
      <c r="A31" s="3">
        <v>41967</v>
      </c>
      <c r="B31" s="16">
        <v>148551</v>
      </c>
      <c r="D31" s="53">
        <v>37497428</v>
      </c>
      <c r="E31" s="57">
        <f t="shared" si="0"/>
        <v>3.9616317151139006E-3</v>
      </c>
      <c r="F31" s="2" t="s">
        <v>5</v>
      </c>
      <c r="G31" s="4">
        <f t="shared" si="1"/>
        <v>-0.14108042162230922</v>
      </c>
    </row>
    <row r="32" spans="1:7" x14ac:dyDescent="0.25">
      <c r="A32" s="3">
        <v>41974</v>
      </c>
      <c r="B32" s="16">
        <v>219603</v>
      </c>
      <c r="D32" s="53">
        <v>43698107</v>
      </c>
      <c r="E32" s="57">
        <f t="shared" si="0"/>
        <v>5.0254579677787873E-3</v>
      </c>
      <c r="F32" s="2" t="s">
        <v>5</v>
      </c>
      <c r="G32" s="4">
        <f t="shared" si="1"/>
        <v>0.47830038168709738</v>
      </c>
    </row>
    <row r="33" spans="1:7" x14ac:dyDescent="0.25">
      <c r="A33" s="3">
        <v>41981</v>
      </c>
      <c r="B33" s="16">
        <v>246715</v>
      </c>
      <c r="D33" s="53">
        <v>57382896</v>
      </c>
      <c r="E33" s="57">
        <f t="shared" si="0"/>
        <v>4.2994518784830937E-3</v>
      </c>
      <c r="F33" s="2" t="s">
        <v>5</v>
      </c>
      <c r="G33" s="4">
        <f t="shared" si="1"/>
        <v>0.12345915128663998</v>
      </c>
    </row>
    <row r="34" spans="1:7" x14ac:dyDescent="0.25">
      <c r="A34" s="3">
        <v>41988</v>
      </c>
      <c r="B34" s="16">
        <v>235259</v>
      </c>
      <c r="D34" s="53">
        <v>58906634</v>
      </c>
      <c r="E34" s="57">
        <f t="shared" si="0"/>
        <v>3.9937607027419018E-3</v>
      </c>
      <c r="F34" s="2" t="s">
        <v>5</v>
      </c>
      <c r="G34" s="4">
        <f t="shared" si="1"/>
        <v>-4.6434144660843481E-2</v>
      </c>
    </row>
    <row r="35" spans="1:7" x14ac:dyDescent="0.25">
      <c r="A35" s="3">
        <v>41995</v>
      </c>
      <c r="B35" s="16">
        <v>90370</v>
      </c>
      <c r="D35" s="53">
        <v>30382431</v>
      </c>
      <c r="E35" s="57">
        <f t="shared" si="0"/>
        <v>2.9744163658266846E-3</v>
      </c>
      <c r="F35" s="2" t="s">
        <v>5</v>
      </c>
      <c r="G35" s="4">
        <f t="shared" si="1"/>
        <v>-0.61587016862266697</v>
      </c>
    </row>
    <row r="36" spans="1:7" x14ac:dyDescent="0.25">
      <c r="A36" s="3">
        <v>42002</v>
      </c>
      <c r="B36" s="16">
        <v>7231</v>
      </c>
      <c r="D36" s="53">
        <v>3188393</v>
      </c>
      <c r="E36" s="57">
        <f t="shared" si="0"/>
        <v>2.267913648035233E-3</v>
      </c>
      <c r="F36" s="2" t="s">
        <v>5</v>
      </c>
      <c r="G36" s="4">
        <f t="shared" si="1"/>
        <v>-0.91998450813323007</v>
      </c>
    </row>
    <row r="37" spans="1:7" x14ac:dyDescent="0.25">
      <c r="A37" s="3">
        <v>42009</v>
      </c>
      <c r="B37" s="16">
        <v>31315</v>
      </c>
      <c r="D37" s="54">
        <v>10360386</v>
      </c>
      <c r="E37" s="57">
        <f t="shared" si="0"/>
        <v>3.0225707806639636E-3</v>
      </c>
      <c r="F37" s="2" t="s">
        <v>5</v>
      </c>
      <c r="G37" s="4">
        <f t="shared" si="1"/>
        <v>3.3306596597980915</v>
      </c>
    </row>
    <row r="38" spans="1:7" x14ac:dyDescent="0.25">
      <c r="A38" s="3">
        <v>42016</v>
      </c>
      <c r="B38" s="16">
        <v>45634</v>
      </c>
      <c r="D38" s="54">
        <v>21623553</v>
      </c>
      <c r="E38" s="57">
        <f t="shared" si="0"/>
        <v>2.1103839873123534E-3</v>
      </c>
      <c r="F38" s="2" t="s">
        <v>5</v>
      </c>
      <c r="G38" s="4">
        <f t="shared" si="1"/>
        <v>0.45725690563627652</v>
      </c>
    </row>
    <row r="39" spans="1:7" x14ac:dyDescent="0.25">
      <c r="A39" s="3">
        <v>42023</v>
      </c>
      <c r="B39" s="16">
        <v>109091</v>
      </c>
      <c r="D39" s="54">
        <v>36579498</v>
      </c>
      <c r="E39" s="57">
        <f t="shared" si="0"/>
        <v>2.9822989916373373E-3</v>
      </c>
      <c r="F39" s="2" t="s">
        <v>5</v>
      </c>
      <c r="G39" s="4">
        <f t="shared" si="1"/>
        <v>1.390564053118289</v>
      </c>
    </row>
    <row r="40" spans="1:7" x14ac:dyDescent="0.25">
      <c r="A40" s="3">
        <v>42030</v>
      </c>
      <c r="B40" s="16">
        <v>135416.85</v>
      </c>
      <c r="D40" s="54">
        <v>41907438</v>
      </c>
      <c r="E40" s="57">
        <f t="shared" si="0"/>
        <v>3.2313321086342717E-3</v>
      </c>
      <c r="F40" s="2" t="s">
        <v>5</v>
      </c>
      <c r="G40" s="4">
        <f t="shared" si="1"/>
        <v>0.24132009056659126</v>
      </c>
    </row>
    <row r="41" spans="1:7" x14ac:dyDescent="0.25">
      <c r="A41" s="3">
        <v>42037</v>
      </c>
      <c r="B41" s="16">
        <v>73715</v>
      </c>
      <c r="D41" s="54">
        <v>22596605</v>
      </c>
      <c r="E41" s="57">
        <f t="shared" si="0"/>
        <v>3.2622157178036257E-3</v>
      </c>
      <c r="F41" s="2" t="s">
        <v>5</v>
      </c>
      <c r="G41" s="4">
        <f t="shared" si="1"/>
        <v>-0.45564381389760583</v>
      </c>
    </row>
    <row r="42" spans="1:7" x14ac:dyDescent="0.25">
      <c r="A42" s="3">
        <v>42044</v>
      </c>
      <c r="B42" s="16">
        <v>15515.15</v>
      </c>
      <c r="D42" s="53">
        <v>5973739</v>
      </c>
      <c r="E42" s="57">
        <f t="shared" si="0"/>
        <v>2.5972259584826187E-3</v>
      </c>
      <c r="F42" s="2" t="s">
        <v>5</v>
      </c>
      <c r="G42" s="4">
        <f t="shared" si="1"/>
        <v>-0.78952519839924029</v>
      </c>
    </row>
    <row r="43" spans="1:7" x14ac:dyDescent="0.25">
      <c r="A43" s="3">
        <v>42051</v>
      </c>
      <c r="B43" s="16">
        <v>0</v>
      </c>
      <c r="D43" s="53">
        <v>12807</v>
      </c>
      <c r="E43" s="57">
        <f t="shared" si="0"/>
        <v>0</v>
      </c>
      <c r="F43" s="2" t="s">
        <v>5</v>
      </c>
      <c r="G43" s="4">
        <f t="shared" si="1"/>
        <v>-1</v>
      </c>
    </row>
    <row r="44" spans="1:7" x14ac:dyDescent="0.25">
      <c r="A44" s="3">
        <v>42058</v>
      </c>
      <c r="B44" s="16">
        <v>13866</v>
      </c>
      <c r="D44" s="54">
        <v>6840694</v>
      </c>
      <c r="E44" s="57">
        <f t="shared" si="0"/>
        <v>2.0269873202923565E-3</v>
      </c>
      <c r="F44" s="2" t="s">
        <v>5</v>
      </c>
      <c r="G44" s="4" t="e">
        <f t="shared" si="1"/>
        <v>#DIV/0!</v>
      </c>
    </row>
    <row r="45" spans="1:7" x14ac:dyDescent="0.25">
      <c r="A45" s="3">
        <v>42065</v>
      </c>
      <c r="B45" s="16">
        <v>28474</v>
      </c>
      <c r="D45" s="54">
        <v>10887285</v>
      </c>
      <c r="E45" s="57">
        <f t="shared" si="0"/>
        <v>2.6153444132306631E-3</v>
      </c>
      <c r="F45" s="2" t="s">
        <v>5</v>
      </c>
      <c r="G45" s="4">
        <f t="shared" si="1"/>
        <v>1.0535121880859657</v>
      </c>
    </row>
    <row r="46" spans="1:7" x14ac:dyDescent="0.25">
      <c r="A46" s="3">
        <v>42072</v>
      </c>
      <c r="B46" s="16">
        <v>23818</v>
      </c>
      <c r="D46" s="54">
        <v>8611093</v>
      </c>
      <c r="E46" s="57">
        <f t="shared" si="0"/>
        <v>2.7659671077759815E-3</v>
      </c>
      <c r="F46" s="2" t="s">
        <v>5</v>
      </c>
      <c r="G46" s="4">
        <f t="shared" si="1"/>
        <v>-0.16351759499894641</v>
      </c>
    </row>
    <row r="47" spans="1:7" x14ac:dyDescent="0.25">
      <c r="A47" s="3">
        <v>42079</v>
      </c>
      <c r="B47" s="16">
        <v>8303</v>
      </c>
      <c r="D47" s="54">
        <v>3765284</v>
      </c>
      <c r="E47" s="57">
        <f t="shared" si="0"/>
        <v>2.2051457473061791E-3</v>
      </c>
      <c r="F47" s="2" t="s">
        <v>5</v>
      </c>
      <c r="G47" s="4">
        <f t="shared" si="1"/>
        <v>-0.65139810227558992</v>
      </c>
    </row>
    <row r="48" spans="1:7" x14ac:dyDescent="0.25">
      <c r="A48" s="3">
        <v>42086</v>
      </c>
      <c r="B48" s="16">
        <v>8012</v>
      </c>
      <c r="D48" s="53">
        <v>3380443</v>
      </c>
      <c r="E48" s="57">
        <f t="shared" si="0"/>
        <v>2.3701035633495373E-3</v>
      </c>
      <c r="F48" s="2" t="s">
        <v>5</v>
      </c>
      <c r="G48" s="4">
        <f t="shared" si="1"/>
        <v>-3.5047573166325424E-2</v>
      </c>
    </row>
    <row r="49" spans="1:7" x14ac:dyDescent="0.25">
      <c r="A49" s="3">
        <v>42093</v>
      </c>
      <c r="B49" s="16">
        <v>42040</v>
      </c>
      <c r="D49" s="55">
        <v>15957359</v>
      </c>
      <c r="E49" s="57">
        <f t="shared" si="0"/>
        <v>2.6345211635584562E-3</v>
      </c>
      <c r="F49" s="2" t="s">
        <v>5</v>
      </c>
      <c r="G49" s="4">
        <f t="shared" si="1"/>
        <v>4.2471293060409385</v>
      </c>
    </row>
    <row r="50" spans="1:7" x14ac:dyDescent="0.25">
      <c r="A50" s="3">
        <v>42100</v>
      </c>
      <c r="B50" s="16">
        <v>29459</v>
      </c>
      <c r="D50" s="56">
        <v>10536644</v>
      </c>
      <c r="E50" s="57">
        <f t="shared" si="0"/>
        <v>2.795861756361893E-3</v>
      </c>
      <c r="F50" s="2" t="s">
        <v>5</v>
      </c>
      <c r="G50" s="4">
        <f t="shared" si="1"/>
        <v>-0.2992626070409134</v>
      </c>
    </row>
    <row r="51" spans="1:7" x14ac:dyDescent="0.25">
      <c r="A51" s="3">
        <v>42107</v>
      </c>
      <c r="B51" s="16">
        <v>29376</v>
      </c>
      <c r="D51" s="56">
        <v>11204328</v>
      </c>
      <c r="E51" s="57">
        <f t="shared" si="0"/>
        <v>2.6218439874305713E-3</v>
      </c>
      <c r="F51" s="2" t="s">
        <v>5</v>
      </c>
      <c r="G51" s="4">
        <f t="shared" si="1"/>
        <v>-2.817475134933297E-3</v>
      </c>
    </row>
    <row r="52" spans="1:7" x14ac:dyDescent="0.25">
      <c r="A52" s="3">
        <v>42114</v>
      </c>
      <c r="B52" s="16">
        <v>44284</v>
      </c>
      <c r="D52" s="56">
        <v>14653045</v>
      </c>
      <c r="E52" s="57">
        <f t="shared" si="0"/>
        <v>3.0221704771943307E-3</v>
      </c>
      <c r="F52" s="2" t="s">
        <v>5</v>
      </c>
      <c r="G52" s="4">
        <f t="shared" si="1"/>
        <v>0.50748910675381265</v>
      </c>
    </row>
    <row r="53" spans="1:7" x14ac:dyDescent="0.25">
      <c r="A53" s="3">
        <v>42121</v>
      </c>
      <c r="B53" s="16">
        <v>25404</v>
      </c>
      <c r="D53" s="56">
        <v>9037046</v>
      </c>
      <c r="E53" s="57">
        <f t="shared" si="0"/>
        <v>2.811095572601932E-3</v>
      </c>
      <c r="F53" s="2" t="s">
        <v>5</v>
      </c>
      <c r="G53" s="4">
        <f t="shared" si="1"/>
        <v>-0.42633908409357779</v>
      </c>
    </row>
    <row r="54" spans="1:7" x14ac:dyDescent="0.25">
      <c r="A54" s="3">
        <v>42128</v>
      </c>
      <c r="B54" s="16">
        <v>3201</v>
      </c>
      <c r="D54" s="56">
        <v>907575</v>
      </c>
      <c r="E54" s="57">
        <f t="shared" si="0"/>
        <v>3.5269812412197341E-3</v>
      </c>
      <c r="F54" s="2" t="s">
        <v>5</v>
      </c>
      <c r="G54" s="4">
        <f t="shared" si="1"/>
        <v>-0.87399622106754837</v>
      </c>
    </row>
    <row r="55" spans="1:7" x14ac:dyDescent="0.25">
      <c r="A55" s="3">
        <v>42135</v>
      </c>
      <c r="B55" s="16">
        <v>0</v>
      </c>
      <c r="G55" s="4">
        <f t="shared" si="1"/>
        <v>-1</v>
      </c>
    </row>
    <row r="56" spans="1:7" x14ac:dyDescent="0.25">
      <c r="A56" s="3">
        <v>42142</v>
      </c>
      <c r="B56" s="16">
        <v>0</v>
      </c>
      <c r="G56" s="4" t="e">
        <f t="shared" si="1"/>
        <v>#DIV/0!</v>
      </c>
    </row>
    <row r="57" spans="1:7" x14ac:dyDescent="0.25">
      <c r="A57" s="3">
        <v>42149</v>
      </c>
      <c r="B57" s="16">
        <v>0</v>
      </c>
      <c r="G57" s="4" t="e">
        <f t="shared" si="1"/>
        <v>#DIV/0!</v>
      </c>
    </row>
    <row r="58" spans="1:7" x14ac:dyDescent="0.25">
      <c r="A58" s="3">
        <v>42156</v>
      </c>
      <c r="B58" s="16">
        <v>0</v>
      </c>
      <c r="G58" s="4" t="e">
        <f t="shared" si="1"/>
        <v>#DIV/0!</v>
      </c>
    </row>
    <row r="59" spans="1:7" x14ac:dyDescent="0.25">
      <c r="A59" s="1">
        <v>42163</v>
      </c>
      <c r="B59" s="15">
        <v>41724.986602389952</v>
      </c>
      <c r="C59" s="15">
        <v>46055</v>
      </c>
      <c r="G59" s="4" t="e">
        <f t="shared" si="1"/>
        <v>#DIV/0!</v>
      </c>
    </row>
    <row r="60" spans="1:7" x14ac:dyDescent="0.25">
      <c r="A60" s="1">
        <v>42170</v>
      </c>
      <c r="B60" s="15">
        <v>37384.870197991098</v>
      </c>
      <c r="C60" s="15">
        <v>44890</v>
      </c>
      <c r="G60" s="4">
        <f t="shared" si="1"/>
        <v>-0.10401720306724455</v>
      </c>
    </row>
    <row r="61" spans="1:7" x14ac:dyDescent="0.25">
      <c r="A61" s="1">
        <v>42177</v>
      </c>
      <c r="B61" s="16">
        <v>47852.640000000021</v>
      </c>
      <c r="C61" s="16">
        <v>62625</v>
      </c>
      <c r="G61" s="4">
        <f t="shared" si="1"/>
        <v>0.28000016441334108</v>
      </c>
    </row>
    <row r="62" spans="1:7" x14ac:dyDescent="0.25">
      <c r="A62" s="1">
        <v>42184</v>
      </c>
      <c r="B62" s="16">
        <v>93670.660000000018</v>
      </c>
      <c r="C62" s="16">
        <v>104630</v>
      </c>
    </row>
    <row r="63" spans="1:7" x14ac:dyDescent="0.25">
      <c r="A63" s="1">
        <v>42191</v>
      </c>
      <c r="B63" s="15">
        <v>0</v>
      </c>
      <c r="C63" s="15">
        <v>0</v>
      </c>
    </row>
    <row r="64" spans="1:7" x14ac:dyDescent="0.25">
      <c r="A64" s="1">
        <v>42198</v>
      </c>
      <c r="B64" s="15">
        <v>21778</v>
      </c>
    </row>
    <row r="65" spans="1:2" x14ac:dyDescent="0.25">
      <c r="A65" s="1">
        <v>42205</v>
      </c>
      <c r="B65" s="15">
        <v>40760</v>
      </c>
    </row>
    <row r="66" spans="1:2" x14ac:dyDescent="0.25">
      <c r="A66" s="1">
        <v>42212</v>
      </c>
      <c r="B66" s="15">
        <v>26420</v>
      </c>
    </row>
    <row r="67" spans="1:2" x14ac:dyDescent="0.25">
      <c r="A67" s="1">
        <v>42219</v>
      </c>
      <c r="B67" s="15">
        <v>46033</v>
      </c>
    </row>
    <row r="68" spans="1:2" x14ac:dyDescent="0.25">
      <c r="A68" s="1">
        <v>42226</v>
      </c>
      <c r="B68" s="15">
        <v>44094</v>
      </c>
    </row>
    <row r="69" spans="1:2" x14ac:dyDescent="0.25">
      <c r="A69" s="1">
        <v>42233</v>
      </c>
      <c r="B69" s="15">
        <v>44736</v>
      </c>
    </row>
    <row r="70" spans="1:2" x14ac:dyDescent="0.25">
      <c r="A70" s="1">
        <v>42240</v>
      </c>
      <c r="B70" s="15">
        <v>42911</v>
      </c>
    </row>
  </sheetData>
  <phoneticPr fontId="15" type="noConversion"/>
  <pageMargins left="0.7" right="0.7" top="0.75" bottom="0.75" header="0.3" footer="0.3"/>
  <pageSetup orientation="landscape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3"/>
  <sheetViews>
    <sheetView workbookViewId="0">
      <selection activeCell="F1" sqref="F1:F1048576"/>
    </sheetView>
  </sheetViews>
  <sheetFormatPr defaultColWidth="10.875" defaultRowHeight="15.75" x14ac:dyDescent="0.25"/>
  <cols>
    <col min="1" max="4" width="10.875" style="38"/>
    <col min="5" max="5" width="17.875" style="38" bestFit="1" customWidth="1"/>
    <col min="6" max="6" width="17.875" style="38" customWidth="1"/>
    <col min="7" max="8" width="10.875" style="38"/>
    <col min="9" max="9" width="17.875" style="38" bestFit="1" customWidth="1"/>
    <col min="10" max="10" width="14" style="38" bestFit="1" customWidth="1"/>
    <col min="11" max="16384" width="10.875" style="38"/>
  </cols>
  <sheetData>
    <row r="1" spans="1:7" x14ac:dyDescent="0.25">
      <c r="A1" s="38" t="s">
        <v>95</v>
      </c>
      <c r="B1" s="38" t="s">
        <v>96</v>
      </c>
      <c r="E1" s="42" t="s">
        <v>100</v>
      </c>
      <c r="F1" s="42"/>
      <c r="G1" s="44">
        <v>2185</v>
      </c>
    </row>
    <row r="2" spans="1:7" x14ac:dyDescent="0.25">
      <c r="A2" s="39">
        <v>41729</v>
      </c>
      <c r="B2" s="38">
        <v>357</v>
      </c>
      <c r="E2" s="42" t="s">
        <v>101</v>
      </c>
      <c r="F2" s="42"/>
      <c r="G2" s="44">
        <v>2164</v>
      </c>
    </row>
    <row r="3" spans="1:7" x14ac:dyDescent="0.25">
      <c r="A3" s="39">
        <v>41730</v>
      </c>
      <c r="B3" s="38">
        <v>350</v>
      </c>
      <c r="E3" s="42" t="s">
        <v>102</v>
      </c>
      <c r="F3" s="42"/>
      <c r="G3" s="44">
        <v>1986</v>
      </c>
    </row>
    <row r="4" spans="1:7" x14ac:dyDescent="0.25">
      <c r="A4" s="39">
        <v>41731</v>
      </c>
      <c r="B4" s="38">
        <v>336</v>
      </c>
      <c r="E4" s="42" t="s">
        <v>103</v>
      </c>
      <c r="F4" s="42"/>
      <c r="G4" s="44">
        <v>2103</v>
      </c>
    </row>
    <row r="5" spans="1:7" x14ac:dyDescent="0.25">
      <c r="A5" s="39">
        <v>41732</v>
      </c>
      <c r="B5" s="38">
        <v>313</v>
      </c>
      <c r="E5" s="42" t="s">
        <v>104</v>
      </c>
      <c r="F5" s="42"/>
      <c r="G5" s="44">
        <v>1941</v>
      </c>
    </row>
    <row r="6" spans="1:7" x14ac:dyDescent="0.25">
      <c r="A6" s="39">
        <v>41733</v>
      </c>
      <c r="B6" s="38">
        <v>278</v>
      </c>
      <c r="E6" s="42" t="s">
        <v>105</v>
      </c>
      <c r="F6" s="42"/>
      <c r="G6" s="44">
        <v>2325</v>
      </c>
    </row>
    <row r="7" spans="1:7" x14ac:dyDescent="0.25">
      <c r="A7" s="39">
        <v>41734</v>
      </c>
      <c r="B7" s="38">
        <v>265</v>
      </c>
      <c r="E7" s="42" t="s">
        <v>106</v>
      </c>
      <c r="F7" s="42"/>
      <c r="G7" s="44">
        <v>2739</v>
      </c>
    </row>
    <row r="8" spans="1:7" x14ac:dyDescent="0.25">
      <c r="A8" s="39">
        <v>41735</v>
      </c>
      <c r="B8" s="38">
        <v>286</v>
      </c>
      <c r="E8" s="42" t="s">
        <v>107</v>
      </c>
      <c r="F8" s="42"/>
      <c r="G8" s="44">
        <v>2942</v>
      </c>
    </row>
    <row r="9" spans="1:7" x14ac:dyDescent="0.25">
      <c r="A9" s="39">
        <v>41736</v>
      </c>
      <c r="B9" s="38">
        <v>341</v>
      </c>
      <c r="E9" s="42" t="s">
        <v>108</v>
      </c>
      <c r="F9" s="42"/>
      <c r="G9" s="44">
        <v>3033</v>
      </c>
    </row>
    <row r="10" spans="1:7" x14ac:dyDescent="0.25">
      <c r="A10" s="39">
        <v>41737</v>
      </c>
      <c r="B10" s="38">
        <v>355</v>
      </c>
      <c r="E10" s="42" t="s">
        <v>109</v>
      </c>
      <c r="F10" s="42"/>
      <c r="G10" s="44">
        <v>3076</v>
      </c>
    </row>
    <row r="11" spans="1:7" x14ac:dyDescent="0.25">
      <c r="A11" s="39">
        <v>41738</v>
      </c>
      <c r="B11" s="38">
        <v>331</v>
      </c>
      <c r="E11" s="42" t="s">
        <v>110</v>
      </c>
      <c r="F11" s="42"/>
      <c r="G11" s="44">
        <v>2753</v>
      </c>
    </row>
    <row r="12" spans="1:7" x14ac:dyDescent="0.25">
      <c r="A12" s="39">
        <v>41739</v>
      </c>
      <c r="B12" s="38">
        <v>333</v>
      </c>
      <c r="E12" s="42" t="s">
        <v>111</v>
      </c>
      <c r="F12" s="42"/>
      <c r="G12" s="44">
        <v>2681</v>
      </c>
    </row>
    <row r="13" spans="1:7" x14ac:dyDescent="0.25">
      <c r="A13" s="39">
        <v>41740</v>
      </c>
      <c r="B13" s="38">
        <v>263</v>
      </c>
      <c r="E13" s="42" t="s">
        <v>112</v>
      </c>
      <c r="F13" s="42"/>
      <c r="G13" s="44">
        <v>2551</v>
      </c>
    </row>
    <row r="14" spans="1:7" x14ac:dyDescent="0.25">
      <c r="A14" s="39">
        <v>41741</v>
      </c>
      <c r="B14" s="38">
        <v>262</v>
      </c>
      <c r="E14" s="42" t="s">
        <v>113</v>
      </c>
      <c r="F14" s="42"/>
      <c r="G14" s="44">
        <v>3742</v>
      </c>
    </row>
    <row r="15" spans="1:7" x14ac:dyDescent="0.25">
      <c r="A15" s="39">
        <v>41742</v>
      </c>
      <c r="B15" s="38">
        <v>279</v>
      </c>
      <c r="E15" s="42" t="s">
        <v>114</v>
      </c>
      <c r="F15" s="42"/>
      <c r="G15" s="44">
        <v>4084</v>
      </c>
    </row>
    <row r="16" spans="1:7" x14ac:dyDescent="0.25">
      <c r="A16" s="39">
        <v>41743</v>
      </c>
      <c r="B16" s="38">
        <v>334</v>
      </c>
      <c r="E16" s="42" t="s">
        <v>115</v>
      </c>
      <c r="F16" s="42"/>
      <c r="G16" s="44">
        <v>3872</v>
      </c>
    </row>
    <row r="17" spans="1:7" x14ac:dyDescent="0.25">
      <c r="A17" s="39">
        <v>41744</v>
      </c>
      <c r="B17" s="38">
        <v>300</v>
      </c>
      <c r="E17" s="42" t="s">
        <v>116</v>
      </c>
      <c r="F17" s="42"/>
      <c r="G17" s="44">
        <v>4185</v>
      </c>
    </row>
    <row r="18" spans="1:7" x14ac:dyDescent="0.25">
      <c r="A18" s="39">
        <v>41745</v>
      </c>
      <c r="B18" s="38">
        <v>308</v>
      </c>
      <c r="E18" s="42" t="s">
        <v>117</v>
      </c>
      <c r="F18" s="42"/>
      <c r="G18" s="44">
        <v>4540</v>
      </c>
    </row>
    <row r="19" spans="1:7" x14ac:dyDescent="0.25">
      <c r="A19" s="39">
        <v>41746</v>
      </c>
      <c r="B19" s="38">
        <v>303</v>
      </c>
      <c r="E19" s="42" t="s">
        <v>118</v>
      </c>
      <c r="F19" s="42"/>
      <c r="G19" s="44">
        <v>4620</v>
      </c>
    </row>
    <row r="20" spans="1:7" x14ac:dyDescent="0.25">
      <c r="A20" s="39">
        <v>41747</v>
      </c>
      <c r="B20" s="38">
        <v>277</v>
      </c>
      <c r="E20" s="42" t="s">
        <v>119</v>
      </c>
      <c r="F20" s="42"/>
      <c r="G20" s="44">
        <v>4234</v>
      </c>
    </row>
    <row r="21" spans="1:7" x14ac:dyDescent="0.25">
      <c r="A21" s="39">
        <v>41748</v>
      </c>
      <c r="B21" s="38">
        <v>239</v>
      </c>
      <c r="E21" s="42" t="s">
        <v>120</v>
      </c>
      <c r="F21" s="42"/>
      <c r="G21" s="44">
        <v>4727</v>
      </c>
    </row>
    <row r="22" spans="1:7" x14ac:dyDescent="0.25">
      <c r="A22" s="39">
        <v>41749</v>
      </c>
      <c r="B22" s="38">
        <v>225</v>
      </c>
      <c r="E22" s="42" t="s">
        <v>121</v>
      </c>
      <c r="F22" s="42"/>
      <c r="G22" s="44">
        <v>5925</v>
      </c>
    </row>
    <row r="23" spans="1:7" x14ac:dyDescent="0.25">
      <c r="A23" s="39">
        <v>41750</v>
      </c>
      <c r="B23" s="38">
        <v>338</v>
      </c>
      <c r="E23" s="42" t="s">
        <v>122</v>
      </c>
      <c r="F23" s="42"/>
      <c r="G23" s="44">
        <v>5710</v>
      </c>
    </row>
    <row r="24" spans="1:7" x14ac:dyDescent="0.25">
      <c r="A24" s="39">
        <v>41751</v>
      </c>
      <c r="B24" s="38">
        <v>293</v>
      </c>
      <c r="E24" s="42" t="s">
        <v>123</v>
      </c>
      <c r="F24" s="42"/>
      <c r="G24" s="44">
        <v>5243</v>
      </c>
    </row>
    <row r="25" spans="1:7" x14ac:dyDescent="0.25">
      <c r="A25" s="39">
        <v>41752</v>
      </c>
      <c r="B25" s="38">
        <v>292</v>
      </c>
      <c r="E25" s="42" t="s">
        <v>124</v>
      </c>
      <c r="F25" s="42"/>
      <c r="G25" s="44">
        <v>5649</v>
      </c>
    </row>
    <row r="26" spans="1:7" x14ac:dyDescent="0.25">
      <c r="A26" s="39">
        <v>41753</v>
      </c>
      <c r="B26" s="38">
        <v>323</v>
      </c>
      <c r="E26" s="42" t="s">
        <v>125</v>
      </c>
      <c r="F26" s="42"/>
      <c r="G26" s="44">
        <v>5027</v>
      </c>
    </row>
    <row r="27" spans="1:7" x14ac:dyDescent="0.25">
      <c r="A27" s="39">
        <v>41754</v>
      </c>
      <c r="B27" s="38">
        <v>301</v>
      </c>
      <c r="E27" s="42" t="s">
        <v>126</v>
      </c>
      <c r="F27" s="42"/>
      <c r="G27" s="44">
        <v>5289</v>
      </c>
    </row>
    <row r="28" spans="1:7" x14ac:dyDescent="0.25">
      <c r="A28" s="39">
        <v>41755</v>
      </c>
      <c r="B28" s="38">
        <v>287</v>
      </c>
      <c r="E28" s="42" t="s">
        <v>127</v>
      </c>
      <c r="F28" s="42"/>
      <c r="G28" s="44">
        <v>6365</v>
      </c>
    </row>
    <row r="29" spans="1:7" x14ac:dyDescent="0.25">
      <c r="A29" s="39">
        <v>41756</v>
      </c>
      <c r="B29" s="38">
        <v>269</v>
      </c>
      <c r="E29" s="42" t="s">
        <v>128</v>
      </c>
      <c r="F29" s="42"/>
      <c r="G29" s="44">
        <v>5511</v>
      </c>
    </row>
    <row r="30" spans="1:7" x14ac:dyDescent="0.25">
      <c r="A30" s="39">
        <v>41757</v>
      </c>
      <c r="B30" s="38">
        <v>338</v>
      </c>
      <c r="E30" s="42" t="s">
        <v>129</v>
      </c>
      <c r="F30" s="42"/>
      <c r="G30" s="44">
        <v>4558</v>
      </c>
    </row>
    <row r="31" spans="1:7" x14ac:dyDescent="0.25">
      <c r="A31" s="39">
        <v>41758</v>
      </c>
      <c r="B31" s="38">
        <v>341</v>
      </c>
      <c r="E31" s="42" t="s">
        <v>130</v>
      </c>
      <c r="F31" s="42"/>
      <c r="G31" s="44">
        <v>4931</v>
      </c>
    </row>
    <row r="32" spans="1:7" x14ac:dyDescent="0.25">
      <c r="A32" s="39">
        <v>41759</v>
      </c>
      <c r="B32" s="38">
        <v>290</v>
      </c>
      <c r="E32" s="42" t="s">
        <v>131</v>
      </c>
      <c r="F32" s="42"/>
      <c r="G32" s="44">
        <v>6797</v>
      </c>
    </row>
    <row r="33" spans="1:7" x14ac:dyDescent="0.25">
      <c r="A33" s="39">
        <v>41760</v>
      </c>
      <c r="B33" s="38">
        <v>259</v>
      </c>
      <c r="E33" s="42" t="s">
        <v>132</v>
      </c>
      <c r="F33" s="42"/>
      <c r="G33" s="44">
        <v>6436</v>
      </c>
    </row>
    <row r="34" spans="1:7" x14ac:dyDescent="0.25">
      <c r="A34" s="39">
        <v>41761</v>
      </c>
      <c r="B34" s="38">
        <v>261</v>
      </c>
      <c r="E34" s="42" t="s">
        <v>133</v>
      </c>
      <c r="F34" s="42"/>
      <c r="G34" s="44">
        <v>6897</v>
      </c>
    </row>
    <row r="35" spans="1:7" x14ac:dyDescent="0.25">
      <c r="A35" s="39">
        <v>41762</v>
      </c>
      <c r="B35" s="38">
        <v>210</v>
      </c>
      <c r="E35" s="42" t="s">
        <v>134</v>
      </c>
      <c r="F35" s="42"/>
      <c r="G35" s="44">
        <v>6003</v>
      </c>
    </row>
    <row r="36" spans="1:7" x14ac:dyDescent="0.25">
      <c r="A36" s="39">
        <v>41763</v>
      </c>
      <c r="B36" s="38">
        <v>242</v>
      </c>
      <c r="E36" s="42" t="s">
        <v>135</v>
      </c>
      <c r="F36" s="42"/>
      <c r="G36" s="44">
        <v>7483</v>
      </c>
    </row>
    <row r="37" spans="1:7" x14ac:dyDescent="0.25">
      <c r="A37" s="39">
        <v>41764</v>
      </c>
      <c r="B37" s="38">
        <v>319</v>
      </c>
      <c r="E37" s="42" t="s">
        <v>136</v>
      </c>
      <c r="F37" s="42"/>
      <c r="G37" s="44">
        <v>7070</v>
      </c>
    </row>
    <row r="38" spans="1:7" x14ac:dyDescent="0.25">
      <c r="A38" s="39">
        <v>41765</v>
      </c>
      <c r="B38" s="38">
        <v>325</v>
      </c>
      <c r="E38" s="42" t="s">
        <v>137</v>
      </c>
      <c r="F38" s="42"/>
      <c r="G38" s="44">
        <v>3823</v>
      </c>
    </row>
    <row r="39" spans="1:7" x14ac:dyDescent="0.25">
      <c r="A39" s="39">
        <v>41766</v>
      </c>
      <c r="B39" s="38">
        <v>303</v>
      </c>
      <c r="E39" s="42" t="s">
        <v>138</v>
      </c>
      <c r="F39" s="42"/>
      <c r="G39" s="44">
        <v>1088</v>
      </c>
    </row>
    <row r="40" spans="1:7" x14ac:dyDescent="0.25">
      <c r="A40" s="39">
        <v>41767</v>
      </c>
      <c r="B40" s="38">
        <v>282</v>
      </c>
      <c r="E40" s="42" t="s">
        <v>139</v>
      </c>
      <c r="F40" s="42"/>
      <c r="G40" s="44">
        <v>1665</v>
      </c>
    </row>
    <row r="41" spans="1:7" x14ac:dyDescent="0.25">
      <c r="A41" s="39">
        <v>41768</v>
      </c>
      <c r="B41" s="38">
        <v>431</v>
      </c>
      <c r="E41" s="42" t="s">
        <v>140</v>
      </c>
      <c r="F41" s="42"/>
      <c r="G41" s="44">
        <v>2169</v>
      </c>
    </row>
    <row r="42" spans="1:7" x14ac:dyDescent="0.25">
      <c r="A42" s="39">
        <v>41769</v>
      </c>
      <c r="B42" s="38">
        <v>386</v>
      </c>
      <c r="E42" s="42" t="s">
        <v>141</v>
      </c>
      <c r="F42" s="42"/>
      <c r="G42" s="44">
        <v>3414</v>
      </c>
    </row>
    <row r="43" spans="1:7" x14ac:dyDescent="0.25">
      <c r="A43" s="39">
        <v>41770</v>
      </c>
      <c r="B43" s="38">
        <v>279</v>
      </c>
      <c r="E43" s="42" t="s">
        <v>142</v>
      </c>
      <c r="F43" s="42"/>
      <c r="G43" s="44">
        <v>6254</v>
      </c>
    </row>
    <row r="44" spans="1:7" x14ac:dyDescent="0.25">
      <c r="A44" s="39">
        <v>41771</v>
      </c>
      <c r="B44" s="38">
        <v>364</v>
      </c>
      <c r="E44" s="42" t="s">
        <v>143</v>
      </c>
      <c r="F44" s="42"/>
      <c r="G44" s="44">
        <v>6566</v>
      </c>
    </row>
    <row r="45" spans="1:7" x14ac:dyDescent="0.25">
      <c r="A45" s="39">
        <v>41772</v>
      </c>
      <c r="B45" s="38">
        <v>405</v>
      </c>
      <c r="E45" s="42" t="s">
        <v>144</v>
      </c>
      <c r="F45" s="42"/>
      <c r="G45" s="44">
        <v>5449</v>
      </c>
    </row>
    <row r="46" spans="1:7" x14ac:dyDescent="0.25">
      <c r="A46" s="39">
        <v>41773</v>
      </c>
      <c r="B46" s="38">
        <v>379</v>
      </c>
      <c r="E46" s="42" t="s">
        <v>145</v>
      </c>
      <c r="F46" s="42"/>
      <c r="G46" s="44">
        <v>3423</v>
      </c>
    </row>
    <row r="47" spans="1:7" x14ac:dyDescent="0.25">
      <c r="A47" s="39">
        <v>41774</v>
      </c>
      <c r="B47" s="38">
        <v>403</v>
      </c>
      <c r="E47" s="42" t="s">
        <v>146</v>
      </c>
      <c r="F47" s="42"/>
      <c r="G47" s="44">
        <v>2486</v>
      </c>
    </row>
    <row r="48" spans="1:7" x14ac:dyDescent="0.25">
      <c r="A48" s="39">
        <v>41775</v>
      </c>
      <c r="B48" s="38">
        <v>444</v>
      </c>
      <c r="E48" s="42" t="s">
        <v>147</v>
      </c>
      <c r="F48" s="42"/>
      <c r="G48" s="44">
        <v>3128</v>
      </c>
    </row>
    <row r="49" spans="1:7" x14ac:dyDescent="0.25">
      <c r="A49" s="39">
        <v>41776</v>
      </c>
      <c r="B49" s="38">
        <v>277</v>
      </c>
      <c r="E49" s="42" t="s">
        <v>148</v>
      </c>
      <c r="F49" s="42"/>
      <c r="G49" s="44">
        <v>4014</v>
      </c>
    </row>
    <row r="50" spans="1:7" x14ac:dyDescent="0.25">
      <c r="A50" s="39">
        <v>41777</v>
      </c>
      <c r="B50" s="38">
        <v>467</v>
      </c>
      <c r="E50" s="42" t="s">
        <v>149</v>
      </c>
      <c r="F50" s="42"/>
      <c r="G50" s="44">
        <v>3824</v>
      </c>
    </row>
    <row r="51" spans="1:7" x14ac:dyDescent="0.25">
      <c r="A51" s="39">
        <v>41778</v>
      </c>
      <c r="B51" s="38">
        <v>413</v>
      </c>
      <c r="E51" s="42" t="s">
        <v>150</v>
      </c>
      <c r="F51" s="42"/>
      <c r="G51" s="44">
        <v>3382</v>
      </c>
    </row>
    <row r="52" spans="1:7" x14ac:dyDescent="0.25">
      <c r="A52" s="39">
        <v>41779</v>
      </c>
      <c r="B52" s="38">
        <v>419</v>
      </c>
      <c r="E52" s="42" t="s">
        <v>151</v>
      </c>
      <c r="F52" s="42"/>
      <c r="G52" s="44">
        <v>3334</v>
      </c>
    </row>
    <row r="53" spans="1:7" x14ac:dyDescent="0.25">
      <c r="A53" s="39">
        <v>41780</v>
      </c>
      <c r="B53" s="38">
        <v>417</v>
      </c>
      <c r="E53" s="42" t="s">
        <v>152</v>
      </c>
      <c r="F53" s="42"/>
      <c r="G53" s="44">
        <v>3972</v>
      </c>
    </row>
    <row r="54" spans="1:7" x14ac:dyDescent="0.25">
      <c r="A54" s="39">
        <v>41781</v>
      </c>
      <c r="B54" s="38">
        <v>362</v>
      </c>
      <c r="E54" s="42" t="s">
        <v>153</v>
      </c>
      <c r="F54" s="42"/>
      <c r="G54" s="44">
        <v>3893</v>
      </c>
    </row>
    <row r="55" spans="1:7" x14ac:dyDescent="0.25">
      <c r="A55" s="39">
        <v>41782</v>
      </c>
      <c r="B55" s="38">
        <v>363</v>
      </c>
      <c r="E55" s="42" t="s">
        <v>154</v>
      </c>
      <c r="F55" s="42"/>
      <c r="G55" s="44">
        <v>3829</v>
      </c>
    </row>
    <row r="56" spans="1:7" x14ac:dyDescent="0.25">
      <c r="A56" s="39">
        <v>41783</v>
      </c>
      <c r="B56" s="38">
        <v>520</v>
      </c>
      <c r="E56" s="42" t="s">
        <v>155</v>
      </c>
      <c r="F56" s="42"/>
      <c r="G56" s="44">
        <v>4641</v>
      </c>
    </row>
    <row r="57" spans="1:7" x14ac:dyDescent="0.25">
      <c r="A57" s="39">
        <v>41784</v>
      </c>
      <c r="B57" s="38">
        <v>448</v>
      </c>
      <c r="E57" s="42" t="s">
        <v>156</v>
      </c>
      <c r="F57" s="42"/>
      <c r="G57" s="44">
        <v>3827</v>
      </c>
    </row>
    <row r="58" spans="1:7" x14ac:dyDescent="0.25">
      <c r="A58" s="39">
        <v>41785</v>
      </c>
      <c r="B58" s="38">
        <v>529</v>
      </c>
      <c r="E58" s="42" t="s">
        <v>157</v>
      </c>
      <c r="F58" s="42"/>
      <c r="G58" s="44">
        <v>3200</v>
      </c>
    </row>
    <row r="59" spans="1:7" x14ac:dyDescent="0.25">
      <c r="A59" s="39">
        <v>41786</v>
      </c>
      <c r="B59" s="38">
        <v>432</v>
      </c>
      <c r="E59" s="42" t="s">
        <v>158</v>
      </c>
      <c r="F59" s="42"/>
      <c r="G59" s="44">
        <v>3259</v>
      </c>
    </row>
    <row r="60" spans="1:7" x14ac:dyDescent="0.25">
      <c r="A60" s="39">
        <v>41787</v>
      </c>
      <c r="B60" s="38">
        <v>389</v>
      </c>
      <c r="E60" s="42" t="s">
        <v>159</v>
      </c>
      <c r="F60" s="42"/>
      <c r="G60" s="44">
        <v>2721</v>
      </c>
    </row>
    <row r="61" spans="1:7" x14ac:dyDescent="0.25">
      <c r="A61" s="39">
        <v>41788</v>
      </c>
      <c r="B61" s="38">
        <v>450</v>
      </c>
      <c r="E61" s="42" t="s">
        <v>160</v>
      </c>
      <c r="F61" s="42"/>
      <c r="G61" s="44">
        <v>2879</v>
      </c>
    </row>
    <row r="62" spans="1:7" x14ac:dyDescent="0.25">
      <c r="A62" s="39">
        <v>41789</v>
      </c>
      <c r="B62" s="38">
        <v>428</v>
      </c>
      <c r="E62" s="42" t="s">
        <v>161</v>
      </c>
      <c r="F62" s="42"/>
      <c r="G62" s="44">
        <v>3017</v>
      </c>
    </row>
    <row r="63" spans="1:7" x14ac:dyDescent="0.25">
      <c r="A63" s="39">
        <v>41790</v>
      </c>
      <c r="B63" s="38">
        <v>372</v>
      </c>
      <c r="E63" s="42" t="s">
        <v>162</v>
      </c>
      <c r="F63" s="42"/>
      <c r="G63" s="44">
        <v>3792</v>
      </c>
    </row>
    <row r="64" spans="1:7" x14ac:dyDescent="0.25">
      <c r="A64" s="39">
        <v>41791</v>
      </c>
      <c r="B64" s="38">
        <v>433</v>
      </c>
      <c r="E64" s="42" t="s">
        <v>163</v>
      </c>
      <c r="F64" s="42"/>
      <c r="G64" s="44">
        <v>3759</v>
      </c>
    </row>
    <row r="65" spans="1:7" x14ac:dyDescent="0.25">
      <c r="A65" s="39">
        <v>41792</v>
      </c>
      <c r="B65" s="38">
        <v>475</v>
      </c>
      <c r="E65" s="42" t="s">
        <v>164</v>
      </c>
      <c r="F65" s="42"/>
      <c r="G65" s="44">
        <v>3925</v>
      </c>
    </row>
    <row r="66" spans="1:7" x14ac:dyDescent="0.25">
      <c r="A66" s="39">
        <v>41793</v>
      </c>
      <c r="B66" s="38">
        <v>507</v>
      </c>
      <c r="E66" s="42" t="s">
        <v>165</v>
      </c>
      <c r="F66" s="42"/>
      <c r="G66" s="44">
        <v>4601</v>
      </c>
    </row>
    <row r="67" spans="1:7" x14ac:dyDescent="0.25">
      <c r="A67" s="39">
        <v>41794</v>
      </c>
      <c r="B67" s="38">
        <v>535</v>
      </c>
      <c r="E67" s="42" t="s">
        <v>166</v>
      </c>
      <c r="F67" s="42"/>
      <c r="G67" s="44">
        <v>3285</v>
      </c>
    </row>
    <row r="68" spans="1:7" x14ac:dyDescent="0.25">
      <c r="A68" s="39">
        <v>41795</v>
      </c>
      <c r="B68" s="38">
        <v>499</v>
      </c>
    </row>
    <row r="69" spans="1:7" x14ac:dyDescent="0.25">
      <c r="A69" s="39">
        <v>41796</v>
      </c>
      <c r="B69" s="38">
        <v>375</v>
      </c>
    </row>
    <row r="70" spans="1:7" x14ac:dyDescent="0.25">
      <c r="A70" s="39">
        <v>41797</v>
      </c>
      <c r="B70" s="38">
        <v>291</v>
      </c>
    </row>
    <row r="71" spans="1:7" x14ac:dyDescent="0.25">
      <c r="A71" s="39">
        <v>41798</v>
      </c>
      <c r="B71" s="38">
        <v>394</v>
      </c>
    </row>
    <row r="72" spans="1:7" x14ac:dyDescent="0.25">
      <c r="A72" s="39">
        <v>41799</v>
      </c>
      <c r="B72" s="38">
        <v>465</v>
      </c>
    </row>
    <row r="73" spans="1:7" x14ac:dyDescent="0.25">
      <c r="A73" s="39">
        <v>41800</v>
      </c>
      <c r="B73" s="38">
        <v>456</v>
      </c>
    </row>
    <row r="74" spans="1:7" x14ac:dyDescent="0.25">
      <c r="A74" s="39">
        <v>41801</v>
      </c>
      <c r="B74" s="38">
        <v>429</v>
      </c>
    </row>
    <row r="75" spans="1:7" x14ac:dyDescent="0.25">
      <c r="A75" s="39">
        <v>41802</v>
      </c>
      <c r="B75" s="38">
        <v>359</v>
      </c>
    </row>
    <row r="76" spans="1:7" x14ac:dyDescent="0.25">
      <c r="A76" s="39">
        <v>41803</v>
      </c>
      <c r="B76" s="38">
        <v>330</v>
      </c>
    </row>
    <row r="77" spans="1:7" x14ac:dyDescent="0.25">
      <c r="A77" s="39">
        <v>41804</v>
      </c>
      <c r="B77" s="38">
        <v>340</v>
      </c>
    </row>
    <row r="78" spans="1:7" x14ac:dyDescent="0.25">
      <c r="A78" s="39">
        <v>41805</v>
      </c>
      <c r="B78" s="38">
        <v>374</v>
      </c>
    </row>
    <row r="79" spans="1:7" x14ac:dyDescent="0.25">
      <c r="A79" s="39">
        <v>41806</v>
      </c>
      <c r="B79" s="38">
        <v>433</v>
      </c>
    </row>
    <row r="80" spans="1:7" x14ac:dyDescent="0.25">
      <c r="A80" s="39">
        <v>41807</v>
      </c>
      <c r="B80" s="38">
        <v>443</v>
      </c>
    </row>
    <row r="81" spans="1:2" x14ac:dyDescent="0.25">
      <c r="A81" s="39">
        <v>41808</v>
      </c>
      <c r="B81" s="38">
        <v>400</v>
      </c>
    </row>
    <row r="82" spans="1:2" x14ac:dyDescent="0.25">
      <c r="A82" s="39">
        <v>41809</v>
      </c>
      <c r="B82" s="38">
        <v>386</v>
      </c>
    </row>
    <row r="83" spans="1:2" x14ac:dyDescent="0.25">
      <c r="A83" s="39">
        <v>41810</v>
      </c>
      <c r="B83" s="38">
        <v>372</v>
      </c>
    </row>
    <row r="84" spans="1:2" x14ac:dyDescent="0.25">
      <c r="A84" s="39">
        <v>41811</v>
      </c>
      <c r="B84" s="38">
        <v>335</v>
      </c>
    </row>
    <row r="85" spans="1:2" x14ac:dyDescent="0.25">
      <c r="A85" s="39">
        <v>41812</v>
      </c>
      <c r="B85" s="38">
        <v>312</v>
      </c>
    </row>
    <row r="86" spans="1:2" x14ac:dyDescent="0.25">
      <c r="A86" s="39">
        <v>41813</v>
      </c>
      <c r="B86" s="38">
        <v>469</v>
      </c>
    </row>
    <row r="87" spans="1:2" x14ac:dyDescent="0.25">
      <c r="A87" s="39">
        <v>41814</v>
      </c>
      <c r="B87" s="38">
        <v>402</v>
      </c>
    </row>
    <row r="88" spans="1:2" x14ac:dyDescent="0.25">
      <c r="A88" s="39">
        <v>41815</v>
      </c>
      <c r="B88" s="38">
        <v>439</v>
      </c>
    </row>
    <row r="89" spans="1:2" x14ac:dyDescent="0.25">
      <c r="A89" s="39">
        <v>41816</v>
      </c>
      <c r="B89" s="38">
        <v>304</v>
      </c>
    </row>
    <row r="90" spans="1:2" x14ac:dyDescent="0.25">
      <c r="A90" s="39">
        <v>41817</v>
      </c>
      <c r="B90" s="38">
        <v>285</v>
      </c>
    </row>
    <row r="91" spans="1:2" x14ac:dyDescent="0.25">
      <c r="A91" s="39">
        <v>41818</v>
      </c>
      <c r="B91" s="38">
        <v>248</v>
      </c>
    </row>
    <row r="92" spans="1:2" x14ac:dyDescent="0.25">
      <c r="A92" s="39">
        <v>41819</v>
      </c>
      <c r="B92" s="38">
        <v>404</v>
      </c>
    </row>
    <row r="93" spans="1:2" x14ac:dyDescent="0.25">
      <c r="A93" s="39">
        <v>41820</v>
      </c>
      <c r="B93" s="38">
        <v>382</v>
      </c>
    </row>
    <row r="94" spans="1:2" x14ac:dyDescent="0.25">
      <c r="A94" s="39">
        <v>41821</v>
      </c>
      <c r="B94" s="38">
        <v>533</v>
      </c>
    </row>
    <row r="95" spans="1:2" x14ac:dyDescent="0.25">
      <c r="A95" s="39">
        <v>41822</v>
      </c>
      <c r="B95" s="38">
        <v>509</v>
      </c>
    </row>
    <row r="96" spans="1:2" x14ac:dyDescent="0.25">
      <c r="A96" s="39">
        <v>41823</v>
      </c>
      <c r="B96" s="38">
        <v>513</v>
      </c>
    </row>
    <row r="97" spans="1:2" x14ac:dyDescent="0.25">
      <c r="A97" s="39">
        <v>41824</v>
      </c>
      <c r="B97" s="38">
        <v>880</v>
      </c>
    </row>
    <row r="98" spans="1:2" x14ac:dyDescent="0.25">
      <c r="A98" s="39">
        <v>41825</v>
      </c>
      <c r="B98" s="38">
        <v>428</v>
      </c>
    </row>
    <row r="99" spans="1:2" x14ac:dyDescent="0.25">
      <c r="A99" s="39">
        <v>41826</v>
      </c>
      <c r="B99" s="38">
        <v>497</v>
      </c>
    </row>
    <row r="100" spans="1:2" x14ac:dyDescent="0.25">
      <c r="A100" s="39">
        <v>41827</v>
      </c>
      <c r="B100" s="38">
        <v>637</v>
      </c>
    </row>
    <row r="101" spans="1:2" x14ac:dyDescent="0.25">
      <c r="A101" s="39">
        <v>41828</v>
      </c>
      <c r="B101" s="38">
        <v>727</v>
      </c>
    </row>
    <row r="102" spans="1:2" x14ac:dyDescent="0.25">
      <c r="A102" s="39">
        <v>41829</v>
      </c>
      <c r="B102" s="38">
        <v>477</v>
      </c>
    </row>
    <row r="103" spans="1:2" x14ac:dyDescent="0.25">
      <c r="A103" s="39">
        <v>41830</v>
      </c>
      <c r="B103" s="38">
        <v>718</v>
      </c>
    </row>
    <row r="104" spans="1:2" x14ac:dyDescent="0.25">
      <c r="A104" s="39">
        <v>41831</v>
      </c>
      <c r="B104" s="38">
        <v>743</v>
      </c>
    </row>
    <row r="105" spans="1:2" x14ac:dyDescent="0.25">
      <c r="A105" s="39">
        <v>41832</v>
      </c>
      <c r="B105" s="38">
        <v>369</v>
      </c>
    </row>
    <row r="106" spans="1:2" x14ac:dyDescent="0.25">
      <c r="A106" s="39">
        <v>41833</v>
      </c>
      <c r="B106" s="38">
        <v>413</v>
      </c>
    </row>
    <row r="107" spans="1:2" x14ac:dyDescent="0.25">
      <c r="A107" s="39">
        <v>41834</v>
      </c>
      <c r="B107" s="38">
        <v>625</v>
      </c>
    </row>
    <row r="108" spans="1:2" x14ac:dyDescent="0.25">
      <c r="A108" s="39">
        <v>41835</v>
      </c>
      <c r="B108" s="38">
        <v>599</v>
      </c>
    </row>
    <row r="109" spans="1:2" x14ac:dyDescent="0.25">
      <c r="A109" s="39">
        <v>41836</v>
      </c>
      <c r="B109" s="38">
        <v>456</v>
      </c>
    </row>
    <row r="110" spans="1:2" x14ac:dyDescent="0.25">
      <c r="A110" s="39">
        <v>41837</v>
      </c>
      <c r="B110" s="38">
        <v>521</v>
      </c>
    </row>
    <row r="111" spans="1:2" x14ac:dyDescent="0.25">
      <c r="A111" s="39">
        <v>41838</v>
      </c>
      <c r="B111" s="38">
        <v>499</v>
      </c>
    </row>
    <row r="112" spans="1:2" x14ac:dyDescent="0.25">
      <c r="A112" s="39">
        <v>41839</v>
      </c>
      <c r="B112" s="38">
        <v>538</v>
      </c>
    </row>
    <row r="113" spans="1:2" x14ac:dyDescent="0.25">
      <c r="A113" s="39">
        <v>41840</v>
      </c>
      <c r="B113" s="38">
        <v>634</v>
      </c>
    </row>
    <row r="114" spans="1:2" x14ac:dyDescent="0.25">
      <c r="A114" s="39">
        <v>41841</v>
      </c>
      <c r="B114" s="38">
        <v>1003</v>
      </c>
    </row>
    <row r="115" spans="1:2" x14ac:dyDescent="0.25">
      <c r="A115" s="39">
        <v>41842</v>
      </c>
      <c r="B115" s="38">
        <v>710</v>
      </c>
    </row>
    <row r="116" spans="1:2" x14ac:dyDescent="0.25">
      <c r="A116" s="39">
        <v>41843</v>
      </c>
      <c r="B116" s="38">
        <v>506</v>
      </c>
    </row>
    <row r="117" spans="1:2" x14ac:dyDescent="0.25">
      <c r="A117" s="39">
        <v>41844</v>
      </c>
      <c r="B117" s="38">
        <v>605</v>
      </c>
    </row>
    <row r="118" spans="1:2" x14ac:dyDescent="0.25">
      <c r="A118" s="39">
        <v>41845</v>
      </c>
      <c r="B118" s="38">
        <v>484</v>
      </c>
    </row>
    <row r="119" spans="1:2" x14ac:dyDescent="0.25">
      <c r="A119" s="39">
        <v>41846</v>
      </c>
      <c r="B119" s="38">
        <v>393</v>
      </c>
    </row>
    <row r="120" spans="1:2" x14ac:dyDescent="0.25">
      <c r="A120" s="39">
        <v>41847</v>
      </c>
      <c r="B120" s="38">
        <v>484</v>
      </c>
    </row>
    <row r="121" spans="1:2" x14ac:dyDescent="0.25">
      <c r="A121" s="39">
        <v>41848</v>
      </c>
      <c r="B121" s="38">
        <v>686</v>
      </c>
    </row>
    <row r="122" spans="1:2" x14ac:dyDescent="0.25">
      <c r="A122" s="39">
        <v>41849</v>
      </c>
      <c r="B122" s="38">
        <v>547</v>
      </c>
    </row>
    <row r="123" spans="1:2" x14ac:dyDescent="0.25">
      <c r="A123" s="39">
        <v>41850</v>
      </c>
      <c r="B123" s="38">
        <v>640</v>
      </c>
    </row>
    <row r="124" spans="1:2" x14ac:dyDescent="0.25">
      <c r="A124" s="39">
        <v>41851</v>
      </c>
      <c r="B124" s="38">
        <v>547</v>
      </c>
    </row>
    <row r="125" spans="1:2" x14ac:dyDescent="0.25">
      <c r="A125" s="39">
        <v>41852</v>
      </c>
      <c r="B125" s="38">
        <v>482</v>
      </c>
    </row>
    <row r="126" spans="1:2" x14ac:dyDescent="0.25">
      <c r="A126" s="39">
        <v>41853</v>
      </c>
      <c r="B126" s="38">
        <v>690</v>
      </c>
    </row>
    <row r="127" spans="1:2" x14ac:dyDescent="0.25">
      <c r="A127" s="39">
        <v>41854</v>
      </c>
      <c r="B127" s="38">
        <v>948</v>
      </c>
    </row>
    <row r="128" spans="1:2" x14ac:dyDescent="0.25">
      <c r="A128" s="39">
        <v>41855</v>
      </c>
      <c r="B128" s="38">
        <v>580</v>
      </c>
    </row>
    <row r="129" spans="1:2" x14ac:dyDescent="0.25">
      <c r="A129" s="39">
        <v>41856</v>
      </c>
      <c r="B129" s="38">
        <v>554</v>
      </c>
    </row>
    <row r="130" spans="1:2" x14ac:dyDescent="0.25">
      <c r="A130" s="39">
        <v>41857</v>
      </c>
      <c r="B130" s="38">
        <v>583</v>
      </c>
    </row>
    <row r="131" spans="1:2" x14ac:dyDescent="0.25">
      <c r="A131" s="39">
        <v>41858</v>
      </c>
      <c r="B131" s="38">
        <v>856</v>
      </c>
    </row>
    <row r="132" spans="1:2" x14ac:dyDescent="0.25">
      <c r="A132" s="39">
        <v>41859</v>
      </c>
      <c r="B132" s="38">
        <v>610</v>
      </c>
    </row>
    <row r="133" spans="1:2" x14ac:dyDescent="0.25">
      <c r="A133" s="39">
        <v>41860</v>
      </c>
      <c r="B133" s="38">
        <v>667</v>
      </c>
    </row>
    <row r="134" spans="1:2" x14ac:dyDescent="0.25">
      <c r="A134" s="39">
        <v>41861</v>
      </c>
      <c r="B134" s="38">
        <v>770</v>
      </c>
    </row>
    <row r="135" spans="1:2" x14ac:dyDescent="0.25">
      <c r="A135" s="39">
        <v>41862</v>
      </c>
      <c r="B135" s="38">
        <v>742</v>
      </c>
    </row>
    <row r="136" spans="1:2" x14ac:dyDescent="0.25">
      <c r="A136" s="39">
        <v>41863</v>
      </c>
      <c r="B136" s="38">
        <v>630</v>
      </c>
    </row>
    <row r="137" spans="1:2" x14ac:dyDescent="0.25">
      <c r="A137" s="39">
        <v>41864</v>
      </c>
      <c r="B137" s="38">
        <v>458</v>
      </c>
    </row>
    <row r="138" spans="1:2" x14ac:dyDescent="0.25">
      <c r="A138" s="39">
        <v>41865</v>
      </c>
      <c r="B138" s="38">
        <v>505</v>
      </c>
    </row>
    <row r="139" spans="1:2" x14ac:dyDescent="0.25">
      <c r="A139" s="39">
        <v>41866</v>
      </c>
      <c r="B139" s="38">
        <v>680</v>
      </c>
    </row>
    <row r="140" spans="1:2" x14ac:dyDescent="0.25">
      <c r="A140" s="39">
        <v>41867</v>
      </c>
      <c r="B140" s="38">
        <v>614</v>
      </c>
    </row>
    <row r="141" spans="1:2" x14ac:dyDescent="0.25">
      <c r="A141" s="39">
        <v>41868</v>
      </c>
      <c r="B141" s="38">
        <v>605</v>
      </c>
    </row>
    <row r="142" spans="1:2" x14ac:dyDescent="0.25">
      <c r="A142" s="39">
        <v>41869</v>
      </c>
      <c r="B142" s="38">
        <v>524</v>
      </c>
    </row>
    <row r="143" spans="1:2" x14ac:dyDescent="0.25">
      <c r="A143" s="39">
        <v>41870</v>
      </c>
      <c r="B143" s="38">
        <v>663</v>
      </c>
    </row>
    <row r="144" spans="1:2" x14ac:dyDescent="0.25">
      <c r="A144" s="39">
        <v>41871</v>
      </c>
      <c r="B144" s="38">
        <v>546</v>
      </c>
    </row>
    <row r="145" spans="1:2" x14ac:dyDescent="0.25">
      <c r="A145" s="39">
        <v>41872</v>
      </c>
      <c r="B145" s="38">
        <v>495</v>
      </c>
    </row>
    <row r="146" spans="1:2" x14ac:dyDescent="0.25">
      <c r="A146" s="39">
        <v>41873</v>
      </c>
      <c r="B146" s="38">
        <v>626</v>
      </c>
    </row>
    <row r="147" spans="1:2" x14ac:dyDescent="0.25">
      <c r="A147" s="39">
        <v>41874</v>
      </c>
      <c r="B147" s="38">
        <v>1166</v>
      </c>
    </row>
    <row r="148" spans="1:2" x14ac:dyDescent="0.25">
      <c r="A148" s="39">
        <v>41875</v>
      </c>
      <c r="B148" s="38">
        <v>707</v>
      </c>
    </row>
    <row r="149" spans="1:2" x14ac:dyDescent="0.25">
      <c r="A149" s="39">
        <v>41876</v>
      </c>
      <c r="B149" s="38">
        <v>742</v>
      </c>
    </row>
    <row r="150" spans="1:2" x14ac:dyDescent="0.25">
      <c r="A150" s="39">
        <v>41877</v>
      </c>
      <c r="B150" s="38">
        <v>849</v>
      </c>
    </row>
    <row r="151" spans="1:2" x14ac:dyDescent="0.25">
      <c r="A151" s="39">
        <v>41878</v>
      </c>
      <c r="B151" s="38">
        <v>778</v>
      </c>
    </row>
    <row r="152" spans="1:2" x14ac:dyDescent="0.25">
      <c r="A152" s="39">
        <v>41879</v>
      </c>
      <c r="B152" s="38">
        <v>669</v>
      </c>
    </row>
    <row r="153" spans="1:2" x14ac:dyDescent="0.25">
      <c r="A153" s="39">
        <v>41880</v>
      </c>
      <c r="B153" s="38">
        <v>589</v>
      </c>
    </row>
    <row r="154" spans="1:2" x14ac:dyDescent="0.25">
      <c r="A154" s="39">
        <v>41881</v>
      </c>
      <c r="B154" s="38">
        <v>763</v>
      </c>
    </row>
    <row r="155" spans="1:2" x14ac:dyDescent="0.25">
      <c r="A155" s="39">
        <v>41882</v>
      </c>
      <c r="B155" s="38">
        <v>1535</v>
      </c>
    </row>
    <row r="156" spans="1:2" x14ac:dyDescent="0.25">
      <c r="A156" s="39">
        <v>41883</v>
      </c>
      <c r="B156" s="38">
        <v>813</v>
      </c>
    </row>
    <row r="157" spans="1:2" x14ac:dyDescent="0.25">
      <c r="A157" s="39">
        <v>41884</v>
      </c>
      <c r="B157" s="38">
        <v>604</v>
      </c>
    </row>
    <row r="158" spans="1:2" x14ac:dyDescent="0.25">
      <c r="A158" s="39">
        <v>41885</v>
      </c>
      <c r="B158" s="38">
        <v>962</v>
      </c>
    </row>
    <row r="159" spans="1:2" x14ac:dyDescent="0.25">
      <c r="A159" s="39">
        <v>41886</v>
      </c>
      <c r="B159" s="38">
        <v>851</v>
      </c>
    </row>
    <row r="160" spans="1:2" x14ac:dyDescent="0.25">
      <c r="A160" s="39">
        <v>41887</v>
      </c>
      <c r="B160" s="38">
        <v>762</v>
      </c>
    </row>
    <row r="161" spans="1:2" x14ac:dyDescent="0.25">
      <c r="A161" s="39">
        <v>41888</v>
      </c>
      <c r="B161" s="38">
        <v>712</v>
      </c>
    </row>
    <row r="162" spans="1:2" x14ac:dyDescent="0.25">
      <c r="A162" s="39">
        <v>41889</v>
      </c>
      <c r="B162" s="38">
        <v>1006</v>
      </c>
    </row>
    <row r="163" spans="1:2" x14ac:dyDescent="0.25">
      <c r="A163" s="39">
        <v>41890</v>
      </c>
      <c r="B163" s="38">
        <v>774</v>
      </c>
    </row>
    <row r="164" spans="1:2" x14ac:dyDescent="0.25">
      <c r="A164" s="39">
        <v>41891</v>
      </c>
      <c r="B164" s="38">
        <v>776</v>
      </c>
    </row>
    <row r="165" spans="1:2" x14ac:dyDescent="0.25">
      <c r="A165" s="39">
        <v>41892</v>
      </c>
      <c r="B165" s="38">
        <v>711</v>
      </c>
    </row>
    <row r="166" spans="1:2" x14ac:dyDescent="0.25">
      <c r="A166" s="39">
        <v>41893</v>
      </c>
      <c r="B166" s="38">
        <v>644</v>
      </c>
    </row>
    <row r="167" spans="1:2" x14ac:dyDescent="0.25">
      <c r="A167" s="39">
        <v>41894</v>
      </c>
      <c r="B167" s="38">
        <v>584</v>
      </c>
    </row>
    <row r="168" spans="1:2" x14ac:dyDescent="0.25">
      <c r="A168" s="39">
        <v>41895</v>
      </c>
      <c r="B168" s="38">
        <v>1051</v>
      </c>
    </row>
    <row r="169" spans="1:2" x14ac:dyDescent="0.25">
      <c r="A169" s="39">
        <v>41896</v>
      </c>
      <c r="B169" s="38">
        <v>703</v>
      </c>
    </row>
    <row r="170" spans="1:2" x14ac:dyDescent="0.25">
      <c r="A170" s="39">
        <v>41897</v>
      </c>
      <c r="B170" s="38">
        <v>841</v>
      </c>
    </row>
    <row r="171" spans="1:2" x14ac:dyDescent="0.25">
      <c r="A171" s="39">
        <v>41898</v>
      </c>
      <c r="B171" s="38">
        <v>722</v>
      </c>
    </row>
    <row r="172" spans="1:2" x14ac:dyDescent="0.25">
      <c r="A172" s="39">
        <v>41899</v>
      </c>
      <c r="B172" s="38">
        <v>633</v>
      </c>
    </row>
    <row r="173" spans="1:2" x14ac:dyDescent="0.25">
      <c r="A173" s="39">
        <v>41900</v>
      </c>
      <c r="B173" s="38">
        <v>579</v>
      </c>
    </row>
    <row r="174" spans="1:2" x14ac:dyDescent="0.25">
      <c r="A174" s="39">
        <v>41901</v>
      </c>
      <c r="B174" s="38">
        <v>513</v>
      </c>
    </row>
    <row r="175" spans="1:2" x14ac:dyDescent="0.25">
      <c r="A175" s="39">
        <v>41902</v>
      </c>
      <c r="B175" s="38">
        <v>1462</v>
      </c>
    </row>
    <row r="176" spans="1:2" x14ac:dyDescent="0.25">
      <c r="A176" s="39">
        <v>41903</v>
      </c>
      <c r="B176" s="38">
        <v>899</v>
      </c>
    </row>
    <row r="177" spans="1:2" x14ac:dyDescent="0.25">
      <c r="A177" s="39">
        <v>41904</v>
      </c>
      <c r="B177" s="38">
        <v>923</v>
      </c>
    </row>
    <row r="178" spans="1:2" x14ac:dyDescent="0.25">
      <c r="A178" s="39">
        <v>41905</v>
      </c>
      <c r="B178" s="38">
        <v>714</v>
      </c>
    </row>
    <row r="179" spans="1:2" x14ac:dyDescent="0.25">
      <c r="A179" s="39">
        <v>41906</v>
      </c>
      <c r="B179" s="38">
        <v>701</v>
      </c>
    </row>
    <row r="180" spans="1:2" x14ac:dyDescent="0.25">
      <c r="A180" s="39">
        <v>41907</v>
      </c>
      <c r="B180" s="38">
        <v>607</v>
      </c>
    </row>
    <row r="181" spans="1:2" x14ac:dyDescent="0.25">
      <c r="A181" s="39">
        <v>41908</v>
      </c>
      <c r="B181" s="38">
        <v>547</v>
      </c>
    </row>
    <row r="182" spans="1:2" x14ac:dyDescent="0.25">
      <c r="A182" s="39">
        <v>41909</v>
      </c>
      <c r="B182" s="38">
        <v>959</v>
      </c>
    </row>
    <row r="183" spans="1:2" x14ac:dyDescent="0.25">
      <c r="A183" s="39">
        <v>41910</v>
      </c>
      <c r="B183" s="38">
        <v>576</v>
      </c>
    </row>
    <row r="184" spans="1:2" x14ac:dyDescent="0.25">
      <c r="A184" s="39">
        <v>41911</v>
      </c>
      <c r="B184" s="38">
        <v>505</v>
      </c>
    </row>
    <row r="185" spans="1:2" x14ac:dyDescent="0.25">
      <c r="A185" s="39">
        <v>41912</v>
      </c>
      <c r="B185" s="38">
        <v>798</v>
      </c>
    </row>
    <row r="186" spans="1:2" x14ac:dyDescent="0.25">
      <c r="A186" s="39">
        <v>41913</v>
      </c>
      <c r="B186" s="38">
        <v>701</v>
      </c>
    </row>
    <row r="187" spans="1:2" x14ac:dyDescent="0.25">
      <c r="A187" s="39">
        <v>41914</v>
      </c>
      <c r="B187" s="38">
        <v>656</v>
      </c>
    </row>
    <row r="188" spans="1:2" x14ac:dyDescent="0.25">
      <c r="A188" s="39">
        <v>41915</v>
      </c>
      <c r="B188" s="38">
        <v>532</v>
      </c>
    </row>
    <row r="189" spans="1:2" x14ac:dyDescent="0.25">
      <c r="A189" s="39">
        <v>41916</v>
      </c>
      <c r="B189" s="38">
        <v>1097</v>
      </c>
    </row>
    <row r="190" spans="1:2" x14ac:dyDescent="0.25">
      <c r="A190" s="39">
        <v>41917</v>
      </c>
      <c r="B190" s="38">
        <v>1000</v>
      </c>
    </row>
    <row r="191" spans="1:2" x14ac:dyDescent="0.25">
      <c r="A191" s="39">
        <v>41918</v>
      </c>
      <c r="B191" s="38">
        <v>845</v>
      </c>
    </row>
    <row r="192" spans="1:2" x14ac:dyDescent="0.25">
      <c r="A192" s="39">
        <v>41919</v>
      </c>
      <c r="B192" s="38">
        <v>779</v>
      </c>
    </row>
    <row r="193" spans="1:2" x14ac:dyDescent="0.25">
      <c r="A193" s="39">
        <v>41920</v>
      </c>
      <c r="B193" s="38">
        <v>984</v>
      </c>
    </row>
    <row r="194" spans="1:2" x14ac:dyDescent="0.25">
      <c r="A194" s="39">
        <v>41921</v>
      </c>
      <c r="B194" s="38">
        <v>776</v>
      </c>
    </row>
    <row r="195" spans="1:2" x14ac:dyDescent="0.25">
      <c r="A195" s="39">
        <v>41922</v>
      </c>
      <c r="B195" s="38">
        <v>702</v>
      </c>
    </row>
    <row r="196" spans="1:2" x14ac:dyDescent="0.25">
      <c r="A196" s="39">
        <v>41923</v>
      </c>
      <c r="B196" s="38">
        <v>1219</v>
      </c>
    </row>
    <row r="197" spans="1:2" x14ac:dyDescent="0.25">
      <c r="A197" s="39">
        <v>41924</v>
      </c>
      <c r="B197" s="38">
        <v>1060</v>
      </c>
    </row>
    <row r="198" spans="1:2" x14ac:dyDescent="0.25">
      <c r="A198" s="39">
        <v>41925</v>
      </c>
      <c r="B198" s="38">
        <v>1072</v>
      </c>
    </row>
    <row r="199" spans="1:2" x14ac:dyDescent="0.25">
      <c r="A199" s="39">
        <v>41926</v>
      </c>
      <c r="B199" s="38">
        <v>800</v>
      </c>
    </row>
    <row r="200" spans="1:2" x14ac:dyDescent="0.25">
      <c r="A200" s="39">
        <v>41927</v>
      </c>
      <c r="B200" s="38">
        <v>667</v>
      </c>
    </row>
    <row r="201" spans="1:2" x14ac:dyDescent="0.25">
      <c r="A201" s="39">
        <v>41928</v>
      </c>
      <c r="B201" s="38">
        <v>717</v>
      </c>
    </row>
    <row r="202" spans="1:2" x14ac:dyDescent="0.25">
      <c r="A202" s="39">
        <v>41929</v>
      </c>
      <c r="B202" s="38">
        <v>697</v>
      </c>
    </row>
    <row r="203" spans="1:2" x14ac:dyDescent="0.25">
      <c r="A203" s="39">
        <v>41930</v>
      </c>
      <c r="B203" s="38">
        <v>808</v>
      </c>
    </row>
    <row r="204" spans="1:2" x14ac:dyDescent="0.25">
      <c r="A204" s="39">
        <v>41931</v>
      </c>
      <c r="B204" s="38">
        <v>750</v>
      </c>
    </row>
    <row r="205" spans="1:2" x14ac:dyDescent="0.25">
      <c r="A205" s="39">
        <v>41932</v>
      </c>
      <c r="B205" s="38">
        <v>836</v>
      </c>
    </row>
    <row r="206" spans="1:2" x14ac:dyDescent="0.25">
      <c r="A206" s="39">
        <v>41933</v>
      </c>
      <c r="B206" s="38">
        <v>768</v>
      </c>
    </row>
    <row r="207" spans="1:2" x14ac:dyDescent="0.25">
      <c r="A207" s="39">
        <v>41934</v>
      </c>
      <c r="B207" s="38">
        <v>798</v>
      </c>
    </row>
    <row r="208" spans="1:2" x14ac:dyDescent="0.25">
      <c r="A208" s="39">
        <v>41935</v>
      </c>
      <c r="B208" s="38">
        <v>601</v>
      </c>
    </row>
    <row r="209" spans="1:2" x14ac:dyDescent="0.25">
      <c r="A209" s="39">
        <v>41936</v>
      </c>
      <c r="B209" s="38">
        <v>546</v>
      </c>
    </row>
    <row r="210" spans="1:2" x14ac:dyDescent="0.25">
      <c r="A210" s="39">
        <v>41937</v>
      </c>
      <c r="B210" s="38">
        <v>509</v>
      </c>
    </row>
    <row r="211" spans="1:2" x14ac:dyDescent="0.25">
      <c r="A211" s="39">
        <v>41938</v>
      </c>
      <c r="B211" s="38">
        <v>500</v>
      </c>
    </row>
    <row r="212" spans="1:2" x14ac:dyDescent="0.25">
      <c r="A212" s="39">
        <v>41939</v>
      </c>
      <c r="B212" s="38">
        <v>562</v>
      </c>
    </row>
    <row r="213" spans="1:2" x14ac:dyDescent="0.25">
      <c r="A213" s="39">
        <v>41940</v>
      </c>
      <c r="B213" s="38">
        <v>572</v>
      </c>
    </row>
    <row r="214" spans="1:2" x14ac:dyDescent="0.25">
      <c r="A214" s="39">
        <v>41941</v>
      </c>
      <c r="B214" s="38">
        <v>592</v>
      </c>
    </row>
    <row r="215" spans="1:2" x14ac:dyDescent="0.25">
      <c r="A215" s="39">
        <v>41942</v>
      </c>
      <c r="B215" s="38">
        <v>854</v>
      </c>
    </row>
    <row r="216" spans="1:2" x14ac:dyDescent="0.25">
      <c r="A216" s="39">
        <v>41943</v>
      </c>
      <c r="B216" s="38">
        <v>607</v>
      </c>
    </row>
    <row r="217" spans="1:2" x14ac:dyDescent="0.25">
      <c r="A217" s="39">
        <v>41944</v>
      </c>
      <c r="B217" s="38">
        <v>860</v>
      </c>
    </row>
    <row r="218" spans="1:2" x14ac:dyDescent="0.25">
      <c r="A218" s="39">
        <v>41945</v>
      </c>
      <c r="B218" s="38">
        <v>884</v>
      </c>
    </row>
    <row r="219" spans="1:2" x14ac:dyDescent="0.25">
      <c r="A219" s="39">
        <v>41946</v>
      </c>
      <c r="B219" s="38">
        <v>1006</v>
      </c>
    </row>
    <row r="220" spans="1:2" x14ac:dyDescent="0.25">
      <c r="A220" s="39">
        <v>41947</v>
      </c>
      <c r="B220" s="38">
        <v>993</v>
      </c>
    </row>
    <row r="221" spans="1:2" x14ac:dyDescent="0.25">
      <c r="A221" s="39">
        <v>41948</v>
      </c>
      <c r="B221" s="38">
        <v>967</v>
      </c>
    </row>
    <row r="222" spans="1:2" x14ac:dyDescent="0.25">
      <c r="A222" s="39">
        <v>41949</v>
      </c>
      <c r="B222" s="38">
        <v>743</v>
      </c>
    </row>
    <row r="223" spans="1:2" x14ac:dyDescent="0.25">
      <c r="A223" s="39">
        <v>41950</v>
      </c>
      <c r="B223" s="38">
        <v>844</v>
      </c>
    </row>
    <row r="224" spans="1:2" x14ac:dyDescent="0.25">
      <c r="A224" s="39">
        <v>41951</v>
      </c>
      <c r="B224" s="38">
        <v>993</v>
      </c>
    </row>
    <row r="225" spans="1:2" x14ac:dyDescent="0.25">
      <c r="A225" s="39">
        <v>41952</v>
      </c>
      <c r="B225" s="38">
        <v>1251</v>
      </c>
    </row>
    <row r="226" spans="1:2" x14ac:dyDescent="0.25">
      <c r="A226" s="39">
        <v>41953</v>
      </c>
      <c r="B226" s="38">
        <v>829</v>
      </c>
    </row>
    <row r="227" spans="1:2" x14ac:dyDescent="0.25">
      <c r="A227" s="39">
        <v>41954</v>
      </c>
      <c r="B227" s="38">
        <v>1190</v>
      </c>
    </row>
    <row r="228" spans="1:2" x14ac:dyDescent="0.25">
      <c r="A228" s="39">
        <v>41955</v>
      </c>
      <c r="B228" s="38">
        <v>796</v>
      </c>
    </row>
    <row r="229" spans="1:2" x14ac:dyDescent="0.25">
      <c r="A229" s="39">
        <v>41956</v>
      </c>
      <c r="B229" s="38">
        <v>766</v>
      </c>
    </row>
    <row r="230" spans="1:2" x14ac:dyDescent="0.25">
      <c r="A230" s="39">
        <v>41957</v>
      </c>
      <c r="B230" s="38">
        <v>600</v>
      </c>
    </row>
    <row r="231" spans="1:2" x14ac:dyDescent="0.25">
      <c r="A231" s="39">
        <v>41958</v>
      </c>
      <c r="B231" s="38">
        <v>1200</v>
      </c>
    </row>
    <row r="232" spans="1:2" x14ac:dyDescent="0.25">
      <c r="A232" s="39">
        <v>41959</v>
      </c>
      <c r="B232" s="38">
        <v>1055</v>
      </c>
    </row>
    <row r="233" spans="1:2" x14ac:dyDescent="0.25">
      <c r="A233" s="39">
        <v>41960</v>
      </c>
      <c r="B233" s="38">
        <v>1009</v>
      </c>
    </row>
    <row r="234" spans="1:2" x14ac:dyDescent="0.25">
      <c r="A234" s="39">
        <v>41961</v>
      </c>
      <c r="B234" s="38">
        <v>797</v>
      </c>
    </row>
    <row r="235" spans="1:2" x14ac:dyDescent="0.25">
      <c r="A235" s="39">
        <v>41962</v>
      </c>
      <c r="B235" s="38">
        <v>934</v>
      </c>
    </row>
    <row r="236" spans="1:2" x14ac:dyDescent="0.25">
      <c r="A236" s="39">
        <v>41963</v>
      </c>
      <c r="B236" s="38">
        <v>866</v>
      </c>
    </row>
    <row r="237" spans="1:2" x14ac:dyDescent="0.25">
      <c r="A237" s="39">
        <v>41964</v>
      </c>
      <c r="B237" s="38">
        <v>691</v>
      </c>
    </row>
    <row r="238" spans="1:2" x14ac:dyDescent="0.25">
      <c r="A238" s="39">
        <v>41965</v>
      </c>
      <c r="B238" s="38">
        <v>1332</v>
      </c>
    </row>
    <row r="239" spans="1:2" x14ac:dyDescent="0.25">
      <c r="A239" s="39">
        <v>41966</v>
      </c>
      <c r="B239" s="38">
        <v>1268</v>
      </c>
    </row>
    <row r="240" spans="1:2" x14ac:dyDescent="0.25">
      <c r="A240" s="39">
        <v>41967</v>
      </c>
      <c r="B240" s="38">
        <v>734</v>
      </c>
    </row>
    <row r="241" spans="1:2" x14ac:dyDescent="0.25">
      <c r="A241" s="39">
        <v>41968</v>
      </c>
      <c r="B241" s="38">
        <v>624</v>
      </c>
    </row>
    <row r="242" spans="1:2" x14ac:dyDescent="0.25">
      <c r="A242" s="39">
        <v>41969</v>
      </c>
      <c r="B242" s="38">
        <v>930</v>
      </c>
    </row>
    <row r="243" spans="1:2" x14ac:dyDescent="0.25">
      <c r="A243" s="39">
        <v>41970</v>
      </c>
      <c r="B243" s="38">
        <v>704</v>
      </c>
    </row>
    <row r="244" spans="1:2" x14ac:dyDescent="0.25">
      <c r="A244" s="39">
        <v>41971</v>
      </c>
      <c r="B244" s="38">
        <v>884</v>
      </c>
    </row>
    <row r="245" spans="1:2" x14ac:dyDescent="0.25">
      <c r="A245" s="39">
        <v>41972</v>
      </c>
      <c r="B245" s="38">
        <v>1285</v>
      </c>
    </row>
    <row r="246" spans="1:2" x14ac:dyDescent="0.25">
      <c r="A246" s="39">
        <v>41973</v>
      </c>
      <c r="B246" s="38">
        <v>842</v>
      </c>
    </row>
    <row r="247" spans="1:2" x14ac:dyDescent="0.25">
      <c r="A247" s="39">
        <v>41974</v>
      </c>
      <c r="B247" s="38">
        <v>993</v>
      </c>
    </row>
    <row r="248" spans="1:2" x14ac:dyDescent="0.25">
      <c r="A248" s="39">
        <v>41975</v>
      </c>
      <c r="B248" s="38">
        <v>1074</v>
      </c>
    </row>
    <row r="249" spans="1:2" x14ac:dyDescent="0.25">
      <c r="A249" s="39">
        <v>41976</v>
      </c>
      <c r="B249" s="38">
        <v>1072</v>
      </c>
    </row>
    <row r="250" spans="1:2" x14ac:dyDescent="0.25">
      <c r="A250" s="39">
        <v>41977</v>
      </c>
      <c r="B250" s="38">
        <v>987</v>
      </c>
    </row>
    <row r="251" spans="1:2" x14ac:dyDescent="0.25">
      <c r="A251" s="39">
        <v>41978</v>
      </c>
      <c r="B251" s="38">
        <v>990</v>
      </c>
    </row>
    <row r="252" spans="1:2" x14ac:dyDescent="0.25">
      <c r="A252" s="39">
        <v>41979</v>
      </c>
      <c r="B252" s="38">
        <v>1174</v>
      </c>
    </row>
    <row r="253" spans="1:2" x14ac:dyDescent="0.25">
      <c r="A253" s="39">
        <v>41980</v>
      </c>
      <c r="B253" s="38">
        <v>1193</v>
      </c>
    </row>
    <row r="254" spans="1:2" x14ac:dyDescent="0.25">
      <c r="A254" s="39">
        <v>41981</v>
      </c>
      <c r="B254" s="38">
        <v>1111</v>
      </c>
    </row>
    <row r="255" spans="1:2" x14ac:dyDescent="0.25">
      <c r="A255" s="39">
        <v>41982</v>
      </c>
      <c r="B255" s="38">
        <v>689</v>
      </c>
    </row>
    <row r="256" spans="1:2" x14ac:dyDescent="0.25">
      <c r="A256" s="39">
        <v>41983</v>
      </c>
      <c r="B256" s="38">
        <v>984</v>
      </c>
    </row>
    <row r="257" spans="1:2" x14ac:dyDescent="0.25">
      <c r="A257" s="39">
        <v>41984</v>
      </c>
      <c r="B257" s="38">
        <v>1060</v>
      </c>
    </row>
    <row r="258" spans="1:2" x14ac:dyDescent="0.25">
      <c r="A258" s="39">
        <v>41985</v>
      </c>
      <c r="B258" s="38">
        <v>845</v>
      </c>
    </row>
    <row r="259" spans="1:2" x14ac:dyDescent="0.25">
      <c r="A259" s="39">
        <v>41986</v>
      </c>
      <c r="B259" s="38">
        <v>1112</v>
      </c>
    </row>
    <row r="260" spans="1:2" x14ac:dyDescent="0.25">
      <c r="A260" s="39">
        <v>41987</v>
      </c>
      <c r="B260" s="38">
        <v>1269</v>
      </c>
    </row>
    <row r="261" spans="1:2" x14ac:dyDescent="0.25">
      <c r="A261" s="39">
        <v>41988</v>
      </c>
      <c r="B261" s="38">
        <v>1189</v>
      </c>
    </row>
    <row r="262" spans="1:2" x14ac:dyDescent="0.25">
      <c r="A262" s="39">
        <v>41989</v>
      </c>
      <c r="B262" s="38">
        <v>346</v>
      </c>
    </row>
    <row r="263" spans="1:2" x14ac:dyDescent="0.25">
      <c r="A263" s="39">
        <v>41990</v>
      </c>
      <c r="B263" s="38">
        <v>432</v>
      </c>
    </row>
    <row r="264" spans="1:2" x14ac:dyDescent="0.25">
      <c r="A264" s="39">
        <v>41991</v>
      </c>
      <c r="B264" s="38">
        <v>328</v>
      </c>
    </row>
    <row r="265" spans="1:2" x14ac:dyDescent="0.25">
      <c r="A265" s="39">
        <v>41992</v>
      </c>
      <c r="B265" s="38">
        <v>446</v>
      </c>
    </row>
    <row r="266" spans="1:2" x14ac:dyDescent="0.25">
      <c r="A266" s="39">
        <v>41993</v>
      </c>
      <c r="B266" s="38">
        <v>425</v>
      </c>
    </row>
    <row r="267" spans="1:2" x14ac:dyDescent="0.25">
      <c r="A267" s="39">
        <v>41994</v>
      </c>
      <c r="B267" s="38">
        <v>657</v>
      </c>
    </row>
    <row r="268" spans="1:2" x14ac:dyDescent="0.25">
      <c r="A268" s="39">
        <v>41995</v>
      </c>
      <c r="B268" s="38">
        <v>506</v>
      </c>
    </row>
    <row r="269" spans="1:2" x14ac:dyDescent="0.25">
      <c r="A269" s="39">
        <v>41996</v>
      </c>
      <c r="B269" s="38">
        <v>342</v>
      </c>
    </row>
    <row r="270" spans="1:2" x14ac:dyDescent="0.25">
      <c r="A270" s="39">
        <v>41997</v>
      </c>
      <c r="B270" s="38">
        <v>32</v>
      </c>
    </row>
    <row r="271" spans="1:2" x14ac:dyDescent="0.25">
      <c r="A271" s="39">
        <v>41998</v>
      </c>
      <c r="B271" s="38">
        <v>47</v>
      </c>
    </row>
    <row r="272" spans="1:2" x14ac:dyDescent="0.25">
      <c r="A272" s="39">
        <v>41999</v>
      </c>
      <c r="B272" s="38">
        <v>67</v>
      </c>
    </row>
    <row r="273" spans="1:2" x14ac:dyDescent="0.25">
      <c r="A273" s="39">
        <v>42000</v>
      </c>
      <c r="B273" s="38">
        <v>47</v>
      </c>
    </row>
    <row r="274" spans="1:2" x14ac:dyDescent="0.25">
      <c r="A274" s="39">
        <v>42001</v>
      </c>
      <c r="B274" s="38">
        <v>47</v>
      </c>
    </row>
    <row r="275" spans="1:2" x14ac:dyDescent="0.25">
      <c r="A275" s="39">
        <v>42002</v>
      </c>
      <c r="B275" s="38">
        <v>109</v>
      </c>
    </row>
    <row r="276" spans="1:2" x14ac:dyDescent="0.25">
      <c r="A276" s="39">
        <v>42003</v>
      </c>
      <c r="B276" s="38">
        <v>273</v>
      </c>
    </row>
    <row r="277" spans="1:2" x14ac:dyDescent="0.25">
      <c r="A277" s="39">
        <v>42004</v>
      </c>
      <c r="B277" s="38">
        <v>138</v>
      </c>
    </row>
    <row r="278" spans="1:2" x14ac:dyDescent="0.25">
      <c r="A278" s="39">
        <v>42005</v>
      </c>
      <c r="B278" s="38">
        <v>257</v>
      </c>
    </row>
    <row r="279" spans="1:2" x14ac:dyDescent="0.25">
      <c r="A279" s="39">
        <v>42006</v>
      </c>
      <c r="B279" s="38">
        <v>311</v>
      </c>
    </row>
    <row r="280" spans="1:2" x14ac:dyDescent="0.25">
      <c r="A280" s="39">
        <v>42007</v>
      </c>
      <c r="B280" s="38">
        <v>261</v>
      </c>
    </row>
    <row r="281" spans="1:2" x14ac:dyDescent="0.25">
      <c r="A281" s="39">
        <v>42008</v>
      </c>
      <c r="B281" s="38">
        <v>316</v>
      </c>
    </row>
    <row r="282" spans="1:2" x14ac:dyDescent="0.25">
      <c r="A282" s="39">
        <v>42009</v>
      </c>
      <c r="B282" s="38">
        <v>256</v>
      </c>
    </row>
    <row r="283" spans="1:2" x14ac:dyDescent="0.25">
      <c r="A283" s="39">
        <v>42010</v>
      </c>
      <c r="B283" s="38">
        <v>306</v>
      </c>
    </row>
    <row r="284" spans="1:2" x14ac:dyDescent="0.25">
      <c r="A284" s="39">
        <v>42011</v>
      </c>
      <c r="B284" s="38">
        <v>246</v>
      </c>
    </row>
    <row r="285" spans="1:2" x14ac:dyDescent="0.25">
      <c r="A285" s="39">
        <v>42012</v>
      </c>
      <c r="B285" s="38">
        <v>354</v>
      </c>
    </row>
    <row r="286" spans="1:2" x14ac:dyDescent="0.25">
      <c r="A286" s="39">
        <v>42013</v>
      </c>
      <c r="B286" s="38">
        <v>284</v>
      </c>
    </row>
    <row r="287" spans="1:2" x14ac:dyDescent="0.25">
      <c r="A287" s="39">
        <v>42014</v>
      </c>
      <c r="B287" s="38">
        <v>350</v>
      </c>
    </row>
    <row r="288" spans="1:2" x14ac:dyDescent="0.25">
      <c r="A288" s="39">
        <v>42015</v>
      </c>
      <c r="B288" s="38">
        <v>373</v>
      </c>
    </row>
    <row r="289" spans="1:2" x14ac:dyDescent="0.25">
      <c r="A289" s="39">
        <v>42016</v>
      </c>
      <c r="B289" s="38">
        <v>346</v>
      </c>
    </row>
    <row r="290" spans="1:2" x14ac:dyDescent="0.25">
      <c r="A290" s="39">
        <v>42017</v>
      </c>
      <c r="B290" s="38">
        <v>288</v>
      </c>
    </row>
    <row r="291" spans="1:2" x14ac:dyDescent="0.25">
      <c r="A291" s="39">
        <v>42018</v>
      </c>
      <c r="B291" s="38">
        <v>337</v>
      </c>
    </row>
    <row r="292" spans="1:2" x14ac:dyDescent="0.25">
      <c r="A292" s="39">
        <v>42019</v>
      </c>
      <c r="B292" s="38">
        <v>528</v>
      </c>
    </row>
    <row r="293" spans="1:2" x14ac:dyDescent="0.25">
      <c r="A293" s="39">
        <v>42020</v>
      </c>
      <c r="B293" s="38">
        <v>603</v>
      </c>
    </row>
    <row r="294" spans="1:2" x14ac:dyDescent="0.25">
      <c r="A294" s="39">
        <v>42021</v>
      </c>
      <c r="B294" s="38">
        <v>697</v>
      </c>
    </row>
    <row r="295" spans="1:2" x14ac:dyDescent="0.25">
      <c r="A295" s="39">
        <v>42022</v>
      </c>
      <c r="B295" s="38">
        <v>615</v>
      </c>
    </row>
    <row r="296" spans="1:2" x14ac:dyDescent="0.25">
      <c r="A296" s="39">
        <v>42023</v>
      </c>
      <c r="B296" s="38">
        <v>802</v>
      </c>
    </row>
    <row r="297" spans="1:2" x14ac:dyDescent="0.25">
      <c r="A297" s="39">
        <v>42024</v>
      </c>
      <c r="B297" s="38">
        <v>761</v>
      </c>
    </row>
    <row r="298" spans="1:2" x14ac:dyDescent="0.25">
      <c r="A298" s="39">
        <v>42025</v>
      </c>
      <c r="B298" s="38">
        <v>752</v>
      </c>
    </row>
    <row r="299" spans="1:2" x14ac:dyDescent="0.25">
      <c r="A299" s="39">
        <v>42026</v>
      </c>
      <c r="B299" s="38">
        <v>732</v>
      </c>
    </row>
    <row r="300" spans="1:2" x14ac:dyDescent="0.25">
      <c r="A300" s="39">
        <v>42027</v>
      </c>
      <c r="B300" s="38">
        <v>976</v>
      </c>
    </row>
    <row r="301" spans="1:2" x14ac:dyDescent="0.25">
      <c r="A301" s="39">
        <v>42028</v>
      </c>
      <c r="B301" s="38">
        <v>1367</v>
      </c>
    </row>
    <row r="302" spans="1:2" x14ac:dyDescent="0.25">
      <c r="A302" s="39">
        <v>42029</v>
      </c>
      <c r="B302" s="38">
        <v>864</v>
      </c>
    </row>
    <row r="303" spans="1:2" x14ac:dyDescent="0.25">
      <c r="A303" s="39">
        <v>42030</v>
      </c>
      <c r="B303" s="38">
        <v>1252</v>
      </c>
    </row>
    <row r="304" spans="1:2" x14ac:dyDescent="0.25">
      <c r="A304" s="39">
        <v>42031</v>
      </c>
      <c r="B304" s="38">
        <v>1089</v>
      </c>
    </row>
    <row r="305" spans="1:2" x14ac:dyDescent="0.25">
      <c r="A305" s="39">
        <v>42032</v>
      </c>
      <c r="B305" s="38">
        <v>869</v>
      </c>
    </row>
    <row r="306" spans="1:2" x14ac:dyDescent="0.25">
      <c r="A306" s="39">
        <v>42033</v>
      </c>
      <c r="B306" s="38">
        <v>832</v>
      </c>
    </row>
    <row r="307" spans="1:2" x14ac:dyDescent="0.25">
      <c r="A307" s="39">
        <v>42034</v>
      </c>
      <c r="B307" s="38">
        <v>806</v>
      </c>
    </row>
    <row r="308" spans="1:2" x14ac:dyDescent="0.25">
      <c r="A308" s="39">
        <v>42035</v>
      </c>
      <c r="B308" s="38">
        <v>830</v>
      </c>
    </row>
    <row r="309" spans="1:2" x14ac:dyDescent="0.25">
      <c r="A309" s="39">
        <v>42036</v>
      </c>
      <c r="B309" s="38">
        <v>888</v>
      </c>
    </row>
    <row r="310" spans="1:2" x14ac:dyDescent="0.25">
      <c r="A310" s="39">
        <v>42037</v>
      </c>
      <c r="B310" s="38">
        <v>806</v>
      </c>
    </row>
    <row r="311" spans="1:2" x14ac:dyDescent="0.25">
      <c r="A311" s="39">
        <v>42038</v>
      </c>
      <c r="B311" s="38">
        <v>684</v>
      </c>
    </row>
    <row r="312" spans="1:2" x14ac:dyDescent="0.25">
      <c r="A312" s="39">
        <v>42039</v>
      </c>
      <c r="B312" s="38">
        <v>728</v>
      </c>
    </row>
    <row r="313" spans="1:2" x14ac:dyDescent="0.25">
      <c r="A313" s="39">
        <v>42040</v>
      </c>
      <c r="B313" s="38">
        <v>595</v>
      </c>
    </row>
    <row r="314" spans="1:2" x14ac:dyDescent="0.25">
      <c r="A314" s="39">
        <v>42041</v>
      </c>
      <c r="B314" s="38">
        <v>770</v>
      </c>
    </row>
    <row r="315" spans="1:2" x14ac:dyDescent="0.25">
      <c r="A315" s="39">
        <v>42042</v>
      </c>
      <c r="B315" s="38">
        <v>774</v>
      </c>
    </row>
    <row r="316" spans="1:2" x14ac:dyDescent="0.25">
      <c r="A316" s="39">
        <v>42043</v>
      </c>
      <c r="B316" s="38">
        <v>1092</v>
      </c>
    </row>
    <row r="317" spans="1:2" x14ac:dyDescent="0.25">
      <c r="A317" s="39">
        <v>42044</v>
      </c>
      <c r="B317" s="38">
        <v>681</v>
      </c>
    </row>
    <row r="318" spans="1:2" x14ac:dyDescent="0.25">
      <c r="A318" s="39">
        <v>42045</v>
      </c>
      <c r="B318" s="38">
        <v>697</v>
      </c>
    </row>
    <row r="319" spans="1:2" x14ac:dyDescent="0.25">
      <c r="A319" s="39">
        <v>42046</v>
      </c>
      <c r="B319" s="38">
        <v>573</v>
      </c>
    </row>
    <row r="320" spans="1:2" x14ac:dyDescent="0.25">
      <c r="A320" s="39">
        <v>42047</v>
      </c>
      <c r="B320" s="38">
        <v>557</v>
      </c>
    </row>
    <row r="321" spans="1:2" x14ac:dyDescent="0.25">
      <c r="A321" s="39">
        <v>42048</v>
      </c>
      <c r="B321" s="38">
        <v>355</v>
      </c>
    </row>
    <row r="322" spans="1:2" x14ac:dyDescent="0.25">
      <c r="A322" s="39">
        <v>42049</v>
      </c>
      <c r="B322" s="38">
        <v>257</v>
      </c>
    </row>
    <row r="323" spans="1:2" x14ac:dyDescent="0.25">
      <c r="A323" s="39">
        <v>42050</v>
      </c>
      <c r="B323" s="38">
        <v>303</v>
      </c>
    </row>
    <row r="324" spans="1:2" x14ac:dyDescent="0.25">
      <c r="A324" s="39">
        <v>42051</v>
      </c>
      <c r="B324" s="38">
        <v>375</v>
      </c>
    </row>
    <row r="325" spans="1:2" x14ac:dyDescent="0.25">
      <c r="A325" s="39">
        <v>42052</v>
      </c>
      <c r="B325" s="38">
        <v>361</v>
      </c>
    </row>
    <row r="326" spans="1:2" x14ac:dyDescent="0.25">
      <c r="A326" s="39">
        <v>42053</v>
      </c>
      <c r="B326" s="38">
        <v>469</v>
      </c>
    </row>
    <row r="327" spans="1:2" x14ac:dyDescent="0.25">
      <c r="A327" s="39">
        <v>42054</v>
      </c>
      <c r="B327" s="38">
        <v>429</v>
      </c>
    </row>
    <row r="328" spans="1:2" x14ac:dyDescent="0.25">
      <c r="A328" s="39">
        <v>42055</v>
      </c>
      <c r="B328" s="38">
        <v>286</v>
      </c>
    </row>
    <row r="329" spans="1:2" x14ac:dyDescent="0.25">
      <c r="A329" s="39">
        <v>42056</v>
      </c>
      <c r="B329" s="38">
        <v>276</v>
      </c>
    </row>
    <row r="330" spans="1:2" x14ac:dyDescent="0.25">
      <c r="A330" s="39">
        <v>42057</v>
      </c>
      <c r="B330" s="38">
        <v>290</v>
      </c>
    </row>
    <row r="331" spans="1:2" x14ac:dyDescent="0.25">
      <c r="A331" s="39">
        <v>42058</v>
      </c>
      <c r="B331" s="38">
        <v>361</v>
      </c>
    </row>
    <row r="332" spans="1:2" x14ac:dyDescent="0.25">
      <c r="A332" s="39">
        <v>42059</v>
      </c>
      <c r="B332" s="38">
        <v>342</v>
      </c>
    </row>
    <row r="333" spans="1:2" x14ac:dyDescent="0.25">
      <c r="A333" s="39">
        <v>42060</v>
      </c>
      <c r="B333" s="38">
        <v>348</v>
      </c>
    </row>
    <row r="334" spans="1:2" x14ac:dyDescent="0.25">
      <c r="A334" s="39">
        <v>42061</v>
      </c>
      <c r="B334" s="38">
        <v>502</v>
      </c>
    </row>
    <row r="335" spans="1:2" x14ac:dyDescent="0.25">
      <c r="A335" s="39">
        <v>42062</v>
      </c>
      <c r="B335" s="38">
        <v>520</v>
      </c>
    </row>
    <row r="336" spans="1:2" x14ac:dyDescent="0.25">
      <c r="A336" s="39">
        <v>42063</v>
      </c>
      <c r="B336" s="38">
        <v>437</v>
      </c>
    </row>
    <row r="337" spans="1:2" x14ac:dyDescent="0.25">
      <c r="A337" s="39">
        <v>42064</v>
      </c>
      <c r="B337" s="38">
        <v>618</v>
      </c>
    </row>
    <row r="338" spans="1:2" x14ac:dyDescent="0.25">
      <c r="A338" s="39">
        <v>42065</v>
      </c>
      <c r="B338" s="38">
        <v>638</v>
      </c>
    </row>
    <row r="339" spans="1:2" x14ac:dyDescent="0.25">
      <c r="A339" s="39">
        <v>42066</v>
      </c>
      <c r="B339" s="38">
        <v>626</v>
      </c>
    </row>
    <row r="340" spans="1:2" x14ac:dyDescent="0.25">
      <c r="A340" s="39">
        <v>42067</v>
      </c>
      <c r="B340" s="38">
        <v>499</v>
      </c>
    </row>
    <row r="341" spans="1:2" x14ac:dyDescent="0.25">
      <c r="A341" s="39">
        <v>42068</v>
      </c>
      <c r="B341" s="38">
        <v>502</v>
      </c>
    </row>
    <row r="342" spans="1:2" x14ac:dyDescent="0.25">
      <c r="A342" s="39">
        <v>42069</v>
      </c>
      <c r="B342" s="38">
        <v>505</v>
      </c>
    </row>
    <row r="343" spans="1:2" x14ac:dyDescent="0.25">
      <c r="A343" s="39">
        <v>42070</v>
      </c>
      <c r="B343" s="38">
        <v>684</v>
      </c>
    </row>
    <row r="344" spans="1:2" x14ac:dyDescent="0.25">
      <c r="A344" s="39">
        <v>42071</v>
      </c>
      <c r="B344" s="38">
        <v>560</v>
      </c>
    </row>
    <row r="345" spans="1:2" x14ac:dyDescent="0.25">
      <c r="A345" s="39">
        <v>42072</v>
      </c>
      <c r="B345" s="38">
        <v>612</v>
      </c>
    </row>
    <row r="346" spans="1:2" x14ac:dyDescent="0.25">
      <c r="A346" s="39">
        <v>42073</v>
      </c>
      <c r="B346" s="38">
        <v>604</v>
      </c>
    </row>
    <row r="347" spans="1:2" x14ac:dyDescent="0.25">
      <c r="A347" s="39">
        <v>42074</v>
      </c>
      <c r="B347" s="38">
        <v>512</v>
      </c>
    </row>
    <row r="348" spans="1:2" x14ac:dyDescent="0.25">
      <c r="A348" s="39">
        <v>42075</v>
      </c>
      <c r="B348" s="38">
        <v>508</v>
      </c>
    </row>
    <row r="349" spans="1:2" x14ac:dyDescent="0.25">
      <c r="A349" s="39">
        <v>42076</v>
      </c>
      <c r="B349" s="38">
        <v>488</v>
      </c>
    </row>
    <row r="350" spans="1:2" x14ac:dyDescent="0.25">
      <c r="A350" s="39">
        <v>42077</v>
      </c>
      <c r="B350" s="38">
        <v>514</v>
      </c>
    </row>
    <row r="351" spans="1:2" x14ac:dyDescent="0.25">
      <c r="A351" s="39">
        <v>42078</v>
      </c>
      <c r="B351" s="38">
        <v>586</v>
      </c>
    </row>
    <row r="352" spans="1:2" x14ac:dyDescent="0.25">
      <c r="A352" s="39">
        <v>42079</v>
      </c>
      <c r="B352" s="38">
        <v>603</v>
      </c>
    </row>
    <row r="353" spans="1:2" x14ac:dyDescent="0.25">
      <c r="A353" s="39">
        <v>42080</v>
      </c>
      <c r="B353" s="38">
        <v>535</v>
      </c>
    </row>
    <row r="354" spans="1:2" x14ac:dyDescent="0.25">
      <c r="A354" s="39">
        <v>42081</v>
      </c>
      <c r="B354" s="38">
        <v>446</v>
      </c>
    </row>
    <row r="355" spans="1:2" x14ac:dyDescent="0.25">
      <c r="A355" s="39">
        <v>42082</v>
      </c>
      <c r="B355" s="38">
        <v>465</v>
      </c>
    </row>
    <row r="356" spans="1:2" x14ac:dyDescent="0.25">
      <c r="A356" s="39">
        <v>42083</v>
      </c>
      <c r="B356" s="38">
        <v>394</v>
      </c>
    </row>
    <row r="357" spans="1:2" x14ac:dyDescent="0.25">
      <c r="A357" s="39">
        <v>42084</v>
      </c>
      <c r="B357" s="38">
        <v>431</v>
      </c>
    </row>
    <row r="358" spans="1:2" x14ac:dyDescent="0.25">
      <c r="A358" s="39">
        <v>42085</v>
      </c>
      <c r="B358" s="38">
        <v>508</v>
      </c>
    </row>
    <row r="359" spans="1:2" x14ac:dyDescent="0.25">
      <c r="A359" s="39">
        <v>42086</v>
      </c>
      <c r="B359" s="38">
        <v>472</v>
      </c>
    </row>
    <row r="360" spans="1:2" x14ac:dyDescent="0.25">
      <c r="A360" s="39">
        <v>42087</v>
      </c>
      <c r="B360" s="38">
        <v>570</v>
      </c>
    </row>
    <row r="361" spans="1:2" x14ac:dyDescent="0.25">
      <c r="A361" s="39">
        <v>42088</v>
      </c>
      <c r="B361" s="38">
        <v>612</v>
      </c>
    </row>
    <row r="362" spans="1:2" x14ac:dyDescent="0.25">
      <c r="A362" s="39">
        <v>42089</v>
      </c>
      <c r="B362" s="38">
        <v>445</v>
      </c>
    </row>
    <row r="363" spans="1:2" x14ac:dyDescent="0.25">
      <c r="A363" s="39">
        <v>42090</v>
      </c>
      <c r="B363" s="38">
        <v>422</v>
      </c>
    </row>
    <row r="364" spans="1:2" x14ac:dyDescent="0.25">
      <c r="A364" s="39">
        <v>42091</v>
      </c>
      <c r="B364" s="38">
        <v>392</v>
      </c>
    </row>
    <row r="365" spans="1:2" x14ac:dyDescent="0.25">
      <c r="A365" s="39">
        <v>42092</v>
      </c>
      <c r="B365" s="38">
        <v>421</v>
      </c>
    </row>
    <row r="366" spans="1:2" x14ac:dyDescent="0.25">
      <c r="A366" s="39">
        <v>42093</v>
      </c>
      <c r="B366" s="38">
        <v>511</v>
      </c>
    </row>
    <row r="367" spans="1:2" x14ac:dyDescent="0.25">
      <c r="A367" s="39">
        <v>42094</v>
      </c>
      <c r="B367" s="38">
        <v>413</v>
      </c>
    </row>
    <row r="368" spans="1:2" x14ac:dyDescent="0.25">
      <c r="A368" s="39">
        <v>42095</v>
      </c>
      <c r="B368" s="38">
        <v>675</v>
      </c>
    </row>
    <row r="369" spans="1:2" x14ac:dyDescent="0.25">
      <c r="A369" s="39">
        <v>42096</v>
      </c>
      <c r="B369" s="38">
        <v>731</v>
      </c>
    </row>
    <row r="370" spans="1:2" x14ac:dyDescent="0.25">
      <c r="A370" s="39">
        <v>42097</v>
      </c>
      <c r="B370" s="38">
        <v>631</v>
      </c>
    </row>
    <row r="371" spans="1:2" x14ac:dyDescent="0.25">
      <c r="A371" s="39">
        <v>42098</v>
      </c>
      <c r="B371" s="38">
        <v>513</v>
      </c>
    </row>
    <row r="372" spans="1:2" x14ac:dyDescent="0.25">
      <c r="A372" s="39">
        <v>42099</v>
      </c>
      <c r="B372" s="38">
        <v>498</v>
      </c>
    </row>
    <row r="373" spans="1:2" x14ac:dyDescent="0.25">
      <c r="A373" s="39">
        <v>42100</v>
      </c>
      <c r="B373" s="38">
        <v>647</v>
      </c>
    </row>
    <row r="374" spans="1:2" x14ac:dyDescent="0.25">
      <c r="A374" s="39">
        <v>42101</v>
      </c>
      <c r="B374" s="38">
        <v>589</v>
      </c>
    </row>
    <row r="375" spans="1:2" x14ac:dyDescent="0.25">
      <c r="A375" s="39">
        <v>42102</v>
      </c>
      <c r="B375" s="38">
        <v>568</v>
      </c>
    </row>
    <row r="376" spans="1:2" x14ac:dyDescent="0.25">
      <c r="A376" s="39">
        <v>42103</v>
      </c>
      <c r="B376" s="38">
        <v>658</v>
      </c>
    </row>
    <row r="377" spans="1:2" x14ac:dyDescent="0.25">
      <c r="A377" s="39">
        <v>42104</v>
      </c>
      <c r="B377" s="38">
        <v>525</v>
      </c>
    </row>
    <row r="378" spans="1:2" x14ac:dyDescent="0.25">
      <c r="A378" s="39">
        <v>42105</v>
      </c>
      <c r="B378" s="38">
        <v>438</v>
      </c>
    </row>
    <row r="379" spans="1:2" x14ac:dyDescent="0.25">
      <c r="A379" s="39">
        <v>42106</v>
      </c>
      <c r="B379" s="38">
        <v>468</v>
      </c>
    </row>
    <row r="380" spans="1:2" x14ac:dyDescent="0.25">
      <c r="A380" s="39">
        <v>42107</v>
      </c>
      <c r="B380" s="38">
        <v>573</v>
      </c>
    </row>
    <row r="381" spans="1:2" x14ac:dyDescent="0.25">
      <c r="A381" s="39">
        <v>42108</v>
      </c>
      <c r="B381" s="38">
        <v>531</v>
      </c>
    </row>
    <row r="382" spans="1:2" x14ac:dyDescent="0.25">
      <c r="A382" s="39">
        <v>42109</v>
      </c>
      <c r="B382" s="38">
        <v>497</v>
      </c>
    </row>
    <row r="383" spans="1:2" x14ac:dyDescent="0.25">
      <c r="A383" s="39">
        <v>42110</v>
      </c>
      <c r="B383" s="38">
        <v>621</v>
      </c>
    </row>
    <row r="384" spans="1:2" x14ac:dyDescent="0.25">
      <c r="A384" s="39">
        <v>42111</v>
      </c>
      <c r="B384" s="38">
        <v>588</v>
      </c>
    </row>
    <row r="385" spans="1:2" x14ac:dyDescent="0.25">
      <c r="A385" s="39">
        <v>42112</v>
      </c>
      <c r="B385" s="38">
        <v>558</v>
      </c>
    </row>
    <row r="386" spans="1:2" x14ac:dyDescent="0.25">
      <c r="A386" s="39">
        <v>42113</v>
      </c>
      <c r="B386" s="38">
        <v>461</v>
      </c>
    </row>
    <row r="387" spans="1:2" x14ac:dyDescent="0.25">
      <c r="A387" s="39">
        <v>42114</v>
      </c>
      <c r="B387" s="38">
        <v>664</v>
      </c>
    </row>
    <row r="388" spans="1:2" x14ac:dyDescent="0.25">
      <c r="A388" s="39">
        <v>42115</v>
      </c>
      <c r="B388" s="38">
        <v>616</v>
      </c>
    </row>
    <row r="389" spans="1:2" x14ac:dyDescent="0.25">
      <c r="A389" s="39">
        <v>42116</v>
      </c>
      <c r="B389" s="38">
        <v>617</v>
      </c>
    </row>
    <row r="390" spans="1:2" x14ac:dyDescent="0.25">
      <c r="A390" s="39">
        <v>42117</v>
      </c>
      <c r="B390" s="38">
        <v>583</v>
      </c>
    </row>
    <row r="391" spans="1:2" x14ac:dyDescent="0.25">
      <c r="A391" s="39">
        <v>42118</v>
      </c>
      <c r="B391" s="38">
        <v>586</v>
      </c>
    </row>
    <row r="392" spans="1:2" x14ac:dyDescent="0.25">
      <c r="A392" s="39">
        <v>42119</v>
      </c>
      <c r="B392" s="38">
        <v>794</v>
      </c>
    </row>
    <row r="393" spans="1:2" x14ac:dyDescent="0.25">
      <c r="A393" s="39">
        <v>42120</v>
      </c>
      <c r="B393" s="38">
        <v>781</v>
      </c>
    </row>
    <row r="394" spans="1:2" x14ac:dyDescent="0.25">
      <c r="A394" s="39">
        <v>42121</v>
      </c>
      <c r="B394" s="38">
        <v>808</v>
      </c>
    </row>
    <row r="395" spans="1:2" x14ac:dyDescent="0.25">
      <c r="A395" s="39">
        <v>42122</v>
      </c>
      <c r="B395" s="38">
        <v>634</v>
      </c>
    </row>
    <row r="396" spans="1:2" x14ac:dyDescent="0.25">
      <c r="A396" s="39">
        <v>42123</v>
      </c>
      <c r="B396" s="38">
        <v>587</v>
      </c>
    </row>
    <row r="397" spans="1:2" x14ac:dyDescent="0.25">
      <c r="A397" s="39">
        <v>42124</v>
      </c>
      <c r="B397" s="38">
        <v>624</v>
      </c>
    </row>
    <row r="398" spans="1:2" x14ac:dyDescent="0.25">
      <c r="A398" s="39">
        <v>42125</v>
      </c>
      <c r="B398" s="38">
        <v>433</v>
      </c>
    </row>
    <row r="399" spans="1:2" x14ac:dyDescent="0.25">
      <c r="A399" s="39">
        <v>42126</v>
      </c>
      <c r="B399" s="38">
        <v>336</v>
      </c>
    </row>
    <row r="400" spans="1:2" x14ac:dyDescent="0.25">
      <c r="A400" s="39">
        <v>42127</v>
      </c>
      <c r="B400" s="38">
        <v>405</v>
      </c>
    </row>
    <row r="401" spans="1:2" x14ac:dyDescent="0.25">
      <c r="A401" s="39">
        <v>42128</v>
      </c>
      <c r="B401" s="38">
        <v>577</v>
      </c>
    </row>
    <row r="402" spans="1:2" x14ac:dyDescent="0.25">
      <c r="A402" s="39">
        <v>42129</v>
      </c>
      <c r="B402" s="38">
        <v>556</v>
      </c>
    </row>
    <row r="403" spans="1:2" x14ac:dyDescent="0.25">
      <c r="A403" s="39">
        <v>42130</v>
      </c>
      <c r="B403" s="38">
        <v>531</v>
      </c>
    </row>
    <row r="404" spans="1:2" x14ac:dyDescent="0.25">
      <c r="A404" s="39">
        <v>42131</v>
      </c>
      <c r="B404" s="38">
        <v>448</v>
      </c>
    </row>
    <row r="405" spans="1:2" x14ac:dyDescent="0.25">
      <c r="A405" s="39">
        <v>42132</v>
      </c>
      <c r="B405" s="38">
        <v>388</v>
      </c>
    </row>
    <row r="406" spans="1:2" x14ac:dyDescent="0.25">
      <c r="A406" s="39">
        <v>42133</v>
      </c>
      <c r="B406" s="38">
        <v>347</v>
      </c>
    </row>
    <row r="407" spans="1:2" x14ac:dyDescent="0.25">
      <c r="A407" s="39">
        <v>42134</v>
      </c>
      <c r="B407" s="38">
        <v>353</v>
      </c>
    </row>
    <row r="408" spans="1:2" x14ac:dyDescent="0.25">
      <c r="A408" s="39">
        <v>42135</v>
      </c>
      <c r="B408" s="38">
        <v>614</v>
      </c>
    </row>
    <row r="409" spans="1:2" x14ac:dyDescent="0.25">
      <c r="A409" s="39">
        <v>42136</v>
      </c>
      <c r="B409" s="38">
        <v>565</v>
      </c>
    </row>
    <row r="410" spans="1:2" x14ac:dyDescent="0.25">
      <c r="A410" s="39">
        <v>42137</v>
      </c>
      <c r="B410" s="38">
        <v>494</v>
      </c>
    </row>
    <row r="411" spans="1:2" x14ac:dyDescent="0.25">
      <c r="A411" s="39">
        <v>42138</v>
      </c>
      <c r="B411" s="38">
        <v>468</v>
      </c>
    </row>
    <row r="412" spans="1:2" x14ac:dyDescent="0.25">
      <c r="A412" s="39">
        <v>42139</v>
      </c>
      <c r="B412" s="38">
        <v>428</v>
      </c>
    </row>
    <row r="413" spans="1:2" x14ac:dyDescent="0.25">
      <c r="A413" s="39">
        <v>42140</v>
      </c>
      <c r="B413" s="38">
        <v>317</v>
      </c>
    </row>
    <row r="414" spans="1:2" x14ac:dyDescent="0.25">
      <c r="A414" s="39">
        <v>42141</v>
      </c>
      <c r="B414" s="38">
        <v>373</v>
      </c>
    </row>
    <row r="415" spans="1:2" x14ac:dyDescent="0.25">
      <c r="A415" s="39">
        <v>42142</v>
      </c>
      <c r="B415" s="38">
        <v>450</v>
      </c>
    </row>
    <row r="416" spans="1:2" x14ac:dyDescent="0.25">
      <c r="A416" s="39">
        <v>42143</v>
      </c>
      <c r="B416" s="38">
        <v>463</v>
      </c>
    </row>
    <row r="417" spans="1:2" x14ac:dyDescent="0.25">
      <c r="A417" s="39">
        <v>42144</v>
      </c>
      <c r="B417" s="38">
        <v>435</v>
      </c>
    </row>
    <row r="418" spans="1:2" x14ac:dyDescent="0.25">
      <c r="A418" s="39">
        <v>42145</v>
      </c>
      <c r="B418" s="38">
        <v>399</v>
      </c>
    </row>
    <row r="419" spans="1:2" x14ac:dyDescent="0.25">
      <c r="A419" s="39">
        <v>42146</v>
      </c>
      <c r="B419" s="38">
        <v>373</v>
      </c>
    </row>
    <row r="420" spans="1:2" x14ac:dyDescent="0.25">
      <c r="A420" s="39">
        <v>42147</v>
      </c>
      <c r="B420" s="38">
        <v>292</v>
      </c>
    </row>
    <row r="421" spans="1:2" x14ac:dyDescent="0.25">
      <c r="A421" s="39">
        <v>42148</v>
      </c>
      <c r="B421" s="38">
        <v>309</v>
      </c>
    </row>
    <row r="422" spans="1:2" x14ac:dyDescent="0.25">
      <c r="A422" s="39">
        <v>42149</v>
      </c>
      <c r="B422" s="38">
        <v>378</v>
      </c>
    </row>
    <row r="423" spans="1:2" x14ac:dyDescent="0.25">
      <c r="A423" s="39">
        <v>42150</v>
      </c>
      <c r="B423" s="38">
        <v>515</v>
      </c>
    </row>
    <row r="424" spans="1:2" x14ac:dyDescent="0.25">
      <c r="A424" s="39">
        <v>42151</v>
      </c>
      <c r="B424" s="38">
        <v>428</v>
      </c>
    </row>
    <row r="425" spans="1:2" x14ac:dyDescent="0.25">
      <c r="A425" s="39">
        <v>42152</v>
      </c>
      <c r="B425" s="38">
        <v>425</v>
      </c>
    </row>
    <row r="426" spans="1:2" x14ac:dyDescent="0.25">
      <c r="A426" s="39">
        <v>42153</v>
      </c>
      <c r="B426" s="38">
        <v>414</v>
      </c>
    </row>
    <row r="427" spans="1:2" x14ac:dyDescent="0.25">
      <c r="A427" s="39">
        <v>42154</v>
      </c>
      <c r="B427" s="38">
        <v>342</v>
      </c>
    </row>
    <row r="428" spans="1:2" x14ac:dyDescent="0.25">
      <c r="A428" s="39">
        <v>42155</v>
      </c>
      <c r="B428" s="38">
        <v>377</v>
      </c>
    </row>
    <row r="429" spans="1:2" x14ac:dyDescent="0.25">
      <c r="A429" s="39">
        <v>42156</v>
      </c>
      <c r="B429" s="38">
        <v>517</v>
      </c>
    </row>
    <row r="430" spans="1:2" x14ac:dyDescent="0.25">
      <c r="A430" s="39">
        <v>42157</v>
      </c>
      <c r="B430" s="38">
        <v>462</v>
      </c>
    </row>
    <row r="431" spans="1:2" x14ac:dyDescent="0.25">
      <c r="A431" s="39">
        <v>42158</v>
      </c>
      <c r="B431" s="38">
        <v>482</v>
      </c>
    </row>
    <row r="432" spans="1:2" x14ac:dyDescent="0.25">
      <c r="A432" s="39">
        <v>42159</v>
      </c>
      <c r="B432" s="38">
        <v>437</v>
      </c>
    </row>
    <row r="433" spans="1:2" x14ac:dyDescent="0.25">
      <c r="A433" s="39">
        <v>42160</v>
      </c>
      <c r="B433" s="38">
        <v>396</v>
      </c>
    </row>
    <row r="434" spans="1:2" x14ac:dyDescent="0.25">
      <c r="A434" s="39">
        <v>42161</v>
      </c>
      <c r="B434" s="38">
        <v>338</v>
      </c>
    </row>
    <row r="435" spans="1:2" x14ac:dyDescent="0.25">
      <c r="A435" s="39">
        <v>42162</v>
      </c>
      <c r="B435" s="38">
        <v>385</v>
      </c>
    </row>
    <row r="436" spans="1:2" x14ac:dyDescent="0.25">
      <c r="A436" s="39">
        <v>42163</v>
      </c>
      <c r="B436" s="38">
        <v>547</v>
      </c>
    </row>
    <row r="437" spans="1:2" x14ac:dyDescent="0.25">
      <c r="A437" s="39">
        <v>42164</v>
      </c>
      <c r="B437" s="38">
        <v>630</v>
      </c>
    </row>
    <row r="438" spans="1:2" x14ac:dyDescent="0.25">
      <c r="A438" s="39">
        <v>42165</v>
      </c>
      <c r="B438" s="38">
        <v>536</v>
      </c>
    </row>
    <row r="439" spans="1:2" x14ac:dyDescent="0.25">
      <c r="A439" s="39">
        <v>42166</v>
      </c>
      <c r="B439" s="38">
        <v>567</v>
      </c>
    </row>
    <row r="440" spans="1:2" x14ac:dyDescent="0.25">
      <c r="A440" s="39">
        <v>42167</v>
      </c>
      <c r="B440" s="38">
        <v>467</v>
      </c>
    </row>
    <row r="441" spans="1:2" x14ac:dyDescent="0.25">
      <c r="A441" s="39">
        <v>42168</v>
      </c>
      <c r="B441" s="38">
        <v>493</v>
      </c>
    </row>
    <row r="442" spans="1:2" x14ac:dyDescent="0.25">
      <c r="A442" s="39">
        <v>42169</v>
      </c>
      <c r="B442" s="38">
        <v>552</v>
      </c>
    </row>
    <row r="443" spans="1:2" x14ac:dyDescent="0.25">
      <c r="A443" s="39">
        <v>42170</v>
      </c>
      <c r="B443" s="38">
        <v>699</v>
      </c>
    </row>
    <row r="444" spans="1:2" x14ac:dyDescent="0.25">
      <c r="A444" s="39">
        <v>42171</v>
      </c>
      <c r="B444" s="38">
        <v>634</v>
      </c>
    </row>
    <row r="445" spans="1:2" x14ac:dyDescent="0.25">
      <c r="A445" s="39">
        <v>42172</v>
      </c>
      <c r="B445" s="38">
        <v>579</v>
      </c>
    </row>
    <row r="446" spans="1:2" x14ac:dyDescent="0.25">
      <c r="A446" s="39">
        <v>42173</v>
      </c>
      <c r="B446" s="38">
        <v>488</v>
      </c>
    </row>
    <row r="447" spans="1:2" x14ac:dyDescent="0.25">
      <c r="A447" s="39">
        <v>42174</v>
      </c>
      <c r="B447" s="38">
        <v>475</v>
      </c>
    </row>
    <row r="448" spans="1:2" x14ac:dyDescent="0.25">
      <c r="A448" s="39">
        <v>42175</v>
      </c>
      <c r="B448" s="38">
        <v>428</v>
      </c>
    </row>
    <row r="449" spans="1:11" x14ac:dyDescent="0.25">
      <c r="A449" s="39">
        <v>42176</v>
      </c>
      <c r="B449" s="38">
        <v>456</v>
      </c>
    </row>
    <row r="450" spans="1:11" x14ac:dyDescent="0.25">
      <c r="A450" s="39">
        <v>42177</v>
      </c>
      <c r="B450" s="38">
        <v>686</v>
      </c>
    </row>
    <row r="451" spans="1:11" x14ac:dyDescent="0.25">
      <c r="A451" s="39">
        <v>42178</v>
      </c>
      <c r="B451" s="38">
        <v>608</v>
      </c>
    </row>
    <row r="452" spans="1:11" x14ac:dyDescent="0.25">
      <c r="A452" s="39">
        <v>42179</v>
      </c>
      <c r="B452" s="38">
        <v>545</v>
      </c>
    </row>
    <row r="453" spans="1:11" x14ac:dyDescent="0.25">
      <c r="A453" s="39">
        <v>42180</v>
      </c>
      <c r="B453" s="38">
        <v>524</v>
      </c>
      <c r="I453" s="40" t="s">
        <v>97</v>
      </c>
      <c r="J453" t="s">
        <v>99</v>
      </c>
      <c r="K453"/>
    </row>
    <row r="454" spans="1:11" x14ac:dyDescent="0.25">
      <c r="A454" s="39">
        <v>42181</v>
      </c>
      <c r="B454" s="38">
        <v>490</v>
      </c>
      <c r="I454" s="41" t="s">
        <v>100</v>
      </c>
      <c r="J454" s="43">
        <v>2185</v>
      </c>
      <c r="K454"/>
    </row>
    <row r="455" spans="1:11" x14ac:dyDescent="0.25">
      <c r="A455" s="39">
        <v>42182</v>
      </c>
      <c r="B455" s="38">
        <v>489</v>
      </c>
      <c r="I455" s="41" t="s">
        <v>101</v>
      </c>
      <c r="J455" s="43">
        <v>2164</v>
      </c>
      <c r="K455"/>
    </row>
    <row r="456" spans="1:11" x14ac:dyDescent="0.25">
      <c r="A456" s="39">
        <v>42183</v>
      </c>
      <c r="B456" s="38">
        <v>583</v>
      </c>
      <c r="I456" s="41" t="s">
        <v>102</v>
      </c>
      <c r="J456" s="43">
        <v>1986</v>
      </c>
      <c r="K456"/>
    </row>
    <row r="457" spans="1:11" x14ac:dyDescent="0.25">
      <c r="A457" s="39">
        <v>42184</v>
      </c>
      <c r="B457" s="38">
        <v>767</v>
      </c>
      <c r="I457" s="41" t="s">
        <v>103</v>
      </c>
      <c r="J457" s="43">
        <v>2103</v>
      </c>
      <c r="K457"/>
    </row>
    <row r="458" spans="1:11" x14ac:dyDescent="0.25">
      <c r="A458" s="39">
        <v>42185</v>
      </c>
      <c r="B458" s="38">
        <v>758</v>
      </c>
      <c r="I458" s="41" t="s">
        <v>104</v>
      </c>
      <c r="J458" s="43">
        <v>1941</v>
      </c>
      <c r="K458"/>
    </row>
    <row r="459" spans="1:11" x14ac:dyDescent="0.25">
      <c r="A459" s="39">
        <v>42186</v>
      </c>
      <c r="B459" s="38">
        <v>733</v>
      </c>
      <c r="I459" s="41" t="s">
        <v>105</v>
      </c>
      <c r="J459" s="43">
        <v>2325</v>
      </c>
      <c r="K459"/>
    </row>
    <row r="460" spans="1:11" x14ac:dyDescent="0.25">
      <c r="A460" s="39">
        <v>42187</v>
      </c>
      <c r="B460" s="38">
        <v>630</v>
      </c>
      <c r="I460" s="41" t="s">
        <v>106</v>
      </c>
      <c r="J460" s="43">
        <v>2739</v>
      </c>
      <c r="K460"/>
    </row>
    <row r="461" spans="1:11" x14ac:dyDescent="0.25">
      <c r="A461" s="39">
        <v>42188</v>
      </c>
      <c r="B461" s="38">
        <v>542</v>
      </c>
      <c r="I461" s="41" t="s">
        <v>107</v>
      </c>
      <c r="J461" s="43">
        <v>2942</v>
      </c>
      <c r="K461"/>
    </row>
    <row r="462" spans="1:11" x14ac:dyDescent="0.25">
      <c r="A462" s="39">
        <v>42189</v>
      </c>
      <c r="B462" s="38">
        <v>494</v>
      </c>
      <c r="I462" s="41" t="s">
        <v>108</v>
      </c>
      <c r="J462" s="43">
        <v>3033</v>
      </c>
      <c r="K462"/>
    </row>
    <row r="463" spans="1:11" x14ac:dyDescent="0.25">
      <c r="A463" s="39">
        <v>42190</v>
      </c>
      <c r="B463" s="38">
        <v>677</v>
      </c>
      <c r="I463" s="41" t="s">
        <v>109</v>
      </c>
      <c r="J463" s="43">
        <v>3076</v>
      </c>
      <c r="K463"/>
    </row>
    <row r="464" spans="1:11" x14ac:dyDescent="0.25">
      <c r="A464" s="39">
        <v>42191</v>
      </c>
      <c r="B464" s="38">
        <v>602</v>
      </c>
      <c r="I464" s="41" t="s">
        <v>110</v>
      </c>
      <c r="J464" s="43">
        <v>2753</v>
      </c>
      <c r="K464"/>
    </row>
    <row r="465" spans="1:11" x14ac:dyDescent="0.25">
      <c r="A465" s="39">
        <v>42192</v>
      </c>
      <c r="B465" s="38">
        <v>547</v>
      </c>
      <c r="I465" s="41" t="s">
        <v>111</v>
      </c>
      <c r="J465" s="43">
        <v>2681</v>
      </c>
      <c r="K465"/>
    </row>
    <row r="466" spans="1:11" x14ac:dyDescent="0.25">
      <c r="A466" s="39">
        <v>42193</v>
      </c>
      <c r="B466" s="38">
        <v>495</v>
      </c>
      <c r="I466" s="41" t="s">
        <v>112</v>
      </c>
      <c r="J466" s="43">
        <v>2551</v>
      </c>
      <c r="K466"/>
    </row>
    <row r="467" spans="1:11" x14ac:dyDescent="0.25">
      <c r="A467" s="39">
        <v>42194</v>
      </c>
      <c r="B467" s="38">
        <v>444</v>
      </c>
      <c r="I467" s="41" t="s">
        <v>113</v>
      </c>
      <c r="J467" s="43">
        <v>3742</v>
      </c>
      <c r="K467"/>
    </row>
    <row r="468" spans="1:11" x14ac:dyDescent="0.25">
      <c r="A468" s="39">
        <v>42195</v>
      </c>
      <c r="B468" s="38">
        <v>426</v>
      </c>
      <c r="I468" s="41" t="s">
        <v>114</v>
      </c>
      <c r="J468" s="43">
        <v>4084</v>
      </c>
      <c r="K468"/>
    </row>
    <row r="469" spans="1:11" x14ac:dyDescent="0.25">
      <c r="A469" s="39">
        <v>42196</v>
      </c>
      <c r="B469" s="38">
        <v>359</v>
      </c>
      <c r="I469" s="41" t="s">
        <v>115</v>
      </c>
      <c r="J469" s="43">
        <v>3872</v>
      </c>
      <c r="K469"/>
    </row>
    <row r="470" spans="1:11" x14ac:dyDescent="0.25">
      <c r="A470" s="39">
        <v>42197</v>
      </c>
      <c r="B470" s="38">
        <v>412</v>
      </c>
      <c r="I470" s="41" t="s">
        <v>116</v>
      </c>
      <c r="J470" s="43">
        <v>4185</v>
      </c>
      <c r="K470"/>
    </row>
    <row r="471" spans="1:11" x14ac:dyDescent="0.25">
      <c r="B471" s="38">
        <v>269996</v>
      </c>
      <c r="I471" s="41" t="s">
        <v>117</v>
      </c>
      <c r="J471" s="43">
        <v>4540</v>
      </c>
    </row>
    <row r="472" spans="1:11" x14ac:dyDescent="0.25">
      <c r="I472" s="41" t="s">
        <v>118</v>
      </c>
      <c r="J472" s="43">
        <v>4620</v>
      </c>
    </row>
    <row r="473" spans="1:11" x14ac:dyDescent="0.25">
      <c r="I473" s="41" t="s">
        <v>119</v>
      </c>
      <c r="J473" s="43">
        <v>4234</v>
      </c>
    </row>
    <row r="474" spans="1:11" x14ac:dyDescent="0.25">
      <c r="I474" s="41" t="s">
        <v>120</v>
      </c>
      <c r="J474" s="43">
        <v>4727</v>
      </c>
    </row>
    <row r="475" spans="1:11" x14ac:dyDescent="0.25">
      <c r="I475" s="41" t="s">
        <v>121</v>
      </c>
      <c r="J475" s="43">
        <v>5925</v>
      </c>
    </row>
    <row r="476" spans="1:11" x14ac:dyDescent="0.25">
      <c r="I476" s="41" t="s">
        <v>122</v>
      </c>
      <c r="J476" s="43">
        <v>5710</v>
      </c>
    </row>
    <row r="477" spans="1:11" x14ac:dyDescent="0.25">
      <c r="I477" s="41" t="s">
        <v>123</v>
      </c>
      <c r="J477" s="43">
        <v>5243</v>
      </c>
    </row>
    <row r="478" spans="1:11" x14ac:dyDescent="0.25">
      <c r="I478" s="41" t="s">
        <v>124</v>
      </c>
      <c r="J478" s="43">
        <v>5649</v>
      </c>
    </row>
    <row r="479" spans="1:11" x14ac:dyDescent="0.25">
      <c r="I479" s="41" t="s">
        <v>125</v>
      </c>
      <c r="J479" s="43">
        <v>5027</v>
      </c>
    </row>
    <row r="480" spans="1:11" x14ac:dyDescent="0.25">
      <c r="I480" s="41" t="s">
        <v>126</v>
      </c>
      <c r="J480" s="43">
        <v>5289</v>
      </c>
    </row>
    <row r="481" spans="9:10" x14ac:dyDescent="0.25">
      <c r="I481" s="41" t="s">
        <v>127</v>
      </c>
      <c r="J481" s="43">
        <v>6365</v>
      </c>
    </row>
    <row r="482" spans="9:10" x14ac:dyDescent="0.25">
      <c r="I482" s="41" t="s">
        <v>128</v>
      </c>
      <c r="J482" s="43">
        <v>5511</v>
      </c>
    </row>
    <row r="483" spans="9:10" x14ac:dyDescent="0.25">
      <c r="I483" s="41" t="s">
        <v>129</v>
      </c>
      <c r="J483" s="43">
        <v>4558</v>
      </c>
    </row>
    <row r="484" spans="9:10" x14ac:dyDescent="0.25">
      <c r="I484" s="41" t="s">
        <v>130</v>
      </c>
      <c r="J484" s="43">
        <v>4931</v>
      </c>
    </row>
    <row r="485" spans="9:10" x14ac:dyDescent="0.25">
      <c r="I485" s="41" t="s">
        <v>131</v>
      </c>
      <c r="J485" s="43">
        <v>6797</v>
      </c>
    </row>
    <row r="486" spans="9:10" x14ac:dyDescent="0.25">
      <c r="I486" s="41" t="s">
        <v>132</v>
      </c>
      <c r="J486" s="43">
        <v>6436</v>
      </c>
    </row>
    <row r="487" spans="9:10" x14ac:dyDescent="0.25">
      <c r="I487" s="41" t="s">
        <v>133</v>
      </c>
      <c r="J487" s="43">
        <v>6897</v>
      </c>
    </row>
    <row r="488" spans="9:10" x14ac:dyDescent="0.25">
      <c r="I488" s="41" t="s">
        <v>134</v>
      </c>
      <c r="J488" s="43">
        <v>6003</v>
      </c>
    </row>
    <row r="489" spans="9:10" x14ac:dyDescent="0.25">
      <c r="I489" s="41" t="s">
        <v>135</v>
      </c>
      <c r="J489" s="43">
        <v>7483</v>
      </c>
    </row>
    <row r="490" spans="9:10" x14ac:dyDescent="0.25">
      <c r="I490" s="41" t="s">
        <v>136</v>
      </c>
      <c r="J490" s="43">
        <v>7070</v>
      </c>
    </row>
    <row r="491" spans="9:10" x14ac:dyDescent="0.25">
      <c r="I491" s="41" t="s">
        <v>137</v>
      </c>
      <c r="J491" s="43">
        <v>3823</v>
      </c>
    </row>
    <row r="492" spans="9:10" x14ac:dyDescent="0.25">
      <c r="I492" s="41" t="s">
        <v>138</v>
      </c>
      <c r="J492" s="43">
        <v>1088</v>
      </c>
    </row>
    <row r="493" spans="9:10" x14ac:dyDescent="0.25">
      <c r="I493" s="41" t="s">
        <v>139</v>
      </c>
      <c r="J493" s="43">
        <v>1665</v>
      </c>
    </row>
    <row r="494" spans="9:10" x14ac:dyDescent="0.25">
      <c r="I494" s="41" t="s">
        <v>140</v>
      </c>
      <c r="J494" s="43">
        <v>2169</v>
      </c>
    </row>
    <row r="495" spans="9:10" x14ac:dyDescent="0.25">
      <c r="I495" s="41" t="s">
        <v>141</v>
      </c>
      <c r="J495" s="43">
        <v>3414</v>
      </c>
    </row>
    <row r="496" spans="9:10" x14ac:dyDescent="0.25">
      <c r="I496" s="41" t="s">
        <v>142</v>
      </c>
      <c r="J496" s="43">
        <v>6254</v>
      </c>
    </row>
    <row r="497" spans="9:10" x14ac:dyDescent="0.25">
      <c r="I497" s="41" t="s">
        <v>143</v>
      </c>
      <c r="J497" s="43">
        <v>6566</v>
      </c>
    </row>
    <row r="498" spans="9:10" x14ac:dyDescent="0.25">
      <c r="I498" s="41" t="s">
        <v>144</v>
      </c>
      <c r="J498" s="43">
        <v>5449</v>
      </c>
    </row>
    <row r="499" spans="9:10" x14ac:dyDescent="0.25">
      <c r="I499" s="41" t="s">
        <v>145</v>
      </c>
      <c r="J499" s="43">
        <v>3423</v>
      </c>
    </row>
    <row r="500" spans="9:10" x14ac:dyDescent="0.25">
      <c r="I500" s="41" t="s">
        <v>146</v>
      </c>
      <c r="J500" s="43">
        <v>2486</v>
      </c>
    </row>
    <row r="501" spans="9:10" x14ac:dyDescent="0.25">
      <c r="I501" s="41" t="s">
        <v>147</v>
      </c>
      <c r="J501" s="43">
        <v>3128</v>
      </c>
    </row>
    <row r="502" spans="9:10" x14ac:dyDescent="0.25">
      <c r="I502" s="41" t="s">
        <v>148</v>
      </c>
      <c r="J502" s="43">
        <v>4014</v>
      </c>
    </row>
    <row r="503" spans="9:10" x14ac:dyDescent="0.25">
      <c r="I503" s="41" t="s">
        <v>149</v>
      </c>
      <c r="J503" s="43">
        <v>3824</v>
      </c>
    </row>
    <row r="504" spans="9:10" x14ac:dyDescent="0.25">
      <c r="I504" s="41" t="s">
        <v>150</v>
      </c>
      <c r="J504" s="43">
        <v>3382</v>
      </c>
    </row>
    <row r="505" spans="9:10" x14ac:dyDescent="0.25">
      <c r="I505" s="41" t="s">
        <v>151</v>
      </c>
      <c r="J505" s="43">
        <v>3334</v>
      </c>
    </row>
    <row r="506" spans="9:10" x14ac:dyDescent="0.25">
      <c r="I506" s="41" t="s">
        <v>152</v>
      </c>
      <c r="J506" s="43">
        <v>3972</v>
      </c>
    </row>
    <row r="507" spans="9:10" x14ac:dyDescent="0.25">
      <c r="I507" s="41" t="s">
        <v>153</v>
      </c>
      <c r="J507" s="43">
        <v>3893</v>
      </c>
    </row>
    <row r="508" spans="9:10" x14ac:dyDescent="0.25">
      <c r="I508" s="41" t="s">
        <v>154</v>
      </c>
      <c r="J508" s="43">
        <v>3829</v>
      </c>
    </row>
    <row r="509" spans="9:10" x14ac:dyDescent="0.25">
      <c r="I509" s="41" t="s">
        <v>155</v>
      </c>
      <c r="J509" s="43">
        <v>4641</v>
      </c>
    </row>
    <row r="510" spans="9:10" x14ac:dyDescent="0.25">
      <c r="I510" s="41" t="s">
        <v>156</v>
      </c>
      <c r="J510" s="43">
        <v>3827</v>
      </c>
    </row>
    <row r="511" spans="9:10" x14ac:dyDescent="0.25">
      <c r="I511" s="41" t="s">
        <v>157</v>
      </c>
      <c r="J511" s="43">
        <v>3200</v>
      </c>
    </row>
    <row r="512" spans="9:10" x14ac:dyDescent="0.25">
      <c r="I512" s="41" t="s">
        <v>158</v>
      </c>
      <c r="J512" s="43">
        <v>3259</v>
      </c>
    </row>
    <row r="513" spans="9:10" x14ac:dyDescent="0.25">
      <c r="I513" s="41" t="s">
        <v>159</v>
      </c>
      <c r="J513" s="43">
        <v>2721</v>
      </c>
    </row>
    <row r="514" spans="9:10" x14ac:dyDescent="0.25">
      <c r="I514" s="41" t="s">
        <v>160</v>
      </c>
      <c r="J514" s="43">
        <v>2879</v>
      </c>
    </row>
    <row r="515" spans="9:10" x14ac:dyDescent="0.25">
      <c r="I515" s="41" t="s">
        <v>161</v>
      </c>
      <c r="J515" s="43">
        <v>3017</v>
      </c>
    </row>
    <row r="516" spans="9:10" x14ac:dyDescent="0.25">
      <c r="I516" s="41" t="s">
        <v>162</v>
      </c>
      <c r="J516" s="43">
        <v>3792</v>
      </c>
    </row>
    <row r="517" spans="9:10" x14ac:dyDescent="0.25">
      <c r="I517" s="41" t="s">
        <v>163</v>
      </c>
      <c r="J517" s="43">
        <v>3759</v>
      </c>
    </row>
    <row r="518" spans="9:10" x14ac:dyDescent="0.25">
      <c r="I518" s="41" t="s">
        <v>164</v>
      </c>
      <c r="J518" s="43">
        <v>3925</v>
      </c>
    </row>
    <row r="519" spans="9:10" x14ac:dyDescent="0.25">
      <c r="I519" s="41" t="s">
        <v>165</v>
      </c>
      <c r="J519" s="43">
        <v>4601</v>
      </c>
    </row>
    <row r="520" spans="9:10" x14ac:dyDescent="0.25">
      <c r="I520" s="41" t="s">
        <v>166</v>
      </c>
      <c r="J520" s="43">
        <v>3285</v>
      </c>
    </row>
    <row r="521" spans="9:10" x14ac:dyDescent="0.25">
      <c r="I521" s="41" t="s">
        <v>98</v>
      </c>
      <c r="J521" s="43">
        <v>269996</v>
      </c>
    </row>
    <row r="522" spans="9:10" x14ac:dyDescent="0.25">
      <c r="I522"/>
      <c r="J522"/>
    </row>
    <row r="523" spans="9:10" x14ac:dyDescent="0.25">
      <c r="I523"/>
      <c r="J523"/>
    </row>
    <row r="524" spans="9:10" x14ac:dyDescent="0.25">
      <c r="I524"/>
      <c r="J524"/>
    </row>
    <row r="525" spans="9:10" x14ac:dyDescent="0.25">
      <c r="I525"/>
      <c r="J525"/>
    </row>
    <row r="526" spans="9:10" x14ac:dyDescent="0.25">
      <c r="I526"/>
      <c r="J526"/>
    </row>
    <row r="527" spans="9:10" x14ac:dyDescent="0.25">
      <c r="I527"/>
      <c r="J527"/>
    </row>
    <row r="528" spans="9:10" x14ac:dyDescent="0.25">
      <c r="I528"/>
      <c r="J528"/>
    </row>
    <row r="529" spans="9:10" x14ac:dyDescent="0.25">
      <c r="I529"/>
      <c r="J529"/>
    </row>
    <row r="530" spans="9:10" x14ac:dyDescent="0.25">
      <c r="I530"/>
      <c r="J530"/>
    </row>
    <row r="531" spans="9:10" x14ac:dyDescent="0.25">
      <c r="I531"/>
      <c r="J531"/>
    </row>
    <row r="532" spans="9:10" x14ac:dyDescent="0.25">
      <c r="I532"/>
      <c r="J532"/>
    </row>
    <row r="533" spans="9:10" x14ac:dyDescent="0.25">
      <c r="I533"/>
      <c r="J533"/>
    </row>
    <row r="534" spans="9:10" x14ac:dyDescent="0.25">
      <c r="I534"/>
      <c r="J534"/>
    </row>
    <row r="535" spans="9:10" x14ac:dyDescent="0.25">
      <c r="I535"/>
      <c r="J535"/>
    </row>
    <row r="536" spans="9:10" x14ac:dyDescent="0.25">
      <c r="I536"/>
      <c r="J536"/>
    </row>
    <row r="537" spans="9:10" x14ac:dyDescent="0.25">
      <c r="I537"/>
      <c r="J537"/>
    </row>
    <row r="538" spans="9:10" x14ac:dyDescent="0.25">
      <c r="I538"/>
      <c r="J538"/>
    </row>
    <row r="539" spans="9:10" x14ac:dyDescent="0.25">
      <c r="I539"/>
      <c r="J539"/>
    </row>
    <row r="540" spans="9:10" x14ac:dyDescent="0.25">
      <c r="I540"/>
      <c r="J540"/>
    </row>
    <row r="541" spans="9:10" x14ac:dyDescent="0.25">
      <c r="I541"/>
      <c r="J541"/>
    </row>
    <row r="542" spans="9:10" x14ac:dyDescent="0.25">
      <c r="I542"/>
      <c r="J542"/>
    </row>
    <row r="543" spans="9:10" x14ac:dyDescent="0.25">
      <c r="I543"/>
      <c r="J543"/>
    </row>
    <row r="544" spans="9:10" x14ac:dyDescent="0.25">
      <c r="I544"/>
      <c r="J544"/>
    </row>
    <row r="545" spans="9:10" x14ac:dyDescent="0.25">
      <c r="I545"/>
      <c r="J545"/>
    </row>
    <row r="546" spans="9:10" x14ac:dyDescent="0.25">
      <c r="I546"/>
      <c r="J546"/>
    </row>
    <row r="547" spans="9:10" x14ac:dyDescent="0.25">
      <c r="I547"/>
      <c r="J547"/>
    </row>
    <row r="548" spans="9:10" x14ac:dyDescent="0.25">
      <c r="I548"/>
      <c r="J548"/>
    </row>
    <row r="549" spans="9:10" x14ac:dyDescent="0.25">
      <c r="I549"/>
      <c r="J549"/>
    </row>
    <row r="550" spans="9:10" x14ac:dyDescent="0.25">
      <c r="I550"/>
      <c r="J550"/>
    </row>
    <row r="551" spans="9:10" x14ac:dyDescent="0.25">
      <c r="I551"/>
      <c r="J551"/>
    </row>
    <row r="552" spans="9:10" x14ac:dyDescent="0.25">
      <c r="I552"/>
      <c r="J552"/>
    </row>
    <row r="553" spans="9:10" x14ac:dyDescent="0.25">
      <c r="I553"/>
      <c r="J553"/>
    </row>
    <row r="554" spans="9:10" x14ac:dyDescent="0.25">
      <c r="I554"/>
      <c r="J554"/>
    </row>
    <row r="555" spans="9:10" x14ac:dyDescent="0.25">
      <c r="I555"/>
      <c r="J555"/>
    </row>
    <row r="556" spans="9:10" x14ac:dyDescent="0.25">
      <c r="I556"/>
      <c r="J556"/>
    </row>
    <row r="557" spans="9:10" x14ac:dyDescent="0.25">
      <c r="I557"/>
      <c r="J557"/>
    </row>
    <row r="558" spans="9:10" x14ac:dyDescent="0.25">
      <c r="I558"/>
      <c r="J558"/>
    </row>
    <row r="559" spans="9:10" x14ac:dyDescent="0.25">
      <c r="I559"/>
      <c r="J559"/>
    </row>
    <row r="560" spans="9:10" x14ac:dyDescent="0.25">
      <c r="I560"/>
      <c r="J560"/>
    </row>
    <row r="561" spans="9:10" x14ac:dyDescent="0.25">
      <c r="I561"/>
      <c r="J561"/>
    </row>
    <row r="562" spans="9:10" x14ac:dyDescent="0.25">
      <c r="I562"/>
      <c r="J562"/>
    </row>
    <row r="563" spans="9:10" x14ac:dyDescent="0.25">
      <c r="I563"/>
      <c r="J563"/>
    </row>
    <row r="564" spans="9:10" x14ac:dyDescent="0.25">
      <c r="I564"/>
      <c r="J564"/>
    </row>
    <row r="565" spans="9:10" x14ac:dyDescent="0.25">
      <c r="I565"/>
      <c r="J565"/>
    </row>
    <row r="566" spans="9:10" x14ac:dyDescent="0.25">
      <c r="I566"/>
      <c r="J566"/>
    </row>
    <row r="567" spans="9:10" x14ac:dyDescent="0.25">
      <c r="I567"/>
      <c r="J567"/>
    </row>
    <row r="568" spans="9:10" x14ac:dyDescent="0.25">
      <c r="I568"/>
      <c r="J568"/>
    </row>
    <row r="569" spans="9:10" x14ac:dyDescent="0.25">
      <c r="I569"/>
      <c r="J569"/>
    </row>
    <row r="570" spans="9:10" x14ac:dyDescent="0.25">
      <c r="I570"/>
      <c r="J570"/>
    </row>
    <row r="571" spans="9:10" x14ac:dyDescent="0.25">
      <c r="I571"/>
      <c r="J571"/>
    </row>
    <row r="572" spans="9:10" x14ac:dyDescent="0.25">
      <c r="I572"/>
      <c r="J572"/>
    </row>
    <row r="573" spans="9:10" x14ac:dyDescent="0.25">
      <c r="I573"/>
      <c r="J573"/>
    </row>
    <row r="574" spans="9:10" x14ac:dyDescent="0.25">
      <c r="I574"/>
      <c r="J574"/>
    </row>
    <row r="575" spans="9:10" x14ac:dyDescent="0.25">
      <c r="I575"/>
      <c r="J575"/>
    </row>
    <row r="576" spans="9:10" x14ac:dyDescent="0.25">
      <c r="I576"/>
      <c r="J576"/>
    </row>
    <row r="577" spans="9:10" x14ac:dyDescent="0.25">
      <c r="I577"/>
      <c r="J577"/>
    </row>
    <row r="578" spans="9:10" x14ac:dyDescent="0.25">
      <c r="I578"/>
      <c r="J578"/>
    </row>
    <row r="579" spans="9:10" x14ac:dyDescent="0.25">
      <c r="I579"/>
      <c r="J579"/>
    </row>
    <row r="580" spans="9:10" x14ac:dyDescent="0.25">
      <c r="I580"/>
      <c r="J580"/>
    </row>
    <row r="581" spans="9:10" x14ac:dyDescent="0.25">
      <c r="I581"/>
      <c r="J581"/>
    </row>
    <row r="582" spans="9:10" x14ac:dyDescent="0.25">
      <c r="I582"/>
      <c r="J582"/>
    </row>
    <row r="583" spans="9:10" x14ac:dyDescent="0.25">
      <c r="I583"/>
      <c r="J583"/>
    </row>
    <row r="584" spans="9:10" x14ac:dyDescent="0.25">
      <c r="I584"/>
      <c r="J584"/>
    </row>
    <row r="585" spans="9:10" x14ac:dyDescent="0.25">
      <c r="I585"/>
      <c r="J585"/>
    </row>
    <row r="586" spans="9:10" x14ac:dyDescent="0.25">
      <c r="I586"/>
      <c r="J586"/>
    </row>
    <row r="587" spans="9:10" x14ac:dyDescent="0.25">
      <c r="I587"/>
      <c r="J587"/>
    </row>
    <row r="588" spans="9:10" x14ac:dyDescent="0.25">
      <c r="I588"/>
      <c r="J588"/>
    </row>
    <row r="589" spans="9:10" x14ac:dyDescent="0.25">
      <c r="I589"/>
      <c r="J589"/>
    </row>
    <row r="590" spans="9:10" x14ac:dyDescent="0.25">
      <c r="I590"/>
      <c r="J590"/>
    </row>
    <row r="591" spans="9:10" x14ac:dyDescent="0.25">
      <c r="I591"/>
      <c r="J591"/>
    </row>
    <row r="592" spans="9:10" x14ac:dyDescent="0.25">
      <c r="I592"/>
      <c r="J592"/>
    </row>
    <row r="593" spans="9:10" x14ac:dyDescent="0.25">
      <c r="I593"/>
      <c r="J593"/>
    </row>
    <row r="594" spans="9:10" x14ac:dyDescent="0.25">
      <c r="I594"/>
      <c r="J594"/>
    </row>
    <row r="595" spans="9:10" x14ac:dyDescent="0.25">
      <c r="I595"/>
      <c r="J595"/>
    </row>
    <row r="596" spans="9:10" x14ac:dyDescent="0.25">
      <c r="I596"/>
      <c r="J596"/>
    </row>
    <row r="597" spans="9:10" x14ac:dyDescent="0.25">
      <c r="I597"/>
      <c r="J597"/>
    </row>
    <row r="598" spans="9:10" x14ac:dyDescent="0.25">
      <c r="I598"/>
      <c r="J598"/>
    </row>
    <row r="599" spans="9:10" x14ac:dyDescent="0.25">
      <c r="I599"/>
      <c r="J599"/>
    </row>
    <row r="600" spans="9:10" x14ac:dyDescent="0.25">
      <c r="I600"/>
      <c r="J600"/>
    </row>
    <row r="601" spans="9:10" x14ac:dyDescent="0.25">
      <c r="I601"/>
      <c r="J601"/>
    </row>
    <row r="602" spans="9:10" x14ac:dyDescent="0.25">
      <c r="I602"/>
      <c r="J602"/>
    </row>
    <row r="603" spans="9:10" x14ac:dyDescent="0.25">
      <c r="I603"/>
      <c r="J603"/>
    </row>
    <row r="604" spans="9:10" x14ac:dyDescent="0.25">
      <c r="I604"/>
      <c r="J604"/>
    </row>
    <row r="605" spans="9:10" x14ac:dyDescent="0.25">
      <c r="I605"/>
      <c r="J605"/>
    </row>
    <row r="606" spans="9:10" x14ac:dyDescent="0.25">
      <c r="I606"/>
      <c r="J606"/>
    </row>
    <row r="607" spans="9:10" x14ac:dyDescent="0.25">
      <c r="I607"/>
      <c r="J607"/>
    </row>
    <row r="608" spans="9:10" x14ac:dyDescent="0.25">
      <c r="I608"/>
      <c r="J608"/>
    </row>
    <row r="609" spans="9:10" x14ac:dyDescent="0.25">
      <c r="I609"/>
      <c r="J609"/>
    </row>
    <row r="610" spans="9:10" x14ac:dyDescent="0.25">
      <c r="I610"/>
      <c r="J610"/>
    </row>
    <row r="611" spans="9:10" x14ac:dyDescent="0.25">
      <c r="I611"/>
      <c r="J611"/>
    </row>
    <row r="612" spans="9:10" x14ac:dyDescent="0.25">
      <c r="I612"/>
      <c r="J612"/>
    </row>
    <row r="613" spans="9:10" x14ac:dyDescent="0.25">
      <c r="I613"/>
      <c r="J613"/>
    </row>
    <row r="614" spans="9:10" x14ac:dyDescent="0.25">
      <c r="I614"/>
      <c r="J614"/>
    </row>
    <row r="615" spans="9:10" x14ac:dyDescent="0.25">
      <c r="I615"/>
      <c r="J615"/>
    </row>
    <row r="616" spans="9:10" x14ac:dyDescent="0.25">
      <c r="I616"/>
      <c r="J616"/>
    </row>
    <row r="617" spans="9:10" x14ac:dyDescent="0.25">
      <c r="I617"/>
      <c r="J617"/>
    </row>
    <row r="618" spans="9:10" x14ac:dyDescent="0.25">
      <c r="I618"/>
      <c r="J618"/>
    </row>
    <row r="619" spans="9:10" x14ac:dyDescent="0.25">
      <c r="I619"/>
      <c r="J619"/>
    </row>
    <row r="620" spans="9:10" x14ac:dyDescent="0.25">
      <c r="I620"/>
      <c r="J620"/>
    </row>
    <row r="621" spans="9:10" x14ac:dyDescent="0.25">
      <c r="I621"/>
      <c r="J621"/>
    </row>
    <row r="622" spans="9:10" x14ac:dyDescent="0.25">
      <c r="I622"/>
      <c r="J622"/>
    </row>
    <row r="623" spans="9:10" x14ac:dyDescent="0.25">
      <c r="I623"/>
      <c r="J623"/>
    </row>
    <row r="624" spans="9:10" x14ac:dyDescent="0.25">
      <c r="I624"/>
      <c r="J624"/>
    </row>
    <row r="625" spans="9:10" x14ac:dyDescent="0.25">
      <c r="I625"/>
      <c r="J625"/>
    </row>
    <row r="626" spans="9:10" x14ac:dyDescent="0.25">
      <c r="I626"/>
      <c r="J626"/>
    </row>
    <row r="627" spans="9:10" x14ac:dyDescent="0.25">
      <c r="I627"/>
      <c r="J627"/>
    </row>
    <row r="628" spans="9:10" x14ac:dyDescent="0.25">
      <c r="I628"/>
      <c r="J628"/>
    </row>
    <row r="629" spans="9:10" x14ac:dyDescent="0.25">
      <c r="I629"/>
      <c r="J629"/>
    </row>
    <row r="630" spans="9:10" x14ac:dyDescent="0.25">
      <c r="I630"/>
      <c r="J630"/>
    </row>
    <row r="631" spans="9:10" x14ac:dyDescent="0.25">
      <c r="I631"/>
      <c r="J631"/>
    </row>
    <row r="632" spans="9:10" x14ac:dyDescent="0.25">
      <c r="I632"/>
      <c r="J632"/>
    </row>
    <row r="633" spans="9:10" x14ac:dyDescent="0.25">
      <c r="I633"/>
      <c r="J633"/>
    </row>
    <row r="634" spans="9:10" x14ac:dyDescent="0.25">
      <c r="I634"/>
      <c r="J634"/>
    </row>
    <row r="635" spans="9:10" x14ac:dyDescent="0.25">
      <c r="I635"/>
      <c r="J635"/>
    </row>
    <row r="636" spans="9:10" x14ac:dyDescent="0.25">
      <c r="I636"/>
      <c r="J636"/>
    </row>
    <row r="637" spans="9:10" x14ac:dyDescent="0.25">
      <c r="I637"/>
      <c r="J637"/>
    </row>
    <row r="638" spans="9:10" x14ac:dyDescent="0.25">
      <c r="I638"/>
      <c r="J638"/>
    </row>
    <row r="639" spans="9:10" x14ac:dyDescent="0.25">
      <c r="I639"/>
      <c r="J639"/>
    </row>
    <row r="640" spans="9:10" x14ac:dyDescent="0.25">
      <c r="I640"/>
      <c r="J640"/>
    </row>
    <row r="641" spans="9:10" x14ac:dyDescent="0.25">
      <c r="I641"/>
      <c r="J641"/>
    </row>
    <row r="642" spans="9:10" x14ac:dyDescent="0.25">
      <c r="I642"/>
      <c r="J642"/>
    </row>
    <row r="643" spans="9:10" x14ac:dyDescent="0.25">
      <c r="I643"/>
      <c r="J643"/>
    </row>
    <row r="644" spans="9:10" x14ac:dyDescent="0.25">
      <c r="I644"/>
      <c r="J644"/>
    </row>
    <row r="645" spans="9:10" x14ac:dyDescent="0.25">
      <c r="I645"/>
      <c r="J645"/>
    </row>
    <row r="646" spans="9:10" x14ac:dyDescent="0.25">
      <c r="I646"/>
      <c r="J646"/>
    </row>
    <row r="647" spans="9:10" x14ac:dyDescent="0.25">
      <c r="I647"/>
      <c r="J647"/>
    </row>
    <row r="648" spans="9:10" x14ac:dyDescent="0.25">
      <c r="I648"/>
      <c r="J648"/>
    </row>
    <row r="649" spans="9:10" x14ac:dyDescent="0.25">
      <c r="I649"/>
      <c r="J649"/>
    </row>
    <row r="650" spans="9:10" x14ac:dyDescent="0.25">
      <c r="I650"/>
      <c r="J650"/>
    </row>
    <row r="651" spans="9:10" x14ac:dyDescent="0.25">
      <c r="I651"/>
      <c r="J651"/>
    </row>
    <row r="652" spans="9:10" x14ac:dyDescent="0.25">
      <c r="I652"/>
      <c r="J652"/>
    </row>
    <row r="653" spans="9:10" x14ac:dyDescent="0.25">
      <c r="I653"/>
      <c r="J653"/>
    </row>
    <row r="654" spans="9:10" x14ac:dyDescent="0.25">
      <c r="I654"/>
      <c r="J654"/>
    </row>
    <row r="655" spans="9:10" x14ac:dyDescent="0.25">
      <c r="I655"/>
      <c r="J655"/>
    </row>
    <row r="656" spans="9:10" x14ac:dyDescent="0.25">
      <c r="I656"/>
      <c r="J656"/>
    </row>
    <row r="657" spans="9:10" x14ac:dyDescent="0.25">
      <c r="I657"/>
      <c r="J657"/>
    </row>
    <row r="658" spans="9:10" x14ac:dyDescent="0.25">
      <c r="I658"/>
      <c r="J658"/>
    </row>
    <row r="659" spans="9:10" x14ac:dyDescent="0.25">
      <c r="I659"/>
      <c r="J659"/>
    </row>
    <row r="660" spans="9:10" x14ac:dyDescent="0.25">
      <c r="I660"/>
      <c r="J660"/>
    </row>
    <row r="661" spans="9:10" x14ac:dyDescent="0.25">
      <c r="I661"/>
      <c r="J661"/>
    </row>
    <row r="662" spans="9:10" x14ac:dyDescent="0.25">
      <c r="I662"/>
      <c r="J662"/>
    </row>
    <row r="663" spans="9:10" x14ac:dyDescent="0.25">
      <c r="I663"/>
      <c r="J663"/>
    </row>
    <row r="664" spans="9:10" x14ac:dyDescent="0.25">
      <c r="I664"/>
      <c r="J664"/>
    </row>
    <row r="665" spans="9:10" x14ac:dyDescent="0.25">
      <c r="I665"/>
      <c r="J665"/>
    </row>
    <row r="666" spans="9:10" x14ac:dyDescent="0.25">
      <c r="I666"/>
      <c r="J666"/>
    </row>
    <row r="667" spans="9:10" x14ac:dyDescent="0.25">
      <c r="I667"/>
      <c r="J667"/>
    </row>
    <row r="668" spans="9:10" x14ac:dyDescent="0.25">
      <c r="I668"/>
      <c r="J668"/>
    </row>
    <row r="669" spans="9:10" x14ac:dyDescent="0.25">
      <c r="I669"/>
      <c r="J669"/>
    </row>
    <row r="670" spans="9:10" x14ac:dyDescent="0.25">
      <c r="I670"/>
      <c r="J670"/>
    </row>
    <row r="671" spans="9:10" x14ac:dyDescent="0.25">
      <c r="I671"/>
      <c r="J671"/>
    </row>
    <row r="672" spans="9:10" x14ac:dyDescent="0.25">
      <c r="I672"/>
      <c r="J672"/>
    </row>
    <row r="673" spans="9:10" x14ac:dyDescent="0.25">
      <c r="I673"/>
      <c r="J673"/>
    </row>
    <row r="674" spans="9:10" x14ac:dyDescent="0.25">
      <c r="I674"/>
      <c r="J674"/>
    </row>
    <row r="675" spans="9:10" x14ac:dyDescent="0.25">
      <c r="I675"/>
      <c r="J675"/>
    </row>
    <row r="676" spans="9:10" x14ac:dyDescent="0.25">
      <c r="I676"/>
      <c r="J676"/>
    </row>
    <row r="677" spans="9:10" x14ac:dyDescent="0.25">
      <c r="I677"/>
      <c r="J677"/>
    </row>
    <row r="678" spans="9:10" x14ac:dyDescent="0.25">
      <c r="I678"/>
      <c r="J678"/>
    </row>
    <row r="679" spans="9:10" x14ac:dyDescent="0.25">
      <c r="I679"/>
      <c r="J679"/>
    </row>
    <row r="680" spans="9:10" x14ac:dyDescent="0.25">
      <c r="I680"/>
      <c r="J680"/>
    </row>
    <row r="681" spans="9:10" x14ac:dyDescent="0.25">
      <c r="I681"/>
      <c r="J681"/>
    </row>
    <row r="682" spans="9:10" x14ac:dyDescent="0.25">
      <c r="I682"/>
      <c r="J682"/>
    </row>
    <row r="683" spans="9:10" x14ac:dyDescent="0.25">
      <c r="I683"/>
      <c r="J683"/>
    </row>
    <row r="684" spans="9:10" x14ac:dyDescent="0.25">
      <c r="I684"/>
      <c r="J684"/>
    </row>
    <row r="685" spans="9:10" x14ac:dyDescent="0.25">
      <c r="I685"/>
      <c r="J685"/>
    </row>
    <row r="686" spans="9:10" x14ac:dyDescent="0.25">
      <c r="I686"/>
      <c r="J686"/>
    </row>
    <row r="687" spans="9:10" x14ac:dyDescent="0.25">
      <c r="I687"/>
      <c r="J687"/>
    </row>
    <row r="688" spans="9:10" x14ac:dyDescent="0.25">
      <c r="I688"/>
      <c r="J688"/>
    </row>
    <row r="689" spans="9:10" x14ac:dyDescent="0.25">
      <c r="I689"/>
      <c r="J689"/>
    </row>
    <row r="690" spans="9:10" x14ac:dyDescent="0.25">
      <c r="I690"/>
      <c r="J690"/>
    </row>
    <row r="691" spans="9:10" x14ac:dyDescent="0.25">
      <c r="I691"/>
      <c r="J691"/>
    </row>
    <row r="692" spans="9:10" x14ac:dyDescent="0.25">
      <c r="I692"/>
      <c r="J692"/>
    </row>
    <row r="693" spans="9:10" x14ac:dyDescent="0.25">
      <c r="I693"/>
      <c r="J693"/>
    </row>
    <row r="694" spans="9:10" x14ac:dyDescent="0.25">
      <c r="I694"/>
      <c r="J694"/>
    </row>
    <row r="695" spans="9:10" x14ac:dyDescent="0.25">
      <c r="I695"/>
      <c r="J695"/>
    </row>
    <row r="696" spans="9:10" x14ac:dyDescent="0.25">
      <c r="I696"/>
      <c r="J696"/>
    </row>
    <row r="697" spans="9:10" x14ac:dyDescent="0.25">
      <c r="I697"/>
      <c r="J697"/>
    </row>
    <row r="698" spans="9:10" x14ac:dyDescent="0.25">
      <c r="I698"/>
      <c r="J698"/>
    </row>
    <row r="699" spans="9:10" x14ac:dyDescent="0.25">
      <c r="I699"/>
      <c r="J699"/>
    </row>
    <row r="700" spans="9:10" x14ac:dyDescent="0.25">
      <c r="I700"/>
      <c r="J700"/>
    </row>
    <row r="701" spans="9:10" x14ac:dyDescent="0.25">
      <c r="I701"/>
      <c r="J701"/>
    </row>
    <row r="702" spans="9:10" x14ac:dyDescent="0.25">
      <c r="I702"/>
      <c r="J702"/>
    </row>
    <row r="703" spans="9:10" x14ac:dyDescent="0.25">
      <c r="I703"/>
      <c r="J703"/>
    </row>
    <row r="704" spans="9:10" x14ac:dyDescent="0.25">
      <c r="I704"/>
      <c r="J704"/>
    </row>
    <row r="705" spans="9:10" x14ac:dyDescent="0.25">
      <c r="I705"/>
      <c r="J705"/>
    </row>
    <row r="706" spans="9:10" x14ac:dyDescent="0.25">
      <c r="I706"/>
      <c r="J706"/>
    </row>
    <row r="707" spans="9:10" x14ac:dyDescent="0.25">
      <c r="I707"/>
      <c r="J707"/>
    </row>
    <row r="708" spans="9:10" x14ac:dyDescent="0.25">
      <c r="I708"/>
      <c r="J708"/>
    </row>
    <row r="709" spans="9:10" x14ac:dyDescent="0.25">
      <c r="I709"/>
      <c r="J709"/>
    </row>
    <row r="710" spans="9:10" x14ac:dyDescent="0.25">
      <c r="I710"/>
      <c r="J710"/>
    </row>
    <row r="711" spans="9:10" x14ac:dyDescent="0.25">
      <c r="I711"/>
      <c r="J711"/>
    </row>
    <row r="712" spans="9:10" x14ac:dyDescent="0.25">
      <c r="I712"/>
      <c r="J712"/>
    </row>
    <row r="713" spans="9:10" x14ac:dyDescent="0.25">
      <c r="I713"/>
      <c r="J713"/>
    </row>
    <row r="714" spans="9:10" x14ac:dyDescent="0.25">
      <c r="I714"/>
      <c r="J714"/>
    </row>
    <row r="715" spans="9:10" x14ac:dyDescent="0.25">
      <c r="I715"/>
      <c r="J715"/>
    </row>
    <row r="716" spans="9:10" x14ac:dyDescent="0.25">
      <c r="I716"/>
      <c r="J716"/>
    </row>
    <row r="717" spans="9:10" x14ac:dyDescent="0.25">
      <c r="I717"/>
      <c r="J717"/>
    </row>
    <row r="718" spans="9:10" x14ac:dyDescent="0.25">
      <c r="I718"/>
      <c r="J718"/>
    </row>
    <row r="719" spans="9:10" x14ac:dyDescent="0.25">
      <c r="I719"/>
      <c r="J719"/>
    </row>
    <row r="720" spans="9:10" x14ac:dyDescent="0.25">
      <c r="I720"/>
      <c r="J720"/>
    </row>
    <row r="721" spans="9:10" x14ac:dyDescent="0.25">
      <c r="I721"/>
      <c r="J721"/>
    </row>
    <row r="722" spans="9:10" x14ac:dyDescent="0.25">
      <c r="I722"/>
      <c r="J722"/>
    </row>
    <row r="723" spans="9:10" x14ac:dyDescent="0.25">
      <c r="I723"/>
      <c r="J723"/>
    </row>
    <row r="724" spans="9:10" x14ac:dyDescent="0.25">
      <c r="I724"/>
      <c r="J724"/>
    </row>
    <row r="725" spans="9:10" x14ac:dyDescent="0.25">
      <c r="I725"/>
      <c r="J725"/>
    </row>
    <row r="726" spans="9:10" x14ac:dyDescent="0.25">
      <c r="I726"/>
      <c r="J726"/>
    </row>
    <row r="727" spans="9:10" x14ac:dyDescent="0.25">
      <c r="I727"/>
      <c r="J727"/>
    </row>
    <row r="728" spans="9:10" x14ac:dyDescent="0.25">
      <c r="I728"/>
      <c r="J728"/>
    </row>
    <row r="729" spans="9:10" x14ac:dyDescent="0.25">
      <c r="I729"/>
      <c r="J729"/>
    </row>
    <row r="730" spans="9:10" x14ac:dyDescent="0.25">
      <c r="I730"/>
      <c r="J730"/>
    </row>
    <row r="731" spans="9:10" x14ac:dyDescent="0.25">
      <c r="I731"/>
      <c r="J731"/>
    </row>
    <row r="732" spans="9:10" x14ac:dyDescent="0.25">
      <c r="I732"/>
      <c r="J732"/>
    </row>
    <row r="733" spans="9:10" x14ac:dyDescent="0.25">
      <c r="I733"/>
      <c r="J733"/>
    </row>
    <row r="734" spans="9:10" x14ac:dyDescent="0.25">
      <c r="I734"/>
      <c r="J734"/>
    </row>
    <row r="735" spans="9:10" x14ac:dyDescent="0.25">
      <c r="I735"/>
      <c r="J735"/>
    </row>
    <row r="736" spans="9:10" x14ac:dyDescent="0.25">
      <c r="I736"/>
      <c r="J736"/>
    </row>
    <row r="737" spans="9:10" x14ac:dyDescent="0.25">
      <c r="I737"/>
      <c r="J737"/>
    </row>
    <row r="738" spans="9:10" x14ac:dyDescent="0.25">
      <c r="I738"/>
      <c r="J738"/>
    </row>
    <row r="739" spans="9:10" x14ac:dyDescent="0.25">
      <c r="I739"/>
      <c r="J739"/>
    </row>
    <row r="740" spans="9:10" x14ac:dyDescent="0.25">
      <c r="I740"/>
      <c r="J740"/>
    </row>
    <row r="741" spans="9:10" x14ac:dyDescent="0.25">
      <c r="I741"/>
      <c r="J741"/>
    </row>
    <row r="742" spans="9:10" x14ac:dyDescent="0.25">
      <c r="I742"/>
      <c r="J742"/>
    </row>
    <row r="743" spans="9:10" x14ac:dyDescent="0.25">
      <c r="I743"/>
      <c r="J743"/>
    </row>
    <row r="744" spans="9:10" x14ac:dyDescent="0.25">
      <c r="I744"/>
      <c r="J744"/>
    </row>
    <row r="745" spans="9:10" x14ac:dyDescent="0.25">
      <c r="I745"/>
      <c r="J745"/>
    </row>
    <row r="746" spans="9:10" x14ac:dyDescent="0.25">
      <c r="I746"/>
      <c r="J746"/>
    </row>
    <row r="747" spans="9:10" x14ac:dyDescent="0.25">
      <c r="I747"/>
      <c r="J747"/>
    </row>
    <row r="748" spans="9:10" x14ac:dyDescent="0.25">
      <c r="I748"/>
      <c r="J748"/>
    </row>
    <row r="749" spans="9:10" x14ac:dyDescent="0.25">
      <c r="I749"/>
      <c r="J749"/>
    </row>
    <row r="750" spans="9:10" x14ac:dyDescent="0.25">
      <c r="I750"/>
      <c r="J750"/>
    </row>
    <row r="751" spans="9:10" x14ac:dyDescent="0.25">
      <c r="I751"/>
      <c r="J751"/>
    </row>
    <row r="752" spans="9:10" x14ac:dyDescent="0.25">
      <c r="I752"/>
      <c r="J752"/>
    </row>
    <row r="753" spans="9:10" x14ac:dyDescent="0.25">
      <c r="I753"/>
      <c r="J753"/>
    </row>
    <row r="754" spans="9:10" x14ac:dyDescent="0.25">
      <c r="I754"/>
      <c r="J754"/>
    </row>
    <row r="755" spans="9:10" x14ac:dyDescent="0.25">
      <c r="I755"/>
      <c r="J755"/>
    </row>
    <row r="756" spans="9:10" x14ac:dyDescent="0.25">
      <c r="I756"/>
      <c r="J756"/>
    </row>
    <row r="757" spans="9:10" x14ac:dyDescent="0.25">
      <c r="I757"/>
      <c r="J757"/>
    </row>
    <row r="758" spans="9:10" x14ac:dyDescent="0.25">
      <c r="I758"/>
      <c r="J758"/>
    </row>
    <row r="759" spans="9:10" x14ac:dyDescent="0.25">
      <c r="I759"/>
      <c r="J759"/>
    </row>
    <row r="760" spans="9:10" x14ac:dyDescent="0.25">
      <c r="I760"/>
      <c r="J760"/>
    </row>
    <row r="761" spans="9:10" x14ac:dyDescent="0.25">
      <c r="I761"/>
      <c r="J761"/>
    </row>
    <row r="762" spans="9:10" x14ac:dyDescent="0.25">
      <c r="I762"/>
      <c r="J762"/>
    </row>
    <row r="763" spans="9:10" x14ac:dyDescent="0.25">
      <c r="I763"/>
      <c r="J763"/>
    </row>
    <row r="764" spans="9:10" x14ac:dyDescent="0.25">
      <c r="I764"/>
      <c r="J764"/>
    </row>
    <row r="765" spans="9:10" x14ac:dyDescent="0.25">
      <c r="I765"/>
      <c r="J765"/>
    </row>
    <row r="766" spans="9:10" x14ac:dyDescent="0.25">
      <c r="I766"/>
      <c r="J766"/>
    </row>
    <row r="767" spans="9:10" x14ac:dyDescent="0.25">
      <c r="I767"/>
      <c r="J767"/>
    </row>
    <row r="768" spans="9:10" x14ac:dyDescent="0.25">
      <c r="I768"/>
      <c r="J768"/>
    </row>
    <row r="769" spans="9:10" x14ac:dyDescent="0.25">
      <c r="I769"/>
      <c r="J769"/>
    </row>
    <row r="770" spans="9:10" x14ac:dyDescent="0.25">
      <c r="I770"/>
      <c r="J770"/>
    </row>
    <row r="771" spans="9:10" x14ac:dyDescent="0.25">
      <c r="I771"/>
      <c r="J771"/>
    </row>
    <row r="772" spans="9:10" x14ac:dyDescent="0.25">
      <c r="I772"/>
      <c r="J772"/>
    </row>
    <row r="773" spans="9:10" x14ac:dyDescent="0.25">
      <c r="I773"/>
      <c r="J773"/>
    </row>
    <row r="774" spans="9:10" x14ac:dyDescent="0.25">
      <c r="I774"/>
      <c r="J774"/>
    </row>
    <row r="775" spans="9:10" x14ac:dyDescent="0.25">
      <c r="I775"/>
      <c r="J775"/>
    </row>
    <row r="776" spans="9:10" x14ac:dyDescent="0.25">
      <c r="I776"/>
      <c r="J776"/>
    </row>
    <row r="777" spans="9:10" x14ac:dyDescent="0.25">
      <c r="I777"/>
      <c r="J777"/>
    </row>
    <row r="778" spans="9:10" x14ac:dyDescent="0.25">
      <c r="I778"/>
      <c r="J778"/>
    </row>
    <row r="779" spans="9:10" x14ac:dyDescent="0.25">
      <c r="I779"/>
      <c r="J779"/>
    </row>
    <row r="780" spans="9:10" x14ac:dyDescent="0.25">
      <c r="I780"/>
      <c r="J780"/>
    </row>
    <row r="781" spans="9:10" x14ac:dyDescent="0.25">
      <c r="I781"/>
      <c r="J781"/>
    </row>
    <row r="782" spans="9:10" x14ac:dyDescent="0.25">
      <c r="I782"/>
      <c r="J782"/>
    </row>
    <row r="783" spans="9:10" x14ac:dyDescent="0.25">
      <c r="I783"/>
      <c r="J783"/>
    </row>
    <row r="784" spans="9:10" x14ac:dyDescent="0.25">
      <c r="I784"/>
      <c r="J784"/>
    </row>
    <row r="785" spans="9:10" x14ac:dyDescent="0.25">
      <c r="I785"/>
      <c r="J785"/>
    </row>
    <row r="786" spans="9:10" x14ac:dyDescent="0.25">
      <c r="I786"/>
      <c r="J786"/>
    </row>
    <row r="787" spans="9:10" x14ac:dyDescent="0.25">
      <c r="I787"/>
      <c r="J787"/>
    </row>
    <row r="788" spans="9:10" x14ac:dyDescent="0.25">
      <c r="I788"/>
      <c r="J788"/>
    </row>
    <row r="789" spans="9:10" x14ac:dyDescent="0.25">
      <c r="I789"/>
      <c r="J789"/>
    </row>
    <row r="790" spans="9:10" x14ac:dyDescent="0.25">
      <c r="I790"/>
      <c r="J790"/>
    </row>
    <row r="791" spans="9:10" x14ac:dyDescent="0.25">
      <c r="I791"/>
      <c r="J791"/>
    </row>
    <row r="792" spans="9:10" x14ac:dyDescent="0.25">
      <c r="I792"/>
      <c r="J792"/>
    </row>
    <row r="793" spans="9:10" x14ac:dyDescent="0.25">
      <c r="I793"/>
      <c r="J793"/>
    </row>
    <row r="794" spans="9:10" x14ac:dyDescent="0.25">
      <c r="I794"/>
      <c r="J794"/>
    </row>
    <row r="795" spans="9:10" x14ac:dyDescent="0.25">
      <c r="I795"/>
      <c r="J795"/>
    </row>
    <row r="796" spans="9:10" x14ac:dyDescent="0.25">
      <c r="I796"/>
      <c r="J796"/>
    </row>
    <row r="797" spans="9:10" x14ac:dyDescent="0.25">
      <c r="I797"/>
      <c r="J797"/>
    </row>
    <row r="798" spans="9:10" x14ac:dyDescent="0.25">
      <c r="I798"/>
      <c r="J798"/>
    </row>
    <row r="799" spans="9:10" x14ac:dyDescent="0.25">
      <c r="I799"/>
      <c r="J799"/>
    </row>
    <row r="800" spans="9:10" x14ac:dyDescent="0.25">
      <c r="I800"/>
      <c r="J800"/>
    </row>
    <row r="801" spans="9:10" x14ac:dyDescent="0.25">
      <c r="I801"/>
      <c r="J801"/>
    </row>
    <row r="802" spans="9:10" x14ac:dyDescent="0.25">
      <c r="I802"/>
      <c r="J802"/>
    </row>
    <row r="803" spans="9:10" x14ac:dyDescent="0.25">
      <c r="I803"/>
      <c r="J803"/>
    </row>
    <row r="804" spans="9:10" x14ac:dyDescent="0.25">
      <c r="I804"/>
      <c r="J804"/>
    </row>
    <row r="805" spans="9:10" x14ac:dyDescent="0.25">
      <c r="I805"/>
      <c r="J805"/>
    </row>
    <row r="806" spans="9:10" x14ac:dyDescent="0.25">
      <c r="I806"/>
      <c r="J806"/>
    </row>
    <row r="807" spans="9:10" x14ac:dyDescent="0.25">
      <c r="I807"/>
      <c r="J807"/>
    </row>
    <row r="808" spans="9:10" x14ac:dyDescent="0.25">
      <c r="I808"/>
      <c r="J808"/>
    </row>
    <row r="809" spans="9:10" x14ac:dyDescent="0.25">
      <c r="I809"/>
      <c r="J809"/>
    </row>
    <row r="810" spans="9:10" x14ac:dyDescent="0.25">
      <c r="I810"/>
      <c r="J810"/>
    </row>
    <row r="811" spans="9:10" x14ac:dyDescent="0.25">
      <c r="I811"/>
      <c r="J811"/>
    </row>
    <row r="812" spans="9:10" x14ac:dyDescent="0.25">
      <c r="I812"/>
      <c r="J812"/>
    </row>
    <row r="813" spans="9:10" x14ac:dyDescent="0.25">
      <c r="I813"/>
      <c r="J813"/>
    </row>
    <row r="814" spans="9:10" x14ac:dyDescent="0.25">
      <c r="I814"/>
      <c r="J814"/>
    </row>
    <row r="815" spans="9:10" x14ac:dyDescent="0.25">
      <c r="I815"/>
      <c r="J815"/>
    </row>
    <row r="816" spans="9:10" x14ac:dyDescent="0.25">
      <c r="I816"/>
      <c r="J816"/>
    </row>
    <row r="817" spans="9:10" x14ac:dyDescent="0.25">
      <c r="I817"/>
      <c r="J817"/>
    </row>
    <row r="818" spans="9:10" x14ac:dyDescent="0.25">
      <c r="I818"/>
      <c r="J818"/>
    </row>
    <row r="819" spans="9:10" x14ac:dyDescent="0.25">
      <c r="I819"/>
      <c r="J819"/>
    </row>
    <row r="820" spans="9:10" x14ac:dyDescent="0.25">
      <c r="I820"/>
      <c r="J820"/>
    </row>
    <row r="821" spans="9:10" x14ac:dyDescent="0.25">
      <c r="I821"/>
      <c r="J821"/>
    </row>
    <row r="822" spans="9:10" x14ac:dyDescent="0.25">
      <c r="I822"/>
      <c r="J822"/>
    </row>
    <row r="823" spans="9:10" x14ac:dyDescent="0.25">
      <c r="I823"/>
      <c r="J823"/>
    </row>
    <row r="824" spans="9:10" x14ac:dyDescent="0.25">
      <c r="I824"/>
      <c r="J824"/>
    </row>
    <row r="825" spans="9:10" x14ac:dyDescent="0.25">
      <c r="I825"/>
      <c r="J825"/>
    </row>
    <row r="826" spans="9:10" x14ac:dyDescent="0.25">
      <c r="I826"/>
      <c r="J826"/>
    </row>
    <row r="827" spans="9:10" x14ac:dyDescent="0.25">
      <c r="I827"/>
      <c r="J827"/>
    </row>
    <row r="828" spans="9:10" x14ac:dyDescent="0.25">
      <c r="I828"/>
      <c r="J828"/>
    </row>
    <row r="829" spans="9:10" x14ac:dyDescent="0.25">
      <c r="I829"/>
      <c r="J829"/>
    </row>
    <row r="830" spans="9:10" x14ac:dyDescent="0.25">
      <c r="I830"/>
      <c r="J830"/>
    </row>
    <row r="831" spans="9:10" x14ac:dyDescent="0.25">
      <c r="I831"/>
      <c r="J831"/>
    </row>
    <row r="832" spans="9:10" x14ac:dyDescent="0.25">
      <c r="I832"/>
      <c r="J832"/>
    </row>
    <row r="833" spans="9:10" x14ac:dyDescent="0.25">
      <c r="I833"/>
      <c r="J833"/>
    </row>
    <row r="834" spans="9:10" x14ac:dyDescent="0.25">
      <c r="I834"/>
      <c r="J834"/>
    </row>
    <row r="835" spans="9:10" x14ac:dyDescent="0.25">
      <c r="I835"/>
      <c r="J835"/>
    </row>
    <row r="836" spans="9:10" x14ac:dyDescent="0.25">
      <c r="I836"/>
      <c r="J836"/>
    </row>
    <row r="837" spans="9:10" x14ac:dyDescent="0.25">
      <c r="I837"/>
      <c r="J837"/>
    </row>
    <row r="838" spans="9:10" x14ac:dyDescent="0.25">
      <c r="I838"/>
      <c r="J838"/>
    </row>
    <row r="839" spans="9:10" x14ac:dyDescent="0.25">
      <c r="I839"/>
      <c r="J839"/>
    </row>
    <row r="840" spans="9:10" x14ac:dyDescent="0.25">
      <c r="I840"/>
      <c r="J840"/>
    </row>
    <row r="841" spans="9:10" x14ac:dyDescent="0.25">
      <c r="I841"/>
      <c r="J841"/>
    </row>
    <row r="842" spans="9:10" x14ac:dyDescent="0.25">
      <c r="I842"/>
      <c r="J842"/>
    </row>
    <row r="843" spans="9:10" x14ac:dyDescent="0.25">
      <c r="I843"/>
      <c r="J843"/>
    </row>
    <row r="844" spans="9:10" x14ac:dyDescent="0.25">
      <c r="I844"/>
      <c r="J844"/>
    </row>
    <row r="845" spans="9:10" x14ac:dyDescent="0.25">
      <c r="I845"/>
      <c r="J845"/>
    </row>
    <row r="846" spans="9:10" x14ac:dyDescent="0.25">
      <c r="I846"/>
      <c r="J846"/>
    </row>
    <row r="847" spans="9:10" x14ac:dyDescent="0.25">
      <c r="I847"/>
      <c r="J847"/>
    </row>
    <row r="848" spans="9:10" x14ac:dyDescent="0.25">
      <c r="I848"/>
      <c r="J848"/>
    </row>
    <row r="849" spans="9:10" x14ac:dyDescent="0.25">
      <c r="I849"/>
      <c r="J849"/>
    </row>
    <row r="850" spans="9:10" x14ac:dyDescent="0.25">
      <c r="I850"/>
      <c r="J850"/>
    </row>
    <row r="851" spans="9:10" x14ac:dyDescent="0.25">
      <c r="I851"/>
      <c r="J851"/>
    </row>
    <row r="852" spans="9:10" x14ac:dyDescent="0.25">
      <c r="I852"/>
      <c r="J852"/>
    </row>
    <row r="853" spans="9:10" x14ac:dyDescent="0.25">
      <c r="I853"/>
      <c r="J853"/>
    </row>
    <row r="854" spans="9:10" x14ac:dyDescent="0.25">
      <c r="I854"/>
      <c r="J854"/>
    </row>
    <row r="855" spans="9:10" x14ac:dyDescent="0.25">
      <c r="I855"/>
      <c r="J855"/>
    </row>
    <row r="856" spans="9:10" x14ac:dyDescent="0.25">
      <c r="I856"/>
      <c r="J856"/>
    </row>
    <row r="857" spans="9:10" x14ac:dyDescent="0.25">
      <c r="I857"/>
      <c r="J857"/>
    </row>
    <row r="858" spans="9:10" x14ac:dyDescent="0.25">
      <c r="I858"/>
      <c r="J858"/>
    </row>
    <row r="859" spans="9:10" x14ac:dyDescent="0.25">
      <c r="I859"/>
      <c r="J859"/>
    </row>
    <row r="860" spans="9:10" x14ac:dyDescent="0.25">
      <c r="I860"/>
      <c r="J860"/>
    </row>
    <row r="861" spans="9:10" x14ac:dyDescent="0.25">
      <c r="I861"/>
      <c r="J861"/>
    </row>
    <row r="862" spans="9:10" x14ac:dyDescent="0.25">
      <c r="I862"/>
      <c r="J862"/>
    </row>
    <row r="863" spans="9:10" x14ac:dyDescent="0.25">
      <c r="I863"/>
      <c r="J863"/>
    </row>
    <row r="864" spans="9:10" x14ac:dyDescent="0.25">
      <c r="I864"/>
      <c r="J864"/>
    </row>
    <row r="865" spans="9:10" x14ac:dyDescent="0.25">
      <c r="I865"/>
      <c r="J865"/>
    </row>
    <row r="866" spans="9:10" x14ac:dyDescent="0.25">
      <c r="I866"/>
      <c r="J866"/>
    </row>
    <row r="867" spans="9:10" x14ac:dyDescent="0.25">
      <c r="I867"/>
      <c r="J867"/>
    </row>
    <row r="868" spans="9:10" x14ac:dyDescent="0.25">
      <c r="I868"/>
      <c r="J868"/>
    </row>
    <row r="869" spans="9:10" x14ac:dyDescent="0.25">
      <c r="I869"/>
      <c r="J869"/>
    </row>
    <row r="870" spans="9:10" x14ac:dyDescent="0.25">
      <c r="I870"/>
      <c r="J870"/>
    </row>
    <row r="871" spans="9:10" x14ac:dyDescent="0.25">
      <c r="I871"/>
      <c r="J871"/>
    </row>
    <row r="872" spans="9:10" x14ac:dyDescent="0.25">
      <c r="I872"/>
      <c r="J872"/>
    </row>
    <row r="873" spans="9:10" x14ac:dyDescent="0.25">
      <c r="I873"/>
      <c r="J873"/>
    </row>
    <row r="874" spans="9:10" x14ac:dyDescent="0.25">
      <c r="I874"/>
      <c r="J874"/>
    </row>
    <row r="875" spans="9:10" x14ac:dyDescent="0.25">
      <c r="I875"/>
      <c r="J875"/>
    </row>
    <row r="876" spans="9:10" x14ac:dyDescent="0.25">
      <c r="I876"/>
      <c r="J876"/>
    </row>
    <row r="877" spans="9:10" x14ac:dyDescent="0.25">
      <c r="I877"/>
      <c r="J877"/>
    </row>
    <row r="878" spans="9:10" x14ac:dyDescent="0.25">
      <c r="I878"/>
      <c r="J878"/>
    </row>
    <row r="879" spans="9:10" x14ac:dyDescent="0.25">
      <c r="I879"/>
      <c r="J879"/>
    </row>
    <row r="880" spans="9:10" x14ac:dyDescent="0.25">
      <c r="I880"/>
      <c r="J880"/>
    </row>
    <row r="881" spans="9:10" x14ac:dyDescent="0.25">
      <c r="I881"/>
      <c r="J881"/>
    </row>
    <row r="882" spans="9:10" x14ac:dyDescent="0.25">
      <c r="I882"/>
      <c r="J882"/>
    </row>
    <row r="883" spans="9:10" x14ac:dyDescent="0.25">
      <c r="I883"/>
      <c r="J883"/>
    </row>
    <row r="884" spans="9:10" x14ac:dyDescent="0.25">
      <c r="I884"/>
      <c r="J884"/>
    </row>
    <row r="885" spans="9:10" x14ac:dyDescent="0.25">
      <c r="I885"/>
      <c r="J885"/>
    </row>
    <row r="886" spans="9:10" x14ac:dyDescent="0.25">
      <c r="I886"/>
      <c r="J886"/>
    </row>
    <row r="887" spans="9:10" x14ac:dyDescent="0.25">
      <c r="I887"/>
      <c r="J887"/>
    </row>
    <row r="888" spans="9:10" x14ac:dyDescent="0.25">
      <c r="I888"/>
      <c r="J888"/>
    </row>
    <row r="889" spans="9:10" x14ac:dyDescent="0.25">
      <c r="I889"/>
      <c r="J889"/>
    </row>
    <row r="890" spans="9:10" x14ac:dyDescent="0.25">
      <c r="I890"/>
      <c r="J890"/>
    </row>
    <row r="891" spans="9:10" x14ac:dyDescent="0.25">
      <c r="I891"/>
      <c r="J891"/>
    </row>
    <row r="892" spans="9:10" x14ac:dyDescent="0.25">
      <c r="I892"/>
      <c r="J892"/>
    </row>
    <row r="893" spans="9:10" x14ac:dyDescent="0.25">
      <c r="I893"/>
      <c r="J893"/>
    </row>
    <row r="894" spans="9:10" x14ac:dyDescent="0.25">
      <c r="I894"/>
      <c r="J894"/>
    </row>
    <row r="895" spans="9:10" x14ac:dyDescent="0.25">
      <c r="I895"/>
      <c r="J895"/>
    </row>
    <row r="896" spans="9:10" x14ac:dyDescent="0.25">
      <c r="I896"/>
      <c r="J896"/>
    </row>
    <row r="897" spans="9:10" x14ac:dyDescent="0.25">
      <c r="I897"/>
      <c r="J897"/>
    </row>
    <row r="898" spans="9:10" x14ac:dyDescent="0.25">
      <c r="I898"/>
      <c r="J898"/>
    </row>
    <row r="899" spans="9:10" x14ac:dyDescent="0.25">
      <c r="I899"/>
      <c r="J899"/>
    </row>
    <row r="900" spans="9:10" x14ac:dyDescent="0.25">
      <c r="I900"/>
      <c r="J900"/>
    </row>
    <row r="901" spans="9:10" x14ac:dyDescent="0.25">
      <c r="I901"/>
      <c r="J901"/>
    </row>
    <row r="902" spans="9:10" x14ac:dyDescent="0.25">
      <c r="I902"/>
      <c r="J902"/>
    </row>
    <row r="903" spans="9:10" x14ac:dyDescent="0.25">
      <c r="I903"/>
      <c r="J903"/>
    </row>
    <row r="904" spans="9:10" x14ac:dyDescent="0.25">
      <c r="I904"/>
      <c r="J904"/>
    </row>
    <row r="905" spans="9:10" x14ac:dyDescent="0.25">
      <c r="I905"/>
      <c r="J905"/>
    </row>
    <row r="906" spans="9:10" x14ac:dyDescent="0.25">
      <c r="I906"/>
      <c r="J906"/>
    </row>
    <row r="907" spans="9:10" x14ac:dyDescent="0.25">
      <c r="I907"/>
      <c r="J907"/>
    </row>
    <row r="908" spans="9:10" x14ac:dyDescent="0.25">
      <c r="I908"/>
      <c r="J908"/>
    </row>
    <row r="909" spans="9:10" x14ac:dyDescent="0.25">
      <c r="I909"/>
      <c r="J909"/>
    </row>
    <row r="910" spans="9:10" x14ac:dyDescent="0.25">
      <c r="I910"/>
      <c r="J910"/>
    </row>
    <row r="911" spans="9:10" x14ac:dyDescent="0.25">
      <c r="I911"/>
      <c r="J911"/>
    </row>
    <row r="912" spans="9:10" x14ac:dyDescent="0.25">
      <c r="I912"/>
      <c r="J912"/>
    </row>
    <row r="913" spans="9:10" x14ac:dyDescent="0.25">
      <c r="I913"/>
      <c r="J913"/>
    </row>
    <row r="914" spans="9:10" x14ac:dyDescent="0.25">
      <c r="I914"/>
      <c r="J914"/>
    </row>
    <row r="915" spans="9:10" x14ac:dyDescent="0.25">
      <c r="I915"/>
      <c r="J915"/>
    </row>
    <row r="916" spans="9:10" x14ac:dyDescent="0.25">
      <c r="I916"/>
      <c r="J916"/>
    </row>
    <row r="917" spans="9:10" x14ac:dyDescent="0.25">
      <c r="I917"/>
      <c r="J917"/>
    </row>
    <row r="918" spans="9:10" x14ac:dyDescent="0.25">
      <c r="I918"/>
      <c r="J918"/>
    </row>
    <row r="919" spans="9:10" x14ac:dyDescent="0.25">
      <c r="I919"/>
      <c r="J919"/>
    </row>
    <row r="920" spans="9:10" x14ac:dyDescent="0.25">
      <c r="I920"/>
      <c r="J920"/>
    </row>
    <row r="921" spans="9:10" x14ac:dyDescent="0.25">
      <c r="I921"/>
      <c r="J921"/>
    </row>
    <row r="922" spans="9:10" x14ac:dyDescent="0.25">
      <c r="I922"/>
      <c r="J922"/>
    </row>
    <row r="923" spans="9:10" x14ac:dyDescent="0.25">
      <c r="I923"/>
      <c r="J9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44" workbookViewId="0">
      <selection activeCell="F51" sqref="F51:F53"/>
    </sheetView>
  </sheetViews>
  <sheetFormatPr defaultColWidth="10.875" defaultRowHeight="15.75" x14ac:dyDescent="0.25"/>
  <cols>
    <col min="1" max="4" width="10.875" style="38"/>
    <col min="5" max="5" width="17.875" style="38" bestFit="1" customWidth="1"/>
    <col min="6" max="6" width="14" style="38" bestFit="1" customWidth="1"/>
    <col min="7" max="16384" width="10.875" style="38"/>
  </cols>
  <sheetData>
    <row r="1" spans="1:7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x14ac:dyDescent="0.25">
      <c r="A2" s="39">
        <v>41729</v>
      </c>
      <c r="B2" s="38">
        <v>1793</v>
      </c>
      <c r="E2" s="41" t="s">
        <v>100</v>
      </c>
      <c r="F2" s="43">
        <v>12269</v>
      </c>
      <c r="G2"/>
    </row>
    <row r="3" spans="1:7" x14ac:dyDescent="0.25">
      <c r="A3" s="39">
        <v>41730</v>
      </c>
      <c r="B3" s="38">
        <v>1729</v>
      </c>
      <c r="E3" s="41" t="s">
        <v>101</v>
      </c>
      <c r="F3" s="43">
        <v>12128</v>
      </c>
      <c r="G3"/>
    </row>
    <row r="4" spans="1:7" x14ac:dyDescent="0.25">
      <c r="A4" s="39">
        <v>41731</v>
      </c>
      <c r="B4" s="38">
        <v>1792</v>
      </c>
      <c r="E4" s="41" t="s">
        <v>102</v>
      </c>
      <c r="F4" s="43">
        <v>12247</v>
      </c>
      <c r="G4"/>
    </row>
    <row r="5" spans="1:7" x14ac:dyDescent="0.25">
      <c r="A5" s="39">
        <v>41732</v>
      </c>
      <c r="B5" s="38">
        <v>1661</v>
      </c>
      <c r="E5" s="41" t="s">
        <v>103</v>
      </c>
      <c r="F5" s="43">
        <v>13257</v>
      </c>
      <c r="G5"/>
    </row>
    <row r="6" spans="1:7" x14ac:dyDescent="0.25">
      <c r="A6" s="39">
        <v>41733</v>
      </c>
      <c r="B6" s="38">
        <v>1637</v>
      </c>
      <c r="E6" s="41" t="s">
        <v>104</v>
      </c>
      <c r="F6" s="43">
        <v>13348</v>
      </c>
      <c r="G6"/>
    </row>
    <row r="7" spans="1:7" x14ac:dyDescent="0.25">
      <c r="A7" s="39">
        <v>41734</v>
      </c>
      <c r="B7" s="38">
        <v>1789</v>
      </c>
      <c r="E7" s="41" t="s">
        <v>105</v>
      </c>
      <c r="F7" s="43">
        <v>13506</v>
      </c>
      <c r="G7"/>
    </row>
    <row r="8" spans="1:7" x14ac:dyDescent="0.25">
      <c r="A8" s="39">
        <v>41735</v>
      </c>
      <c r="B8" s="38">
        <v>1868</v>
      </c>
      <c r="E8" s="41" t="s">
        <v>106</v>
      </c>
      <c r="F8" s="43">
        <v>14464</v>
      </c>
      <c r="G8"/>
    </row>
    <row r="9" spans="1:7" x14ac:dyDescent="0.25">
      <c r="A9" s="39">
        <v>41736</v>
      </c>
      <c r="B9" s="38">
        <v>2024</v>
      </c>
      <c r="E9" s="41" t="s">
        <v>107</v>
      </c>
      <c r="F9" s="43">
        <v>14906</v>
      </c>
      <c r="G9"/>
    </row>
    <row r="10" spans="1:7" x14ac:dyDescent="0.25">
      <c r="A10" s="39">
        <v>41737</v>
      </c>
      <c r="B10" s="38">
        <v>1911</v>
      </c>
      <c r="E10" s="41" t="s">
        <v>108</v>
      </c>
      <c r="F10" s="43">
        <v>16036</v>
      </c>
      <c r="G10"/>
    </row>
    <row r="11" spans="1:7" x14ac:dyDescent="0.25">
      <c r="A11" s="39">
        <v>41738</v>
      </c>
      <c r="B11" s="38">
        <v>1762</v>
      </c>
      <c r="E11" s="41" t="s">
        <v>109</v>
      </c>
      <c r="F11" s="43">
        <v>16775</v>
      </c>
      <c r="G11"/>
    </row>
    <row r="12" spans="1:7" x14ac:dyDescent="0.25">
      <c r="A12" s="39">
        <v>41739</v>
      </c>
      <c r="B12" s="38">
        <v>1622</v>
      </c>
      <c r="E12" s="41" t="s">
        <v>110</v>
      </c>
      <c r="F12" s="43">
        <v>15364</v>
      </c>
      <c r="G12"/>
    </row>
    <row r="13" spans="1:7" x14ac:dyDescent="0.25">
      <c r="A13" s="39">
        <v>41740</v>
      </c>
      <c r="B13" s="38">
        <v>1499</v>
      </c>
      <c r="E13" s="41" t="s">
        <v>111</v>
      </c>
      <c r="F13" s="43">
        <v>14152</v>
      </c>
      <c r="G13"/>
    </row>
    <row r="14" spans="1:7" x14ac:dyDescent="0.25">
      <c r="A14" s="39">
        <v>41741</v>
      </c>
      <c r="B14" s="38">
        <v>1493</v>
      </c>
      <c r="E14" s="41" t="s">
        <v>112</v>
      </c>
      <c r="F14" s="43">
        <v>13244</v>
      </c>
      <c r="G14"/>
    </row>
    <row r="15" spans="1:7" x14ac:dyDescent="0.25">
      <c r="A15" s="39">
        <v>41742</v>
      </c>
      <c r="B15" s="38">
        <v>1817</v>
      </c>
      <c r="E15" s="41" t="s">
        <v>113</v>
      </c>
      <c r="F15" s="43">
        <v>16272</v>
      </c>
      <c r="G15"/>
    </row>
    <row r="16" spans="1:7" x14ac:dyDescent="0.25">
      <c r="A16" s="39">
        <v>41743</v>
      </c>
      <c r="B16" s="38">
        <v>1991</v>
      </c>
      <c r="E16" s="41" t="s">
        <v>114</v>
      </c>
      <c r="F16" s="43">
        <v>19044</v>
      </c>
      <c r="G16"/>
    </row>
    <row r="17" spans="1:7" x14ac:dyDescent="0.25">
      <c r="A17" s="39">
        <v>41744</v>
      </c>
      <c r="B17" s="38">
        <v>1875</v>
      </c>
      <c r="E17" s="41" t="s">
        <v>115</v>
      </c>
      <c r="F17" s="43">
        <v>18583</v>
      </c>
      <c r="G17"/>
    </row>
    <row r="18" spans="1:7" x14ac:dyDescent="0.25">
      <c r="A18" s="39">
        <v>41745</v>
      </c>
      <c r="B18" s="38">
        <v>1731</v>
      </c>
      <c r="E18" s="41" t="s">
        <v>116</v>
      </c>
      <c r="F18" s="43">
        <v>19365</v>
      </c>
      <c r="G18"/>
    </row>
    <row r="19" spans="1:7" x14ac:dyDescent="0.25">
      <c r="A19" s="39">
        <v>41746</v>
      </c>
      <c r="B19" s="38">
        <v>1726</v>
      </c>
      <c r="E19" s="41" t="s">
        <v>117</v>
      </c>
      <c r="F19" s="43">
        <v>20567</v>
      </c>
    </row>
    <row r="20" spans="1:7" x14ac:dyDescent="0.25">
      <c r="A20" s="39">
        <v>41747</v>
      </c>
      <c r="B20" s="38">
        <v>1635</v>
      </c>
      <c r="E20" s="41" t="s">
        <v>118</v>
      </c>
      <c r="F20" s="43">
        <v>21228</v>
      </c>
    </row>
    <row r="21" spans="1:7" x14ac:dyDescent="0.25">
      <c r="A21" s="39">
        <v>41748</v>
      </c>
      <c r="B21" s="38">
        <v>1668</v>
      </c>
      <c r="E21" s="41" t="s">
        <v>119</v>
      </c>
      <c r="F21" s="43">
        <v>20774</v>
      </c>
    </row>
    <row r="22" spans="1:7" x14ac:dyDescent="0.25">
      <c r="A22" s="39">
        <v>41749</v>
      </c>
      <c r="B22" s="38">
        <v>1621</v>
      </c>
      <c r="E22" s="41" t="s">
        <v>120</v>
      </c>
      <c r="F22" s="43">
        <v>23123</v>
      </c>
    </row>
    <row r="23" spans="1:7" x14ac:dyDescent="0.25">
      <c r="A23" s="39">
        <v>41750</v>
      </c>
      <c r="B23" s="38">
        <v>2072</v>
      </c>
      <c r="E23" s="41" t="s">
        <v>121</v>
      </c>
      <c r="F23" s="43">
        <v>25675</v>
      </c>
    </row>
    <row r="24" spans="1:7" x14ac:dyDescent="0.25">
      <c r="A24" s="39">
        <v>41751</v>
      </c>
      <c r="B24" s="38">
        <v>1848</v>
      </c>
      <c r="E24" s="41" t="s">
        <v>122</v>
      </c>
      <c r="F24" s="43">
        <v>27210</v>
      </c>
    </row>
    <row r="25" spans="1:7" x14ac:dyDescent="0.25">
      <c r="A25" s="39">
        <v>41752</v>
      </c>
      <c r="B25" s="38">
        <v>1861</v>
      </c>
      <c r="E25" s="41" t="s">
        <v>123</v>
      </c>
      <c r="F25" s="43">
        <v>25608</v>
      </c>
    </row>
    <row r="26" spans="1:7" x14ac:dyDescent="0.25">
      <c r="A26" s="39">
        <v>41753</v>
      </c>
      <c r="B26" s="38">
        <v>2021</v>
      </c>
      <c r="E26" s="41" t="s">
        <v>124</v>
      </c>
      <c r="F26" s="43">
        <v>24378</v>
      </c>
    </row>
    <row r="27" spans="1:7" x14ac:dyDescent="0.25">
      <c r="A27" s="39">
        <v>41754</v>
      </c>
      <c r="B27" s="38">
        <v>1705</v>
      </c>
      <c r="E27" s="41" t="s">
        <v>125</v>
      </c>
      <c r="F27" s="43">
        <v>23216</v>
      </c>
    </row>
    <row r="28" spans="1:7" x14ac:dyDescent="0.25">
      <c r="A28" s="39">
        <v>41755</v>
      </c>
      <c r="B28" s="38">
        <v>1799</v>
      </c>
      <c r="E28" s="41" t="s">
        <v>126</v>
      </c>
      <c r="F28" s="43">
        <v>24938</v>
      </c>
    </row>
    <row r="29" spans="1:7" x14ac:dyDescent="0.25">
      <c r="A29" s="39">
        <v>41756</v>
      </c>
      <c r="B29" s="38">
        <v>1951</v>
      </c>
      <c r="E29" s="41" t="s">
        <v>127</v>
      </c>
      <c r="F29" s="43">
        <v>26397</v>
      </c>
    </row>
    <row r="30" spans="1:7" x14ac:dyDescent="0.25">
      <c r="A30" s="39">
        <v>41757</v>
      </c>
      <c r="B30" s="38">
        <v>2157</v>
      </c>
      <c r="E30" s="41" t="s">
        <v>128</v>
      </c>
      <c r="F30" s="43">
        <v>24929</v>
      </c>
    </row>
    <row r="31" spans="1:7" x14ac:dyDescent="0.25">
      <c r="A31" s="39">
        <v>41758</v>
      </c>
      <c r="B31" s="38">
        <v>2125</v>
      </c>
      <c r="E31" s="41" t="s">
        <v>129</v>
      </c>
      <c r="F31" s="43">
        <v>25912</v>
      </c>
    </row>
    <row r="32" spans="1:7" x14ac:dyDescent="0.25">
      <c r="A32" s="39">
        <v>41759</v>
      </c>
      <c r="B32" s="38">
        <v>1962</v>
      </c>
      <c r="E32" s="41" t="s">
        <v>130</v>
      </c>
      <c r="F32" s="43">
        <v>28002</v>
      </c>
    </row>
    <row r="33" spans="1:6" x14ac:dyDescent="0.25">
      <c r="A33" s="39">
        <v>41760</v>
      </c>
      <c r="B33" s="38">
        <v>1757</v>
      </c>
      <c r="E33" s="41" t="s">
        <v>131</v>
      </c>
      <c r="F33" s="43">
        <v>31559</v>
      </c>
    </row>
    <row r="34" spans="1:6" x14ac:dyDescent="0.25">
      <c r="A34" s="39">
        <v>41761</v>
      </c>
      <c r="B34" s="38">
        <v>1660</v>
      </c>
      <c r="E34" s="41" t="s">
        <v>132</v>
      </c>
      <c r="F34" s="43">
        <v>32725</v>
      </c>
    </row>
    <row r="35" spans="1:6" x14ac:dyDescent="0.25">
      <c r="A35" s="39">
        <v>41762</v>
      </c>
      <c r="B35" s="38">
        <v>1676</v>
      </c>
      <c r="E35" s="41" t="s">
        <v>133</v>
      </c>
      <c r="F35" s="43">
        <v>34327</v>
      </c>
    </row>
    <row r="36" spans="1:6" x14ac:dyDescent="0.25">
      <c r="A36" s="39">
        <v>41763</v>
      </c>
      <c r="B36" s="38">
        <v>2011</v>
      </c>
      <c r="E36" s="41" t="s">
        <v>134</v>
      </c>
      <c r="F36" s="43">
        <v>33272</v>
      </c>
    </row>
    <row r="37" spans="1:6" x14ac:dyDescent="0.25">
      <c r="A37" s="39">
        <v>41764</v>
      </c>
      <c r="B37" s="38">
        <v>2109</v>
      </c>
      <c r="E37" s="41" t="s">
        <v>135</v>
      </c>
      <c r="F37" s="43">
        <v>36776</v>
      </c>
    </row>
    <row r="38" spans="1:6" x14ac:dyDescent="0.25">
      <c r="A38" s="39">
        <v>41765</v>
      </c>
      <c r="B38" s="38">
        <v>1973</v>
      </c>
      <c r="E38" s="41" t="s">
        <v>136</v>
      </c>
      <c r="F38" s="43">
        <v>35406</v>
      </c>
    </row>
    <row r="39" spans="1:6" x14ac:dyDescent="0.25">
      <c r="A39" s="39">
        <v>41766</v>
      </c>
      <c r="B39" s="38">
        <v>1836</v>
      </c>
      <c r="E39" s="41" t="s">
        <v>137</v>
      </c>
      <c r="F39" s="43">
        <v>33969</v>
      </c>
    </row>
    <row r="40" spans="1:6" x14ac:dyDescent="0.25">
      <c r="A40" s="39">
        <v>41767</v>
      </c>
      <c r="B40" s="38">
        <v>1660</v>
      </c>
      <c r="E40" s="41" t="s">
        <v>138</v>
      </c>
      <c r="F40" s="43">
        <v>30775</v>
      </c>
    </row>
    <row r="41" spans="1:6" x14ac:dyDescent="0.25">
      <c r="A41" s="39">
        <v>41768</v>
      </c>
      <c r="B41" s="38">
        <v>2001</v>
      </c>
      <c r="E41" s="41" t="s">
        <v>139</v>
      </c>
      <c r="F41" s="43">
        <v>27346</v>
      </c>
    </row>
    <row r="42" spans="1:6" x14ac:dyDescent="0.25">
      <c r="A42" s="39">
        <v>41769</v>
      </c>
      <c r="B42" s="38">
        <v>2012</v>
      </c>
      <c r="E42" s="41" t="s">
        <v>140</v>
      </c>
      <c r="F42" s="43">
        <v>27197</v>
      </c>
    </row>
    <row r="43" spans="1:6" x14ac:dyDescent="0.25">
      <c r="A43" s="39">
        <v>41770</v>
      </c>
      <c r="B43" s="38">
        <v>1915</v>
      </c>
      <c r="E43" s="41" t="s">
        <v>141</v>
      </c>
      <c r="F43" s="43">
        <v>27106</v>
      </c>
    </row>
    <row r="44" spans="1:6" x14ac:dyDescent="0.25">
      <c r="A44" s="39">
        <v>41771</v>
      </c>
      <c r="B44" s="38">
        <v>2166</v>
      </c>
      <c r="E44" s="41" t="s">
        <v>142</v>
      </c>
      <c r="F44" s="43">
        <v>31050</v>
      </c>
    </row>
    <row r="45" spans="1:6" x14ac:dyDescent="0.25">
      <c r="A45" s="39">
        <v>41772</v>
      </c>
      <c r="B45" s="38">
        <v>2106</v>
      </c>
      <c r="E45" s="41" t="s">
        <v>143</v>
      </c>
      <c r="F45" s="43">
        <v>32091</v>
      </c>
    </row>
    <row r="46" spans="1:6" x14ac:dyDescent="0.25">
      <c r="A46" s="39">
        <v>41773</v>
      </c>
      <c r="B46" s="38">
        <v>1933</v>
      </c>
      <c r="E46" s="41" t="s">
        <v>144</v>
      </c>
      <c r="F46" s="43">
        <v>29605</v>
      </c>
    </row>
    <row r="47" spans="1:6" x14ac:dyDescent="0.25">
      <c r="A47" s="39">
        <v>41774</v>
      </c>
      <c r="B47" s="38">
        <v>2166</v>
      </c>
      <c r="E47" s="41" t="s">
        <v>145</v>
      </c>
      <c r="F47" s="43">
        <v>25442</v>
      </c>
    </row>
    <row r="48" spans="1:6" x14ac:dyDescent="0.25">
      <c r="A48" s="39">
        <v>41775</v>
      </c>
      <c r="B48" s="38">
        <v>2060</v>
      </c>
      <c r="E48" s="41" t="s">
        <v>146</v>
      </c>
      <c r="F48" s="43">
        <v>23376</v>
      </c>
    </row>
    <row r="49" spans="1:6" x14ac:dyDescent="0.25">
      <c r="A49" s="39">
        <v>41776</v>
      </c>
      <c r="B49" s="38">
        <v>1760</v>
      </c>
      <c r="E49" s="41" t="s">
        <v>147</v>
      </c>
      <c r="F49" s="43">
        <v>21747</v>
      </c>
    </row>
    <row r="50" spans="1:6" x14ac:dyDescent="0.25">
      <c r="A50" s="39">
        <v>41777</v>
      </c>
      <c r="B50" s="38">
        <v>2273</v>
      </c>
      <c r="E50" s="41" t="s">
        <v>148</v>
      </c>
      <c r="F50" s="43">
        <v>22228</v>
      </c>
    </row>
    <row r="51" spans="1:6" x14ac:dyDescent="0.25">
      <c r="A51" s="39">
        <v>41778</v>
      </c>
      <c r="B51" s="38">
        <v>2425</v>
      </c>
      <c r="E51" s="41" t="s">
        <v>149</v>
      </c>
      <c r="F51" s="43">
        <v>21495</v>
      </c>
    </row>
    <row r="52" spans="1:6" x14ac:dyDescent="0.25">
      <c r="A52" s="39">
        <v>41779</v>
      </c>
      <c r="B52" s="38">
        <v>2238</v>
      </c>
      <c r="E52" s="41" t="s">
        <v>150</v>
      </c>
      <c r="F52" s="43">
        <v>19473</v>
      </c>
    </row>
    <row r="53" spans="1:6" x14ac:dyDescent="0.25">
      <c r="A53" s="39">
        <v>41780</v>
      </c>
      <c r="B53" s="38">
        <v>2130</v>
      </c>
      <c r="E53" s="41" t="s">
        <v>151</v>
      </c>
      <c r="F53" s="43">
        <v>18937</v>
      </c>
    </row>
    <row r="54" spans="1:6" x14ac:dyDescent="0.25">
      <c r="A54" s="39">
        <v>41781</v>
      </c>
      <c r="B54" s="38">
        <v>2033</v>
      </c>
      <c r="E54" s="41" t="s">
        <v>152</v>
      </c>
      <c r="F54" s="43">
        <v>19642</v>
      </c>
    </row>
    <row r="55" spans="1:6" x14ac:dyDescent="0.25">
      <c r="A55" s="39">
        <v>41782</v>
      </c>
      <c r="B55" s="38">
        <v>1829</v>
      </c>
      <c r="E55" s="41" t="s">
        <v>153</v>
      </c>
      <c r="F55" s="43">
        <v>21801</v>
      </c>
    </row>
    <row r="56" spans="1:6" x14ac:dyDescent="0.25">
      <c r="A56" s="39">
        <v>41783</v>
      </c>
      <c r="B56" s="38">
        <v>2117</v>
      </c>
      <c r="E56" s="41" t="s">
        <v>154</v>
      </c>
      <c r="F56" s="43">
        <v>21101</v>
      </c>
    </row>
    <row r="57" spans="1:6" x14ac:dyDescent="0.25">
      <c r="A57" s="39">
        <v>41784</v>
      </c>
      <c r="B57" s="38">
        <v>2134</v>
      </c>
      <c r="E57" s="41" t="s">
        <v>155</v>
      </c>
      <c r="F57" s="43">
        <v>22762</v>
      </c>
    </row>
    <row r="58" spans="1:6" x14ac:dyDescent="0.25">
      <c r="A58" s="39">
        <v>41785</v>
      </c>
      <c r="B58" s="38">
        <v>2412</v>
      </c>
      <c r="E58" s="41" t="s">
        <v>156</v>
      </c>
      <c r="F58" s="43">
        <v>20900</v>
      </c>
    </row>
    <row r="59" spans="1:6" x14ac:dyDescent="0.25">
      <c r="A59" s="39">
        <v>41786</v>
      </c>
      <c r="B59" s="38">
        <v>2335</v>
      </c>
      <c r="E59" s="41" t="s">
        <v>157</v>
      </c>
      <c r="F59" s="43">
        <v>20045</v>
      </c>
    </row>
    <row r="60" spans="1:6" x14ac:dyDescent="0.25">
      <c r="A60" s="39">
        <v>41787</v>
      </c>
      <c r="B60" s="38">
        <v>2244</v>
      </c>
      <c r="E60" s="41" t="s">
        <v>158</v>
      </c>
      <c r="F60" s="43">
        <v>17751</v>
      </c>
    </row>
    <row r="61" spans="1:6" x14ac:dyDescent="0.25">
      <c r="A61" s="39">
        <v>41788</v>
      </c>
      <c r="B61" s="38">
        <v>2258</v>
      </c>
      <c r="E61" s="41" t="s">
        <v>159</v>
      </c>
      <c r="F61" s="43">
        <v>16357</v>
      </c>
    </row>
    <row r="62" spans="1:6" x14ac:dyDescent="0.25">
      <c r="A62" s="39">
        <v>41789</v>
      </c>
      <c r="B62" s="38">
        <v>2219</v>
      </c>
      <c r="E62" s="41" t="s">
        <v>160</v>
      </c>
      <c r="F62" s="43">
        <v>17526</v>
      </c>
    </row>
    <row r="63" spans="1:6" x14ac:dyDescent="0.25">
      <c r="A63" s="39">
        <v>41790</v>
      </c>
      <c r="B63" s="38">
        <v>2106</v>
      </c>
      <c r="E63" s="41" t="s">
        <v>161</v>
      </c>
      <c r="F63" s="43">
        <v>17847</v>
      </c>
    </row>
    <row r="64" spans="1:6" x14ac:dyDescent="0.25">
      <c r="A64" s="39">
        <v>41791</v>
      </c>
      <c r="B64" s="38">
        <v>2462</v>
      </c>
      <c r="E64" s="41" t="s">
        <v>162</v>
      </c>
      <c r="F64" s="43">
        <v>18964</v>
      </c>
    </row>
    <row r="65" spans="1:6" x14ac:dyDescent="0.25">
      <c r="A65" s="39">
        <v>41792</v>
      </c>
      <c r="B65" s="38">
        <v>2464</v>
      </c>
      <c r="E65" s="41" t="s">
        <v>163</v>
      </c>
      <c r="F65" s="43">
        <v>19068</v>
      </c>
    </row>
    <row r="66" spans="1:6" x14ac:dyDescent="0.25">
      <c r="A66" s="39">
        <v>41793</v>
      </c>
      <c r="B66" s="38">
        <v>2498</v>
      </c>
      <c r="E66" s="41" t="s">
        <v>164</v>
      </c>
      <c r="F66" s="43">
        <v>20721</v>
      </c>
    </row>
    <row r="67" spans="1:6" x14ac:dyDescent="0.25">
      <c r="A67" s="39">
        <v>41794</v>
      </c>
      <c r="B67" s="38">
        <v>2686</v>
      </c>
      <c r="E67" s="41" t="s">
        <v>165</v>
      </c>
      <c r="F67" s="43">
        <v>21420</v>
      </c>
    </row>
    <row r="68" spans="1:6" x14ac:dyDescent="0.25">
      <c r="A68" s="39">
        <v>41795</v>
      </c>
      <c r="B68" s="38">
        <v>2463</v>
      </c>
      <c r="E68" s="41" t="s">
        <v>166</v>
      </c>
      <c r="F68" s="43">
        <v>20070</v>
      </c>
    </row>
    <row r="69" spans="1:6" x14ac:dyDescent="0.25">
      <c r="A69" s="39">
        <v>41796</v>
      </c>
      <c r="B69" s="38">
        <v>2136</v>
      </c>
      <c r="E69" s="41" t="s">
        <v>98</v>
      </c>
      <c r="F69" s="43">
        <v>1488794</v>
      </c>
    </row>
    <row r="70" spans="1:6" x14ac:dyDescent="0.25">
      <c r="A70" s="39">
        <v>41797</v>
      </c>
      <c r="B70" s="38">
        <v>2045</v>
      </c>
      <c r="E70"/>
      <c r="F70"/>
    </row>
    <row r="71" spans="1:6" x14ac:dyDescent="0.25">
      <c r="A71" s="39">
        <v>41798</v>
      </c>
      <c r="B71" s="38">
        <v>2483</v>
      </c>
      <c r="E71"/>
      <c r="F71"/>
    </row>
    <row r="72" spans="1:6" x14ac:dyDescent="0.25">
      <c r="A72" s="39">
        <v>41799</v>
      </c>
      <c r="B72" s="38">
        <v>2586</v>
      </c>
      <c r="E72"/>
      <c r="F72"/>
    </row>
    <row r="73" spans="1:6" x14ac:dyDescent="0.25">
      <c r="A73" s="39">
        <v>41800</v>
      </c>
      <c r="B73" s="38">
        <v>2590</v>
      </c>
      <c r="E73"/>
      <c r="F73"/>
    </row>
    <row r="74" spans="1:6" x14ac:dyDescent="0.25">
      <c r="A74" s="39">
        <v>41801</v>
      </c>
      <c r="B74" s="38">
        <v>2479</v>
      </c>
      <c r="E74"/>
      <c r="F74"/>
    </row>
    <row r="75" spans="1:6" x14ac:dyDescent="0.25">
      <c r="A75" s="39">
        <v>41802</v>
      </c>
      <c r="B75" s="38">
        <v>2219</v>
      </c>
      <c r="E75"/>
      <c r="F75"/>
    </row>
    <row r="76" spans="1:6" x14ac:dyDescent="0.25">
      <c r="A76" s="39">
        <v>41803</v>
      </c>
      <c r="B76" s="38">
        <v>1828</v>
      </c>
      <c r="E76"/>
      <c r="F76"/>
    </row>
    <row r="77" spans="1:6" x14ac:dyDescent="0.25">
      <c r="A77" s="39">
        <v>41804</v>
      </c>
      <c r="B77" s="38">
        <v>1702</v>
      </c>
      <c r="E77"/>
      <c r="F77"/>
    </row>
    <row r="78" spans="1:6" x14ac:dyDescent="0.25">
      <c r="A78" s="39">
        <v>41805</v>
      </c>
      <c r="B78" s="38">
        <v>1960</v>
      </c>
      <c r="E78"/>
      <c r="F78"/>
    </row>
    <row r="79" spans="1:6" x14ac:dyDescent="0.25">
      <c r="A79" s="39">
        <v>41806</v>
      </c>
      <c r="B79" s="38">
        <v>2342</v>
      </c>
      <c r="E79"/>
      <c r="F79"/>
    </row>
    <row r="80" spans="1:6" x14ac:dyDescent="0.25">
      <c r="A80" s="39">
        <v>41807</v>
      </c>
      <c r="B80" s="38">
        <v>2222</v>
      </c>
      <c r="E80"/>
      <c r="F80"/>
    </row>
    <row r="81" spans="1:6" x14ac:dyDescent="0.25">
      <c r="A81" s="39">
        <v>41808</v>
      </c>
      <c r="B81" s="38">
        <v>2084</v>
      </c>
      <c r="E81"/>
      <c r="F81"/>
    </row>
    <row r="82" spans="1:6" x14ac:dyDescent="0.25">
      <c r="A82" s="39">
        <v>41809</v>
      </c>
      <c r="B82" s="38">
        <v>1878</v>
      </c>
      <c r="E82"/>
      <c r="F82"/>
    </row>
    <row r="83" spans="1:6" x14ac:dyDescent="0.25">
      <c r="A83" s="39">
        <v>41810</v>
      </c>
      <c r="B83" s="38">
        <v>1798</v>
      </c>
      <c r="E83"/>
      <c r="F83"/>
    </row>
    <row r="84" spans="1:6" x14ac:dyDescent="0.25">
      <c r="A84" s="39">
        <v>41811</v>
      </c>
      <c r="B84" s="38">
        <v>1757</v>
      </c>
      <c r="E84"/>
      <c r="F84"/>
    </row>
    <row r="85" spans="1:6" x14ac:dyDescent="0.25">
      <c r="A85" s="39">
        <v>41812</v>
      </c>
      <c r="B85" s="38">
        <v>2071</v>
      </c>
      <c r="E85"/>
      <c r="F85"/>
    </row>
    <row r="86" spans="1:6" x14ac:dyDescent="0.25">
      <c r="A86" s="39">
        <v>41813</v>
      </c>
      <c r="B86" s="38">
        <v>2320</v>
      </c>
      <c r="E86"/>
      <c r="F86"/>
    </row>
    <row r="87" spans="1:6" x14ac:dyDescent="0.25">
      <c r="A87" s="39">
        <v>41814</v>
      </c>
      <c r="B87" s="38">
        <v>2220</v>
      </c>
      <c r="E87"/>
      <c r="F87"/>
    </row>
    <row r="88" spans="1:6" x14ac:dyDescent="0.25">
      <c r="A88" s="39">
        <v>41815</v>
      </c>
      <c r="B88" s="38">
        <v>2095</v>
      </c>
      <c r="E88"/>
      <c r="F88"/>
    </row>
    <row r="89" spans="1:6" x14ac:dyDescent="0.25">
      <c r="A89" s="39">
        <v>41816</v>
      </c>
      <c r="B89" s="38">
        <v>1579</v>
      </c>
      <c r="E89"/>
      <c r="F89"/>
    </row>
    <row r="90" spans="1:6" x14ac:dyDescent="0.25">
      <c r="A90" s="39">
        <v>41817</v>
      </c>
      <c r="B90" s="38">
        <v>1591</v>
      </c>
      <c r="E90"/>
      <c r="F90"/>
    </row>
    <row r="91" spans="1:6" x14ac:dyDescent="0.25">
      <c r="A91" s="39">
        <v>41818</v>
      </c>
      <c r="B91" s="38">
        <v>1487</v>
      </c>
      <c r="E91"/>
      <c r="F91"/>
    </row>
    <row r="92" spans="1:6" x14ac:dyDescent="0.25">
      <c r="A92" s="39">
        <v>41819</v>
      </c>
      <c r="B92" s="38">
        <v>1952</v>
      </c>
      <c r="E92"/>
      <c r="F92"/>
    </row>
    <row r="93" spans="1:6" x14ac:dyDescent="0.25">
      <c r="A93" s="39">
        <v>41820</v>
      </c>
      <c r="B93" s="38">
        <v>2050</v>
      </c>
      <c r="E93"/>
      <c r="F93"/>
    </row>
    <row r="94" spans="1:6" x14ac:dyDescent="0.25">
      <c r="A94" s="39">
        <v>41821</v>
      </c>
      <c r="B94" s="38">
        <v>2359</v>
      </c>
      <c r="E94"/>
      <c r="F94"/>
    </row>
    <row r="95" spans="1:6" x14ac:dyDescent="0.25">
      <c r="A95" s="39">
        <v>41822</v>
      </c>
      <c r="B95" s="38">
        <v>2366</v>
      </c>
      <c r="E95"/>
      <c r="F95"/>
    </row>
    <row r="96" spans="1:6" x14ac:dyDescent="0.25">
      <c r="A96" s="39">
        <v>41823</v>
      </c>
      <c r="B96" s="38">
        <v>2228</v>
      </c>
      <c r="E96"/>
      <c r="F96"/>
    </row>
    <row r="97" spans="1:6" x14ac:dyDescent="0.25">
      <c r="A97" s="39">
        <v>41824</v>
      </c>
      <c r="B97" s="38">
        <v>2612</v>
      </c>
      <c r="E97"/>
      <c r="F97"/>
    </row>
    <row r="98" spans="1:6" x14ac:dyDescent="0.25">
      <c r="A98" s="39">
        <v>41825</v>
      </c>
      <c r="B98" s="38">
        <v>2097</v>
      </c>
      <c r="E98"/>
      <c r="F98"/>
    </row>
    <row r="99" spans="1:6" x14ac:dyDescent="0.25">
      <c r="A99" s="39">
        <v>41826</v>
      </c>
      <c r="B99" s="38">
        <v>2560</v>
      </c>
      <c r="E99"/>
      <c r="F99"/>
    </row>
    <row r="100" spans="1:6" x14ac:dyDescent="0.25">
      <c r="A100" s="39">
        <v>41827</v>
      </c>
      <c r="B100" s="38">
        <v>2960</v>
      </c>
      <c r="E100"/>
      <c r="F100"/>
    </row>
    <row r="101" spans="1:6" x14ac:dyDescent="0.25">
      <c r="A101" s="39">
        <v>41828</v>
      </c>
      <c r="B101" s="38">
        <v>3043</v>
      </c>
      <c r="E101"/>
      <c r="F101"/>
    </row>
    <row r="102" spans="1:6" x14ac:dyDescent="0.25">
      <c r="A102" s="39">
        <v>41829</v>
      </c>
      <c r="B102" s="38">
        <v>2619</v>
      </c>
      <c r="E102"/>
      <c r="F102"/>
    </row>
    <row r="103" spans="1:6" x14ac:dyDescent="0.25">
      <c r="A103" s="39">
        <v>41830</v>
      </c>
      <c r="B103" s="38">
        <v>2867</v>
      </c>
      <c r="E103"/>
      <c r="F103"/>
    </row>
    <row r="104" spans="1:6" x14ac:dyDescent="0.25">
      <c r="A104" s="39">
        <v>41831</v>
      </c>
      <c r="B104" s="38">
        <v>2805</v>
      </c>
      <c r="E104"/>
      <c r="F104"/>
    </row>
    <row r="105" spans="1:6" x14ac:dyDescent="0.25">
      <c r="A105" s="39">
        <v>41832</v>
      </c>
      <c r="B105" s="38">
        <v>2203</v>
      </c>
      <c r="E105"/>
      <c r="F105"/>
    </row>
    <row r="106" spans="1:6" x14ac:dyDescent="0.25">
      <c r="A106" s="39">
        <v>41833</v>
      </c>
      <c r="B106" s="38">
        <v>2547</v>
      </c>
      <c r="E106"/>
      <c r="F106"/>
    </row>
    <row r="107" spans="1:6" x14ac:dyDescent="0.25">
      <c r="A107" s="39">
        <v>41834</v>
      </c>
      <c r="B107" s="38">
        <v>2977</v>
      </c>
      <c r="E107"/>
      <c r="F107"/>
    </row>
    <row r="108" spans="1:6" x14ac:dyDescent="0.25">
      <c r="A108" s="39">
        <v>41835</v>
      </c>
      <c r="B108" s="38">
        <v>2906</v>
      </c>
      <c r="E108"/>
      <c r="F108"/>
    </row>
    <row r="109" spans="1:6" x14ac:dyDescent="0.25">
      <c r="A109" s="39">
        <v>41836</v>
      </c>
      <c r="B109" s="38">
        <v>2602</v>
      </c>
      <c r="E109"/>
      <c r="F109"/>
    </row>
    <row r="110" spans="1:6" x14ac:dyDescent="0.25">
      <c r="A110" s="39">
        <v>41837</v>
      </c>
      <c r="B110" s="38">
        <v>2415</v>
      </c>
      <c r="E110"/>
      <c r="F110"/>
    </row>
    <row r="111" spans="1:6" x14ac:dyDescent="0.25">
      <c r="A111" s="39">
        <v>41838</v>
      </c>
      <c r="B111" s="38">
        <v>2402</v>
      </c>
      <c r="E111"/>
      <c r="F111"/>
    </row>
    <row r="112" spans="1:6" x14ac:dyDescent="0.25">
      <c r="A112" s="39">
        <v>41839</v>
      </c>
      <c r="B112" s="38">
        <v>2503</v>
      </c>
      <c r="E112"/>
      <c r="F112"/>
    </row>
    <row r="113" spans="1:6" x14ac:dyDescent="0.25">
      <c r="A113" s="39">
        <v>41840</v>
      </c>
      <c r="B113" s="38">
        <v>2778</v>
      </c>
      <c r="E113"/>
      <c r="F113"/>
    </row>
    <row r="114" spans="1:6" x14ac:dyDescent="0.25">
      <c r="A114" s="39">
        <v>41841</v>
      </c>
      <c r="B114" s="38">
        <v>3653</v>
      </c>
      <c r="E114"/>
      <c r="F114"/>
    </row>
    <row r="115" spans="1:6" x14ac:dyDescent="0.25">
      <c r="A115" s="39">
        <v>41842</v>
      </c>
      <c r="B115" s="38">
        <v>3055</v>
      </c>
      <c r="E115"/>
      <c r="F115"/>
    </row>
    <row r="116" spans="1:6" x14ac:dyDescent="0.25">
      <c r="A116" s="39">
        <v>41843</v>
      </c>
      <c r="B116" s="38">
        <v>2641</v>
      </c>
      <c r="E116"/>
      <c r="F116"/>
    </row>
    <row r="117" spans="1:6" x14ac:dyDescent="0.25">
      <c r="A117" s="39">
        <v>41844</v>
      </c>
      <c r="B117" s="38">
        <v>2783</v>
      </c>
      <c r="E117"/>
      <c r="F117"/>
    </row>
    <row r="118" spans="1:6" x14ac:dyDescent="0.25">
      <c r="A118" s="39">
        <v>41845</v>
      </c>
      <c r="B118" s="38">
        <v>2438</v>
      </c>
      <c r="E118"/>
      <c r="F118"/>
    </row>
    <row r="119" spans="1:6" x14ac:dyDescent="0.25">
      <c r="A119" s="39">
        <v>41846</v>
      </c>
      <c r="B119" s="38">
        <v>2213</v>
      </c>
      <c r="E119"/>
      <c r="F119"/>
    </row>
    <row r="120" spans="1:6" x14ac:dyDescent="0.25">
      <c r="A120" s="39">
        <v>41847</v>
      </c>
      <c r="B120" s="38">
        <v>2582</v>
      </c>
      <c r="E120"/>
      <c r="F120"/>
    </row>
    <row r="121" spans="1:6" x14ac:dyDescent="0.25">
      <c r="A121" s="39">
        <v>41848</v>
      </c>
      <c r="B121" s="38">
        <v>3229</v>
      </c>
      <c r="E121"/>
      <c r="F121"/>
    </row>
    <row r="122" spans="1:6" x14ac:dyDescent="0.25">
      <c r="A122" s="39">
        <v>41849</v>
      </c>
      <c r="B122" s="38">
        <v>2908</v>
      </c>
      <c r="E122"/>
      <c r="F122"/>
    </row>
    <row r="123" spans="1:6" x14ac:dyDescent="0.25">
      <c r="A123" s="39">
        <v>41850</v>
      </c>
      <c r="B123" s="38">
        <v>2962</v>
      </c>
      <c r="E123"/>
      <c r="F123"/>
    </row>
    <row r="124" spans="1:6" x14ac:dyDescent="0.25">
      <c r="A124" s="39">
        <v>41851</v>
      </c>
      <c r="B124" s="38">
        <v>2594</v>
      </c>
      <c r="E124"/>
      <c r="F124"/>
    </row>
    <row r="125" spans="1:6" x14ac:dyDescent="0.25">
      <c r="A125" s="39">
        <v>41852</v>
      </c>
      <c r="B125" s="38">
        <v>2615</v>
      </c>
      <c r="E125"/>
      <c r="F125"/>
    </row>
    <row r="126" spans="1:6" x14ac:dyDescent="0.25">
      <c r="A126" s="39">
        <v>41853</v>
      </c>
      <c r="B126" s="38">
        <v>2722</v>
      </c>
      <c r="E126"/>
      <c r="F126"/>
    </row>
    <row r="127" spans="1:6" x14ac:dyDescent="0.25">
      <c r="A127" s="39">
        <v>41854</v>
      </c>
      <c r="B127" s="38">
        <v>3537</v>
      </c>
      <c r="E127"/>
      <c r="F127"/>
    </row>
    <row r="128" spans="1:6" x14ac:dyDescent="0.25">
      <c r="A128" s="39">
        <v>41855</v>
      </c>
      <c r="B128" s="38">
        <v>3050</v>
      </c>
      <c r="E128"/>
      <c r="F128"/>
    </row>
    <row r="129" spans="1:6" x14ac:dyDescent="0.25">
      <c r="A129" s="39">
        <v>41856</v>
      </c>
      <c r="B129" s="38">
        <v>2883</v>
      </c>
      <c r="E129"/>
      <c r="F129"/>
    </row>
    <row r="130" spans="1:6" x14ac:dyDescent="0.25">
      <c r="A130" s="39">
        <v>41857</v>
      </c>
      <c r="B130" s="38">
        <v>2912</v>
      </c>
      <c r="E130"/>
      <c r="F130"/>
    </row>
    <row r="131" spans="1:6" x14ac:dyDescent="0.25">
      <c r="A131" s="39">
        <v>41858</v>
      </c>
      <c r="B131" s="38">
        <v>3255</v>
      </c>
      <c r="E131"/>
      <c r="F131"/>
    </row>
    <row r="132" spans="1:6" x14ac:dyDescent="0.25">
      <c r="A132" s="39">
        <v>41859</v>
      </c>
      <c r="B132" s="38">
        <v>2712</v>
      </c>
      <c r="E132"/>
      <c r="F132"/>
    </row>
    <row r="133" spans="1:6" x14ac:dyDescent="0.25">
      <c r="A133" s="39">
        <v>41860</v>
      </c>
      <c r="B133" s="38">
        <v>2961</v>
      </c>
      <c r="E133"/>
      <c r="F133"/>
    </row>
    <row r="134" spans="1:6" x14ac:dyDescent="0.25">
      <c r="A134" s="39">
        <v>41861</v>
      </c>
      <c r="B134" s="38">
        <v>3455</v>
      </c>
      <c r="E134"/>
      <c r="F134"/>
    </row>
    <row r="135" spans="1:6" x14ac:dyDescent="0.25">
      <c r="A135" s="39">
        <v>41862</v>
      </c>
      <c r="B135" s="38">
        <v>3366</v>
      </c>
      <c r="E135"/>
      <c r="F135"/>
    </row>
    <row r="136" spans="1:6" x14ac:dyDescent="0.25">
      <c r="A136" s="39">
        <v>41863</v>
      </c>
      <c r="B136" s="38">
        <v>3116</v>
      </c>
      <c r="E136"/>
      <c r="F136"/>
    </row>
    <row r="137" spans="1:6" x14ac:dyDescent="0.25">
      <c r="A137" s="39">
        <v>41864</v>
      </c>
      <c r="B137" s="38">
        <v>2727</v>
      </c>
      <c r="E137"/>
      <c r="F137"/>
    </row>
    <row r="138" spans="1:6" x14ac:dyDescent="0.25">
      <c r="A138" s="39">
        <v>41865</v>
      </c>
      <c r="B138" s="38">
        <v>2687</v>
      </c>
      <c r="E138"/>
      <c r="F138"/>
    </row>
    <row r="139" spans="1:6" x14ac:dyDescent="0.25">
      <c r="A139" s="39">
        <v>41866</v>
      </c>
      <c r="B139" s="38">
        <v>2901</v>
      </c>
      <c r="E139"/>
      <c r="F139"/>
    </row>
    <row r="140" spans="1:6" x14ac:dyDescent="0.25">
      <c r="A140" s="39">
        <v>41867</v>
      </c>
      <c r="B140" s="38">
        <v>2881</v>
      </c>
      <c r="E140"/>
      <c r="F140"/>
    </row>
    <row r="141" spans="1:6" x14ac:dyDescent="0.25">
      <c r="A141" s="39">
        <v>41868</v>
      </c>
      <c r="B141" s="38">
        <v>3096</v>
      </c>
      <c r="E141"/>
      <c r="F141"/>
    </row>
    <row r="142" spans="1:6" x14ac:dyDescent="0.25">
      <c r="A142" s="39">
        <v>41869</v>
      </c>
      <c r="B142" s="38">
        <v>3271</v>
      </c>
      <c r="E142"/>
      <c r="F142"/>
    </row>
    <row r="143" spans="1:6" x14ac:dyDescent="0.25">
      <c r="A143" s="39">
        <v>41870</v>
      </c>
      <c r="B143" s="38">
        <v>3186</v>
      </c>
      <c r="E143"/>
      <c r="F143"/>
    </row>
    <row r="144" spans="1:6" x14ac:dyDescent="0.25">
      <c r="A144" s="39">
        <v>41871</v>
      </c>
      <c r="B144" s="38">
        <v>2978</v>
      </c>
      <c r="E144"/>
      <c r="F144"/>
    </row>
    <row r="145" spans="1:6" x14ac:dyDescent="0.25">
      <c r="A145" s="39">
        <v>41872</v>
      </c>
      <c r="B145" s="38">
        <v>2742</v>
      </c>
      <c r="E145"/>
      <c r="F145"/>
    </row>
    <row r="146" spans="1:6" x14ac:dyDescent="0.25">
      <c r="A146" s="39">
        <v>41873</v>
      </c>
      <c r="B146" s="38">
        <v>3007</v>
      </c>
      <c r="E146"/>
      <c r="F146"/>
    </row>
    <row r="147" spans="1:6" x14ac:dyDescent="0.25">
      <c r="A147" s="39">
        <v>41874</v>
      </c>
      <c r="B147" s="38">
        <v>4353</v>
      </c>
      <c r="E147"/>
      <c r="F147"/>
    </row>
    <row r="148" spans="1:6" x14ac:dyDescent="0.25">
      <c r="A148" s="39">
        <v>41875</v>
      </c>
      <c r="B148" s="38">
        <v>3586</v>
      </c>
      <c r="E148"/>
      <c r="F148"/>
    </row>
    <row r="149" spans="1:6" x14ac:dyDescent="0.25">
      <c r="A149" s="39">
        <v>41876</v>
      </c>
      <c r="B149" s="38">
        <v>3509</v>
      </c>
      <c r="E149"/>
      <c r="F149"/>
    </row>
    <row r="150" spans="1:6" x14ac:dyDescent="0.25">
      <c r="A150" s="39">
        <v>41877</v>
      </c>
      <c r="B150" s="38">
        <v>3735</v>
      </c>
      <c r="E150"/>
      <c r="F150"/>
    </row>
    <row r="151" spans="1:6" x14ac:dyDescent="0.25">
      <c r="A151" s="39">
        <v>41878</v>
      </c>
      <c r="B151" s="38">
        <v>3573</v>
      </c>
      <c r="E151"/>
      <c r="F151"/>
    </row>
    <row r="152" spans="1:6" x14ac:dyDescent="0.25">
      <c r="A152" s="39">
        <v>41879</v>
      </c>
      <c r="B152" s="38">
        <v>3223</v>
      </c>
      <c r="E152"/>
      <c r="F152"/>
    </row>
    <row r="153" spans="1:6" x14ac:dyDescent="0.25">
      <c r="A153" s="39">
        <v>41880</v>
      </c>
      <c r="B153" s="38">
        <v>2835</v>
      </c>
      <c r="E153"/>
      <c r="F153"/>
    </row>
    <row r="154" spans="1:6" x14ac:dyDescent="0.25">
      <c r="A154" s="39">
        <v>41881</v>
      </c>
      <c r="B154" s="38">
        <v>3303</v>
      </c>
      <c r="E154"/>
      <c r="F154"/>
    </row>
    <row r="155" spans="1:6" x14ac:dyDescent="0.25">
      <c r="A155" s="39">
        <v>41882</v>
      </c>
      <c r="B155" s="38">
        <v>5497</v>
      </c>
      <c r="E155"/>
      <c r="F155"/>
    </row>
    <row r="156" spans="1:6" x14ac:dyDescent="0.25">
      <c r="A156" s="39">
        <v>41883</v>
      </c>
      <c r="B156" s="38">
        <v>4153</v>
      </c>
      <c r="E156"/>
      <c r="F156"/>
    </row>
    <row r="157" spans="1:6" x14ac:dyDescent="0.25">
      <c r="A157" s="39">
        <v>41884</v>
      </c>
      <c r="B157" s="38">
        <v>3502</v>
      </c>
      <c r="E157"/>
      <c r="F157"/>
    </row>
    <row r="158" spans="1:6" x14ac:dyDescent="0.25">
      <c r="A158" s="39">
        <v>41885</v>
      </c>
      <c r="B158" s="38">
        <v>4151</v>
      </c>
      <c r="E158"/>
      <c r="F158"/>
    </row>
    <row r="159" spans="1:6" x14ac:dyDescent="0.25">
      <c r="A159" s="39">
        <v>41886</v>
      </c>
      <c r="B159" s="38">
        <v>3838</v>
      </c>
      <c r="E159"/>
      <c r="F159"/>
    </row>
    <row r="160" spans="1:6" x14ac:dyDescent="0.25">
      <c r="A160" s="39">
        <v>41887</v>
      </c>
      <c r="B160" s="38">
        <v>3478</v>
      </c>
      <c r="E160"/>
      <c r="F160"/>
    </row>
    <row r="161" spans="1:6" x14ac:dyDescent="0.25">
      <c r="A161" s="39">
        <v>41888</v>
      </c>
      <c r="B161" s="38">
        <v>3602</v>
      </c>
      <c r="E161"/>
      <c r="F161"/>
    </row>
    <row r="162" spans="1:6" x14ac:dyDescent="0.25">
      <c r="A162" s="39">
        <v>41889</v>
      </c>
      <c r="B162" s="38">
        <v>4486</v>
      </c>
      <c r="E162"/>
      <c r="F162"/>
    </row>
    <row r="163" spans="1:6" x14ac:dyDescent="0.25">
      <c r="A163" s="39">
        <v>41890</v>
      </c>
      <c r="B163" s="38">
        <v>3916</v>
      </c>
      <c r="E163"/>
      <c r="F163"/>
    </row>
    <row r="164" spans="1:6" x14ac:dyDescent="0.25">
      <c r="A164" s="39">
        <v>41891</v>
      </c>
      <c r="B164" s="38">
        <v>3837</v>
      </c>
      <c r="E164"/>
      <c r="F164"/>
    </row>
    <row r="165" spans="1:6" x14ac:dyDescent="0.25">
      <c r="A165" s="39">
        <v>41892</v>
      </c>
      <c r="B165" s="38">
        <v>3583</v>
      </c>
      <c r="E165"/>
      <c r="F165"/>
    </row>
    <row r="166" spans="1:6" x14ac:dyDescent="0.25">
      <c r="A166" s="39">
        <v>41893</v>
      </c>
      <c r="B166" s="38">
        <v>3329</v>
      </c>
      <c r="E166"/>
      <c r="F166"/>
    </row>
    <row r="167" spans="1:6" x14ac:dyDescent="0.25">
      <c r="A167" s="39">
        <v>41894</v>
      </c>
      <c r="B167" s="38">
        <v>2927</v>
      </c>
      <c r="E167"/>
      <c r="F167"/>
    </row>
    <row r="168" spans="1:6" x14ac:dyDescent="0.25">
      <c r="A168" s="39">
        <v>41895</v>
      </c>
      <c r="B168" s="38">
        <v>4302</v>
      </c>
      <c r="E168"/>
      <c r="F168"/>
    </row>
    <row r="169" spans="1:6" x14ac:dyDescent="0.25">
      <c r="A169" s="39">
        <v>41896</v>
      </c>
      <c r="B169" s="38">
        <v>3714</v>
      </c>
      <c r="E169"/>
      <c r="F169"/>
    </row>
    <row r="170" spans="1:6" x14ac:dyDescent="0.25">
      <c r="A170" s="39">
        <v>41897</v>
      </c>
      <c r="B170" s="38">
        <v>3817</v>
      </c>
      <c r="E170"/>
      <c r="F170"/>
    </row>
    <row r="171" spans="1:6" x14ac:dyDescent="0.25">
      <c r="A171" s="39">
        <v>41898</v>
      </c>
      <c r="B171" s="38">
        <v>3470</v>
      </c>
      <c r="E171"/>
      <c r="F171"/>
    </row>
    <row r="172" spans="1:6" x14ac:dyDescent="0.25">
      <c r="A172" s="39">
        <v>41899</v>
      </c>
      <c r="B172" s="38">
        <v>3059</v>
      </c>
      <c r="E172"/>
      <c r="F172"/>
    </row>
    <row r="173" spans="1:6" x14ac:dyDescent="0.25">
      <c r="A173" s="39">
        <v>41900</v>
      </c>
      <c r="B173" s="38">
        <v>2865</v>
      </c>
      <c r="E173"/>
      <c r="F173"/>
    </row>
    <row r="174" spans="1:6" x14ac:dyDescent="0.25">
      <c r="A174" s="39">
        <v>41901</v>
      </c>
      <c r="B174" s="38">
        <v>2633</v>
      </c>
      <c r="E174"/>
      <c r="F174"/>
    </row>
    <row r="175" spans="1:6" x14ac:dyDescent="0.25">
      <c r="A175" s="39">
        <v>41902</v>
      </c>
      <c r="B175" s="38">
        <v>4558</v>
      </c>
      <c r="E175"/>
      <c r="F175"/>
    </row>
    <row r="176" spans="1:6" x14ac:dyDescent="0.25">
      <c r="A176" s="39">
        <v>41903</v>
      </c>
      <c r="B176" s="38">
        <v>3976</v>
      </c>
      <c r="E176"/>
      <c r="F176"/>
    </row>
    <row r="177" spans="1:6" x14ac:dyDescent="0.25">
      <c r="A177" s="39">
        <v>41904</v>
      </c>
      <c r="B177" s="38">
        <v>3996</v>
      </c>
      <c r="E177"/>
      <c r="F177"/>
    </row>
    <row r="178" spans="1:6" x14ac:dyDescent="0.25">
      <c r="A178" s="39">
        <v>41905</v>
      </c>
      <c r="B178" s="38">
        <v>3399</v>
      </c>
      <c r="E178"/>
      <c r="F178"/>
    </row>
    <row r="179" spans="1:6" x14ac:dyDescent="0.25">
      <c r="A179" s="39">
        <v>41906</v>
      </c>
      <c r="B179" s="38">
        <v>3224</v>
      </c>
      <c r="E179"/>
      <c r="F179"/>
    </row>
    <row r="180" spans="1:6" x14ac:dyDescent="0.25">
      <c r="A180" s="39">
        <v>41907</v>
      </c>
      <c r="B180" s="38">
        <v>2965</v>
      </c>
      <c r="E180"/>
      <c r="F180"/>
    </row>
    <row r="181" spans="1:6" x14ac:dyDescent="0.25">
      <c r="A181" s="39">
        <v>41908</v>
      </c>
      <c r="B181" s="38">
        <v>2728</v>
      </c>
      <c r="E181"/>
      <c r="F181"/>
    </row>
    <row r="182" spans="1:6" x14ac:dyDescent="0.25">
      <c r="A182" s="39">
        <v>41909</v>
      </c>
      <c r="B182" s="38">
        <v>3511</v>
      </c>
      <c r="E182"/>
      <c r="F182"/>
    </row>
    <row r="183" spans="1:6" x14ac:dyDescent="0.25">
      <c r="A183" s="39">
        <v>41910</v>
      </c>
      <c r="B183" s="38">
        <v>3393</v>
      </c>
      <c r="E183"/>
      <c r="F183"/>
    </row>
    <row r="184" spans="1:6" x14ac:dyDescent="0.25">
      <c r="A184" s="39">
        <v>41911</v>
      </c>
      <c r="B184" s="38">
        <v>3778</v>
      </c>
      <c r="E184"/>
      <c r="F184"/>
    </row>
    <row r="185" spans="1:6" x14ac:dyDescent="0.25">
      <c r="A185" s="39">
        <v>41912</v>
      </c>
      <c r="B185" s="38">
        <v>4027</v>
      </c>
      <c r="E185"/>
      <c r="F185"/>
    </row>
    <row r="186" spans="1:6" x14ac:dyDescent="0.25">
      <c r="A186" s="39">
        <v>41913</v>
      </c>
      <c r="B186" s="38">
        <v>3278</v>
      </c>
      <c r="E186"/>
      <c r="F186"/>
    </row>
    <row r="187" spans="1:6" x14ac:dyDescent="0.25">
      <c r="A187" s="39">
        <v>41914</v>
      </c>
      <c r="B187" s="38">
        <v>3095</v>
      </c>
      <c r="E187"/>
      <c r="F187"/>
    </row>
    <row r="188" spans="1:6" x14ac:dyDescent="0.25">
      <c r="A188" s="39">
        <v>41915</v>
      </c>
      <c r="B188" s="38">
        <v>2719</v>
      </c>
      <c r="E188"/>
      <c r="F188"/>
    </row>
    <row r="189" spans="1:6" x14ac:dyDescent="0.25">
      <c r="A189" s="39">
        <v>41916</v>
      </c>
      <c r="B189" s="38">
        <v>3854</v>
      </c>
      <c r="E189"/>
      <c r="F189"/>
    </row>
    <row r="190" spans="1:6" x14ac:dyDescent="0.25">
      <c r="A190" s="39">
        <v>41917</v>
      </c>
      <c r="B190" s="38">
        <v>4187</v>
      </c>
      <c r="E190"/>
      <c r="F190"/>
    </row>
    <row r="191" spans="1:6" x14ac:dyDescent="0.25">
      <c r="A191" s="39">
        <v>41918</v>
      </c>
      <c r="B191" s="38">
        <v>3777</v>
      </c>
      <c r="E191"/>
      <c r="F191"/>
    </row>
    <row r="192" spans="1:6" x14ac:dyDescent="0.25">
      <c r="A192" s="39">
        <v>41919</v>
      </c>
      <c r="B192" s="38">
        <v>3649</v>
      </c>
      <c r="E192"/>
      <c r="F192"/>
    </row>
    <row r="193" spans="1:6" x14ac:dyDescent="0.25">
      <c r="A193" s="39">
        <v>41920</v>
      </c>
      <c r="B193" s="38">
        <v>3758</v>
      </c>
      <c r="E193"/>
      <c r="F193"/>
    </row>
    <row r="194" spans="1:6" x14ac:dyDescent="0.25">
      <c r="A194" s="39">
        <v>41921</v>
      </c>
      <c r="B194" s="38">
        <v>3569</v>
      </c>
      <c r="E194"/>
      <c r="F194"/>
    </row>
    <row r="195" spans="1:6" x14ac:dyDescent="0.25">
      <c r="A195" s="39">
        <v>41922</v>
      </c>
      <c r="B195" s="38">
        <v>3071</v>
      </c>
      <c r="E195"/>
      <c r="F195"/>
    </row>
    <row r="196" spans="1:6" x14ac:dyDescent="0.25">
      <c r="A196" s="39">
        <v>41923</v>
      </c>
      <c r="B196" s="38">
        <v>4196</v>
      </c>
      <c r="E196"/>
      <c r="F196"/>
    </row>
    <row r="197" spans="1:6" x14ac:dyDescent="0.25">
      <c r="A197" s="39">
        <v>41924</v>
      </c>
      <c r="B197" s="38">
        <v>4377</v>
      </c>
      <c r="E197"/>
      <c r="F197"/>
    </row>
    <row r="198" spans="1:6" x14ac:dyDescent="0.25">
      <c r="A198" s="39">
        <v>41925</v>
      </c>
      <c r="B198" s="38">
        <v>4510</v>
      </c>
      <c r="E198"/>
      <c r="F198"/>
    </row>
    <row r="199" spans="1:6" x14ac:dyDescent="0.25">
      <c r="A199" s="39">
        <v>41926</v>
      </c>
      <c r="B199" s="38">
        <v>3808</v>
      </c>
      <c r="E199"/>
      <c r="F199"/>
    </row>
    <row r="200" spans="1:6" x14ac:dyDescent="0.25">
      <c r="A200" s="39">
        <v>41927</v>
      </c>
      <c r="B200" s="38">
        <v>3331</v>
      </c>
      <c r="E200"/>
      <c r="F200"/>
    </row>
    <row r="201" spans="1:6" x14ac:dyDescent="0.25">
      <c r="A201" s="39">
        <v>41928</v>
      </c>
      <c r="B201" s="38">
        <v>3190</v>
      </c>
      <c r="E201"/>
      <c r="F201"/>
    </row>
    <row r="202" spans="1:6" x14ac:dyDescent="0.25">
      <c r="A202" s="39">
        <v>41929</v>
      </c>
      <c r="B202" s="38">
        <v>2985</v>
      </c>
      <c r="E202"/>
      <c r="F202"/>
    </row>
    <row r="203" spans="1:6" x14ac:dyDescent="0.25">
      <c r="A203" s="39">
        <v>41930</v>
      </c>
      <c r="B203" s="38">
        <v>3477</v>
      </c>
      <c r="E203"/>
      <c r="F203"/>
    </row>
    <row r="204" spans="1:6" x14ac:dyDescent="0.25">
      <c r="A204" s="39">
        <v>41931</v>
      </c>
      <c r="B204" s="38">
        <v>3628</v>
      </c>
      <c r="E204"/>
      <c r="F204"/>
    </row>
    <row r="205" spans="1:6" x14ac:dyDescent="0.25">
      <c r="A205" s="39">
        <v>41932</v>
      </c>
      <c r="B205" s="38">
        <v>3821</v>
      </c>
      <c r="E205"/>
      <c r="F205"/>
    </row>
    <row r="206" spans="1:6" x14ac:dyDescent="0.25">
      <c r="A206" s="39">
        <v>41933</v>
      </c>
      <c r="B206" s="38">
        <v>3454</v>
      </c>
      <c r="E206"/>
      <c r="F206"/>
    </row>
    <row r="207" spans="1:6" x14ac:dyDescent="0.25">
      <c r="A207" s="39">
        <v>41934</v>
      </c>
      <c r="B207" s="38">
        <v>3287</v>
      </c>
      <c r="E207"/>
      <c r="F207"/>
    </row>
    <row r="208" spans="1:6" x14ac:dyDescent="0.25">
      <c r="A208" s="39">
        <v>41935</v>
      </c>
      <c r="B208" s="38">
        <v>2969</v>
      </c>
      <c r="E208"/>
      <c r="F208"/>
    </row>
    <row r="209" spans="1:6" x14ac:dyDescent="0.25">
      <c r="A209" s="39">
        <v>41936</v>
      </c>
      <c r="B209" s="38">
        <v>3143</v>
      </c>
      <c r="E209"/>
      <c r="F209"/>
    </row>
    <row r="210" spans="1:6" x14ac:dyDescent="0.25">
      <c r="A210" s="39">
        <v>41937</v>
      </c>
      <c r="B210" s="38">
        <v>4541</v>
      </c>
      <c r="E210"/>
      <c r="F210"/>
    </row>
    <row r="211" spans="1:6" x14ac:dyDescent="0.25">
      <c r="A211" s="39">
        <v>41938</v>
      </c>
      <c r="B211" s="38">
        <v>4697</v>
      </c>
      <c r="E211"/>
      <c r="F211"/>
    </row>
    <row r="212" spans="1:6" x14ac:dyDescent="0.25">
      <c r="A212" s="39">
        <v>41939</v>
      </c>
      <c r="B212" s="38">
        <v>4826</v>
      </c>
      <c r="E212"/>
      <c r="F212"/>
    </row>
    <row r="213" spans="1:6" x14ac:dyDescent="0.25">
      <c r="A213" s="39">
        <v>41940</v>
      </c>
      <c r="B213" s="38">
        <v>4581</v>
      </c>
      <c r="E213"/>
      <c r="F213"/>
    </row>
    <row r="214" spans="1:6" x14ac:dyDescent="0.25">
      <c r="A214" s="39">
        <v>41941</v>
      </c>
      <c r="B214" s="38">
        <v>3715</v>
      </c>
      <c r="E214"/>
      <c r="F214"/>
    </row>
    <row r="215" spans="1:6" x14ac:dyDescent="0.25">
      <c r="A215" s="39">
        <v>41942</v>
      </c>
      <c r="B215" s="38">
        <v>3889</v>
      </c>
      <c r="E215"/>
      <c r="F215"/>
    </row>
    <row r="216" spans="1:6" x14ac:dyDescent="0.25">
      <c r="A216" s="39">
        <v>41943</v>
      </c>
      <c r="B216" s="38">
        <v>2757</v>
      </c>
      <c r="E216"/>
      <c r="F216"/>
    </row>
    <row r="217" spans="1:6" x14ac:dyDescent="0.25">
      <c r="A217" s="39">
        <v>41944</v>
      </c>
      <c r="B217" s="38">
        <v>3763</v>
      </c>
      <c r="E217"/>
      <c r="F217"/>
    </row>
    <row r="218" spans="1:6" x14ac:dyDescent="0.25">
      <c r="A218" s="39">
        <v>41945</v>
      </c>
      <c r="B218" s="38">
        <v>4471</v>
      </c>
      <c r="E218"/>
      <c r="F218"/>
    </row>
    <row r="219" spans="1:6" x14ac:dyDescent="0.25">
      <c r="A219" s="39">
        <v>41946</v>
      </c>
      <c r="B219" s="38">
        <v>4440</v>
      </c>
      <c r="E219"/>
      <c r="F219"/>
    </row>
    <row r="220" spans="1:6" x14ac:dyDescent="0.25">
      <c r="A220" s="39">
        <v>41947</v>
      </c>
      <c r="B220" s="38">
        <v>4441</v>
      </c>
      <c r="E220"/>
      <c r="F220"/>
    </row>
    <row r="221" spans="1:6" x14ac:dyDescent="0.25">
      <c r="A221" s="39">
        <v>41948</v>
      </c>
      <c r="B221" s="38">
        <v>4355</v>
      </c>
      <c r="E221"/>
      <c r="F221"/>
    </row>
    <row r="222" spans="1:6" x14ac:dyDescent="0.25">
      <c r="A222" s="39">
        <v>41949</v>
      </c>
      <c r="B222" s="38">
        <v>4081</v>
      </c>
      <c r="E222"/>
      <c r="F222"/>
    </row>
    <row r="223" spans="1:6" x14ac:dyDescent="0.25">
      <c r="A223" s="39">
        <v>41950</v>
      </c>
      <c r="B223" s="38">
        <v>4044</v>
      </c>
      <c r="E223"/>
      <c r="F223"/>
    </row>
    <row r="224" spans="1:6" x14ac:dyDescent="0.25">
      <c r="A224" s="39">
        <v>41951</v>
      </c>
      <c r="B224" s="38">
        <v>4673</v>
      </c>
      <c r="E224"/>
      <c r="F224"/>
    </row>
    <row r="225" spans="1:6" x14ac:dyDescent="0.25">
      <c r="A225" s="39">
        <v>41952</v>
      </c>
      <c r="B225" s="38">
        <v>5525</v>
      </c>
      <c r="E225"/>
      <c r="F225"/>
    </row>
    <row r="226" spans="1:6" x14ac:dyDescent="0.25">
      <c r="A226" s="39">
        <v>41953</v>
      </c>
      <c r="B226" s="38">
        <v>4686</v>
      </c>
      <c r="E226"/>
      <c r="F226"/>
    </row>
    <row r="227" spans="1:6" x14ac:dyDescent="0.25">
      <c r="A227" s="39">
        <v>41954</v>
      </c>
      <c r="B227" s="38">
        <v>5190</v>
      </c>
      <c r="E227"/>
      <c r="F227"/>
    </row>
    <row r="228" spans="1:6" x14ac:dyDescent="0.25">
      <c r="A228" s="39">
        <v>41955</v>
      </c>
      <c r="B228" s="38">
        <v>4319</v>
      </c>
      <c r="E228"/>
      <c r="F228"/>
    </row>
    <row r="229" spans="1:6" x14ac:dyDescent="0.25">
      <c r="A229" s="39">
        <v>41956</v>
      </c>
      <c r="B229" s="38">
        <v>4234</v>
      </c>
      <c r="E229"/>
      <c r="F229"/>
    </row>
    <row r="230" spans="1:6" x14ac:dyDescent="0.25">
      <c r="A230" s="39">
        <v>41957</v>
      </c>
      <c r="B230" s="38">
        <v>3695</v>
      </c>
      <c r="E230"/>
      <c r="F230"/>
    </row>
    <row r="231" spans="1:6" x14ac:dyDescent="0.25">
      <c r="A231" s="39">
        <v>41958</v>
      </c>
      <c r="B231" s="38">
        <v>5181</v>
      </c>
      <c r="E231"/>
      <c r="F231"/>
    </row>
    <row r="232" spans="1:6" x14ac:dyDescent="0.25">
      <c r="A232" s="39">
        <v>41959</v>
      </c>
      <c r="B232" s="38">
        <v>5420</v>
      </c>
      <c r="E232"/>
      <c r="F232"/>
    </row>
    <row r="233" spans="1:6" x14ac:dyDescent="0.25">
      <c r="A233" s="39">
        <v>41960</v>
      </c>
      <c r="B233" s="38">
        <v>5237</v>
      </c>
      <c r="E233"/>
      <c r="F233"/>
    </row>
    <row r="234" spans="1:6" x14ac:dyDescent="0.25">
      <c r="A234" s="39">
        <v>41961</v>
      </c>
      <c r="B234" s="38">
        <v>4474</v>
      </c>
      <c r="E234"/>
      <c r="F234"/>
    </row>
    <row r="235" spans="1:6" x14ac:dyDescent="0.25">
      <c r="A235" s="39">
        <v>41962</v>
      </c>
      <c r="B235" s="38">
        <v>4508</v>
      </c>
      <c r="E235"/>
      <c r="F235"/>
    </row>
    <row r="236" spans="1:6" x14ac:dyDescent="0.25">
      <c r="A236" s="39">
        <v>41963</v>
      </c>
      <c r="B236" s="38">
        <v>4589</v>
      </c>
      <c r="E236"/>
      <c r="F236"/>
    </row>
    <row r="237" spans="1:6" x14ac:dyDescent="0.25">
      <c r="A237" s="39">
        <v>41964</v>
      </c>
      <c r="B237" s="38">
        <v>3823</v>
      </c>
      <c r="E237"/>
      <c r="F237"/>
    </row>
    <row r="238" spans="1:6" x14ac:dyDescent="0.25">
      <c r="A238" s="39">
        <v>41965</v>
      </c>
      <c r="B238" s="38">
        <v>5685</v>
      </c>
      <c r="E238"/>
      <c r="F238"/>
    </row>
    <row r="239" spans="1:6" x14ac:dyDescent="0.25">
      <c r="A239" s="39">
        <v>41966</v>
      </c>
      <c r="B239" s="38">
        <v>6011</v>
      </c>
      <c r="E239"/>
      <c r="F239"/>
    </row>
    <row r="240" spans="1:6" x14ac:dyDescent="0.25">
      <c r="A240" s="39">
        <v>41967</v>
      </c>
      <c r="B240" s="38">
        <v>4844</v>
      </c>
      <c r="E240"/>
      <c r="F240"/>
    </row>
    <row r="241" spans="1:6" x14ac:dyDescent="0.25">
      <c r="A241" s="39">
        <v>41968</v>
      </c>
      <c r="B241" s="38">
        <v>4751</v>
      </c>
      <c r="E241"/>
      <c r="F241"/>
    </row>
    <row r="242" spans="1:6" x14ac:dyDescent="0.25">
      <c r="A242" s="39">
        <v>41969</v>
      </c>
      <c r="B242" s="38">
        <v>4242</v>
      </c>
      <c r="E242"/>
      <c r="F242"/>
    </row>
    <row r="243" spans="1:6" x14ac:dyDescent="0.25">
      <c r="A243" s="39">
        <v>41970</v>
      </c>
      <c r="B243" s="38">
        <v>3678</v>
      </c>
      <c r="E243"/>
      <c r="F243"/>
    </row>
    <row r="244" spans="1:6" x14ac:dyDescent="0.25">
      <c r="A244" s="39">
        <v>41971</v>
      </c>
      <c r="B244" s="38">
        <v>4705</v>
      </c>
      <c r="E244"/>
      <c r="F244"/>
    </row>
    <row r="245" spans="1:6" x14ac:dyDescent="0.25">
      <c r="A245" s="39">
        <v>41972</v>
      </c>
      <c r="B245" s="38">
        <v>5632</v>
      </c>
      <c r="E245"/>
      <c r="F245"/>
    </row>
    <row r="246" spans="1:6" x14ac:dyDescent="0.25">
      <c r="A246" s="39">
        <v>41973</v>
      </c>
      <c r="B246" s="38">
        <v>5420</v>
      </c>
      <c r="E246"/>
      <c r="F246"/>
    </row>
    <row r="247" spans="1:6" x14ac:dyDescent="0.25">
      <c r="A247" s="39">
        <v>41974</v>
      </c>
      <c r="B247" s="38">
        <v>5268</v>
      </c>
      <c r="E247"/>
      <c r="F247"/>
    </row>
    <row r="248" spans="1:6" x14ac:dyDescent="0.25">
      <c r="A248" s="39">
        <v>41975</v>
      </c>
      <c r="B248" s="38">
        <v>5304</v>
      </c>
      <c r="E248"/>
      <c r="F248"/>
    </row>
    <row r="249" spans="1:6" x14ac:dyDescent="0.25">
      <c r="A249" s="39">
        <v>41976</v>
      </c>
      <c r="B249" s="38">
        <v>5185</v>
      </c>
      <c r="E249"/>
      <c r="F249"/>
    </row>
    <row r="250" spans="1:6" x14ac:dyDescent="0.25">
      <c r="A250" s="39">
        <v>41977</v>
      </c>
      <c r="B250" s="38">
        <v>5026</v>
      </c>
      <c r="E250"/>
      <c r="F250"/>
    </row>
    <row r="251" spans="1:6" x14ac:dyDescent="0.25">
      <c r="A251" s="39">
        <v>41978</v>
      </c>
      <c r="B251" s="38">
        <v>4728</v>
      </c>
      <c r="E251"/>
      <c r="F251"/>
    </row>
    <row r="252" spans="1:6" x14ac:dyDescent="0.25">
      <c r="A252" s="39">
        <v>41979</v>
      </c>
      <c r="B252" s="38">
        <v>5438</v>
      </c>
      <c r="E252"/>
      <c r="F252"/>
    </row>
    <row r="253" spans="1:6" x14ac:dyDescent="0.25">
      <c r="A253" s="39">
        <v>41980</v>
      </c>
      <c r="B253" s="38">
        <v>5827</v>
      </c>
      <c r="E253"/>
      <c r="F253"/>
    </row>
    <row r="254" spans="1:6" x14ac:dyDescent="0.25">
      <c r="A254" s="39">
        <v>41981</v>
      </c>
      <c r="B254" s="38">
        <v>5529</v>
      </c>
      <c r="E254"/>
      <c r="F254"/>
    </row>
    <row r="255" spans="1:6" x14ac:dyDescent="0.25">
      <c r="A255" s="39">
        <v>41982</v>
      </c>
      <c r="B255" s="38">
        <v>5059</v>
      </c>
      <c r="E255"/>
      <c r="F255"/>
    </row>
    <row r="256" spans="1:6" x14ac:dyDescent="0.25">
      <c r="A256" s="39">
        <v>41983</v>
      </c>
      <c r="B256" s="38">
        <v>4759</v>
      </c>
      <c r="E256"/>
      <c r="F256"/>
    </row>
    <row r="257" spans="1:6" x14ac:dyDescent="0.25">
      <c r="A257" s="39">
        <v>41984</v>
      </c>
      <c r="B257" s="38">
        <v>4871</v>
      </c>
      <c r="E257"/>
      <c r="F257"/>
    </row>
    <row r="258" spans="1:6" x14ac:dyDescent="0.25">
      <c r="A258" s="39">
        <v>41985</v>
      </c>
      <c r="B258" s="38">
        <v>4327</v>
      </c>
      <c r="E258"/>
      <c r="F258"/>
    </row>
    <row r="259" spans="1:6" x14ac:dyDescent="0.25">
      <c r="A259" s="39">
        <v>41986</v>
      </c>
      <c r="B259" s="38">
        <v>4910</v>
      </c>
      <c r="E259"/>
      <c r="F259"/>
    </row>
    <row r="260" spans="1:6" x14ac:dyDescent="0.25">
      <c r="A260" s="39">
        <v>41987</v>
      </c>
      <c r="B260" s="38">
        <v>5951</v>
      </c>
      <c r="E260"/>
      <c r="F260"/>
    </row>
    <row r="261" spans="1:6" x14ac:dyDescent="0.25">
      <c r="A261" s="39">
        <v>41988</v>
      </c>
      <c r="B261" s="38">
        <v>5562</v>
      </c>
      <c r="E261"/>
      <c r="F261"/>
    </row>
    <row r="262" spans="1:6" x14ac:dyDescent="0.25">
      <c r="A262" s="39">
        <v>41989</v>
      </c>
      <c r="B262" s="38">
        <v>5501</v>
      </c>
      <c r="E262"/>
      <c r="F262"/>
    </row>
    <row r="263" spans="1:6" x14ac:dyDescent="0.25">
      <c r="A263" s="39">
        <v>41990</v>
      </c>
      <c r="B263" s="38">
        <v>5097</v>
      </c>
      <c r="E263"/>
      <c r="F263"/>
    </row>
    <row r="264" spans="1:6" x14ac:dyDescent="0.25">
      <c r="A264" s="39">
        <v>41991</v>
      </c>
      <c r="B264" s="38">
        <v>4377</v>
      </c>
      <c r="E264"/>
      <c r="F264"/>
    </row>
    <row r="265" spans="1:6" x14ac:dyDescent="0.25">
      <c r="A265" s="39">
        <v>41992</v>
      </c>
      <c r="B265" s="38">
        <v>4172</v>
      </c>
      <c r="E265"/>
      <c r="F265"/>
    </row>
    <row r="266" spans="1:6" x14ac:dyDescent="0.25">
      <c r="A266" s="39">
        <v>41993</v>
      </c>
      <c r="B266" s="38">
        <v>4099</v>
      </c>
      <c r="E266"/>
      <c r="F266"/>
    </row>
    <row r="267" spans="1:6" x14ac:dyDescent="0.25">
      <c r="A267" s="39">
        <v>41994</v>
      </c>
      <c r="B267" s="38">
        <v>5161</v>
      </c>
      <c r="E267"/>
      <c r="F267"/>
    </row>
    <row r="268" spans="1:6" x14ac:dyDescent="0.25">
      <c r="A268" s="39">
        <v>41995</v>
      </c>
      <c r="B268" s="38">
        <v>4863</v>
      </c>
      <c r="E268"/>
      <c r="F268"/>
    </row>
    <row r="269" spans="1:6" x14ac:dyDescent="0.25">
      <c r="A269" s="39">
        <v>41996</v>
      </c>
      <c r="B269" s="38">
        <v>4334</v>
      </c>
      <c r="E269"/>
      <c r="F269"/>
    </row>
    <row r="270" spans="1:6" x14ac:dyDescent="0.25">
      <c r="A270" s="39">
        <v>41997</v>
      </c>
      <c r="B270" s="38">
        <v>3306</v>
      </c>
      <c r="E270"/>
      <c r="F270"/>
    </row>
    <row r="271" spans="1:6" x14ac:dyDescent="0.25">
      <c r="A271" s="39">
        <v>41998</v>
      </c>
      <c r="B271" s="38">
        <v>3869</v>
      </c>
      <c r="E271"/>
      <c r="F271"/>
    </row>
    <row r="272" spans="1:6" x14ac:dyDescent="0.25">
      <c r="A272" s="39">
        <v>41999</v>
      </c>
      <c r="B272" s="38">
        <v>4872</v>
      </c>
      <c r="E272"/>
      <c r="F272"/>
    </row>
    <row r="273" spans="1:6" x14ac:dyDescent="0.25">
      <c r="A273" s="39">
        <v>42000</v>
      </c>
      <c r="B273" s="38">
        <v>4693</v>
      </c>
      <c r="E273"/>
      <c r="F273"/>
    </row>
    <row r="274" spans="1:6" x14ac:dyDescent="0.25">
      <c r="A274" s="39">
        <v>42001</v>
      </c>
      <c r="B274" s="38">
        <v>4838</v>
      </c>
      <c r="E274"/>
      <c r="F274"/>
    </row>
    <row r="275" spans="1:6" x14ac:dyDescent="0.25">
      <c r="A275" s="39">
        <v>42002</v>
      </c>
      <c r="B275" s="38">
        <v>4537</v>
      </c>
      <c r="E275"/>
      <c r="F275"/>
    </row>
    <row r="276" spans="1:6" x14ac:dyDescent="0.25">
      <c r="A276" s="39">
        <v>42003</v>
      </c>
      <c r="B276" s="38">
        <v>3938</v>
      </c>
      <c r="E276"/>
      <c r="F276"/>
    </row>
    <row r="277" spans="1:6" x14ac:dyDescent="0.25">
      <c r="A277" s="39">
        <v>42004</v>
      </c>
      <c r="B277" s="38">
        <v>2894</v>
      </c>
      <c r="E277"/>
      <c r="F277"/>
    </row>
    <row r="278" spans="1:6" x14ac:dyDescent="0.25">
      <c r="A278" s="39">
        <v>42005</v>
      </c>
      <c r="B278" s="38">
        <v>3696</v>
      </c>
      <c r="E278"/>
      <c r="F278"/>
    </row>
    <row r="279" spans="1:6" x14ac:dyDescent="0.25">
      <c r="A279" s="39">
        <v>42006</v>
      </c>
      <c r="B279" s="38">
        <v>4025</v>
      </c>
      <c r="E279"/>
      <c r="F279"/>
    </row>
    <row r="280" spans="1:6" x14ac:dyDescent="0.25">
      <c r="A280" s="39">
        <v>42007</v>
      </c>
      <c r="B280" s="38">
        <v>4102</v>
      </c>
      <c r="E280"/>
      <c r="F280"/>
    </row>
    <row r="281" spans="1:6" x14ac:dyDescent="0.25">
      <c r="A281" s="39">
        <v>42008</v>
      </c>
      <c r="B281" s="38">
        <v>4154</v>
      </c>
      <c r="E281"/>
      <c r="F281"/>
    </row>
    <row r="282" spans="1:6" x14ac:dyDescent="0.25">
      <c r="A282" s="39">
        <v>42009</v>
      </c>
      <c r="B282" s="38">
        <v>3962</v>
      </c>
      <c r="E282"/>
      <c r="F282"/>
    </row>
    <row r="283" spans="1:6" x14ac:dyDescent="0.25">
      <c r="A283" s="39">
        <v>42010</v>
      </c>
      <c r="B283" s="38">
        <v>3842</v>
      </c>
      <c r="E283"/>
      <c r="F283"/>
    </row>
    <row r="284" spans="1:6" x14ac:dyDescent="0.25">
      <c r="A284" s="39">
        <v>42011</v>
      </c>
      <c r="B284" s="38">
        <v>3643</v>
      </c>
      <c r="E284"/>
      <c r="F284"/>
    </row>
    <row r="285" spans="1:6" x14ac:dyDescent="0.25">
      <c r="A285" s="39">
        <v>42012</v>
      </c>
      <c r="B285" s="38">
        <v>4036</v>
      </c>
      <c r="E285"/>
      <c r="F285"/>
    </row>
    <row r="286" spans="1:6" x14ac:dyDescent="0.25">
      <c r="A286" s="39">
        <v>42013</v>
      </c>
      <c r="B286" s="38">
        <v>3594</v>
      </c>
      <c r="E286"/>
      <c r="F286"/>
    </row>
    <row r="287" spans="1:6" x14ac:dyDescent="0.25">
      <c r="A287" s="39">
        <v>42014</v>
      </c>
      <c r="B287" s="38">
        <v>3926</v>
      </c>
      <c r="E287"/>
      <c r="F287"/>
    </row>
    <row r="288" spans="1:6" x14ac:dyDescent="0.25">
      <c r="A288" s="39">
        <v>42015</v>
      </c>
      <c r="B288" s="38">
        <v>4194</v>
      </c>
      <c r="E288"/>
      <c r="F288"/>
    </row>
    <row r="289" spans="1:6" x14ac:dyDescent="0.25">
      <c r="A289" s="39">
        <v>42016</v>
      </c>
      <c r="B289" s="38">
        <v>4219</v>
      </c>
      <c r="E289"/>
      <c r="F289"/>
    </row>
    <row r="290" spans="1:6" x14ac:dyDescent="0.25">
      <c r="A290" s="39">
        <v>42017</v>
      </c>
      <c r="B290" s="38">
        <v>3887</v>
      </c>
      <c r="E290"/>
      <c r="F290"/>
    </row>
    <row r="291" spans="1:6" x14ac:dyDescent="0.25">
      <c r="A291" s="39">
        <v>42018</v>
      </c>
      <c r="B291" s="38">
        <v>3804</v>
      </c>
      <c r="E291"/>
      <c r="F291"/>
    </row>
    <row r="292" spans="1:6" x14ac:dyDescent="0.25">
      <c r="A292" s="39">
        <v>42019</v>
      </c>
      <c r="B292" s="38">
        <v>3666</v>
      </c>
      <c r="E292"/>
      <c r="F292"/>
    </row>
    <row r="293" spans="1:6" x14ac:dyDescent="0.25">
      <c r="A293" s="39">
        <v>42020</v>
      </c>
      <c r="B293" s="38">
        <v>3521</v>
      </c>
      <c r="E293"/>
      <c r="F293"/>
    </row>
    <row r="294" spans="1:6" x14ac:dyDescent="0.25">
      <c r="A294" s="39">
        <v>42021</v>
      </c>
      <c r="B294" s="38">
        <v>3882</v>
      </c>
      <c r="E294"/>
      <c r="F294"/>
    </row>
    <row r="295" spans="1:6" x14ac:dyDescent="0.25">
      <c r="A295" s="39">
        <v>42022</v>
      </c>
      <c r="B295" s="38">
        <v>4127</v>
      </c>
      <c r="E295"/>
      <c r="F295"/>
    </row>
    <row r="296" spans="1:6" x14ac:dyDescent="0.25">
      <c r="A296" s="39">
        <v>42023</v>
      </c>
      <c r="B296" s="38">
        <v>4419</v>
      </c>
      <c r="E296"/>
      <c r="F296"/>
    </row>
    <row r="297" spans="1:6" x14ac:dyDescent="0.25">
      <c r="A297" s="39">
        <v>42024</v>
      </c>
      <c r="B297" s="38">
        <v>4072</v>
      </c>
      <c r="E297"/>
      <c r="F297"/>
    </row>
    <row r="298" spans="1:6" x14ac:dyDescent="0.25">
      <c r="A298" s="39">
        <v>42025</v>
      </c>
      <c r="B298" s="38">
        <v>4008</v>
      </c>
      <c r="E298"/>
      <c r="F298"/>
    </row>
    <row r="299" spans="1:6" x14ac:dyDescent="0.25">
      <c r="A299" s="39">
        <v>42026</v>
      </c>
      <c r="B299" s="38">
        <v>3861</v>
      </c>
      <c r="E299"/>
      <c r="F299"/>
    </row>
    <row r="300" spans="1:6" x14ac:dyDescent="0.25">
      <c r="A300" s="39">
        <v>42027</v>
      </c>
      <c r="B300" s="38">
        <v>4378</v>
      </c>
      <c r="E300"/>
      <c r="F300"/>
    </row>
    <row r="301" spans="1:6" x14ac:dyDescent="0.25">
      <c r="A301" s="39">
        <v>42028</v>
      </c>
      <c r="B301" s="38">
        <v>5489</v>
      </c>
      <c r="E301"/>
      <c r="F301"/>
    </row>
    <row r="302" spans="1:6" x14ac:dyDescent="0.25">
      <c r="A302" s="39">
        <v>42029</v>
      </c>
      <c r="B302" s="38">
        <v>4823</v>
      </c>
      <c r="E302"/>
      <c r="F302"/>
    </row>
    <row r="303" spans="1:6" x14ac:dyDescent="0.25">
      <c r="A303" s="39">
        <v>42030</v>
      </c>
      <c r="B303" s="38">
        <v>5311</v>
      </c>
      <c r="E303"/>
      <c r="F303"/>
    </row>
    <row r="304" spans="1:6" x14ac:dyDescent="0.25">
      <c r="A304" s="39">
        <v>42031</v>
      </c>
      <c r="B304" s="38">
        <v>4857</v>
      </c>
      <c r="E304"/>
      <c r="F304"/>
    </row>
    <row r="305" spans="1:6" x14ac:dyDescent="0.25">
      <c r="A305" s="39">
        <v>42032</v>
      </c>
      <c r="B305" s="38">
        <v>4557</v>
      </c>
      <c r="E305"/>
      <c r="F305"/>
    </row>
    <row r="306" spans="1:6" x14ac:dyDescent="0.25">
      <c r="A306" s="39">
        <v>42033</v>
      </c>
      <c r="B306" s="38">
        <v>4365</v>
      </c>
      <c r="E306"/>
      <c r="F306"/>
    </row>
    <row r="307" spans="1:6" x14ac:dyDescent="0.25">
      <c r="A307" s="39">
        <v>42034</v>
      </c>
      <c r="B307" s="38">
        <v>3961</v>
      </c>
      <c r="E307"/>
      <c r="F307"/>
    </row>
    <row r="308" spans="1:6" x14ac:dyDescent="0.25">
      <c r="A308" s="39">
        <v>42035</v>
      </c>
      <c r="B308" s="38">
        <v>4496</v>
      </c>
      <c r="E308"/>
      <c r="F308"/>
    </row>
    <row r="309" spans="1:6" x14ac:dyDescent="0.25">
      <c r="A309" s="39">
        <v>42036</v>
      </c>
      <c r="B309" s="38">
        <v>4544</v>
      </c>
      <c r="E309"/>
      <c r="F309"/>
    </row>
    <row r="310" spans="1:6" x14ac:dyDescent="0.25">
      <c r="A310" s="39">
        <v>42037</v>
      </c>
      <c r="B310" s="38">
        <v>4618</v>
      </c>
      <c r="E310"/>
      <c r="F310"/>
    </row>
    <row r="311" spans="1:6" x14ac:dyDescent="0.25">
      <c r="A311" s="39">
        <v>42038</v>
      </c>
      <c r="B311" s="38">
        <v>4056</v>
      </c>
      <c r="E311"/>
      <c r="F311"/>
    </row>
    <row r="312" spans="1:6" x14ac:dyDescent="0.25">
      <c r="A312" s="39">
        <v>42039</v>
      </c>
      <c r="B312" s="38">
        <v>3946</v>
      </c>
      <c r="E312"/>
      <c r="F312"/>
    </row>
    <row r="313" spans="1:6" x14ac:dyDescent="0.25">
      <c r="A313" s="39">
        <v>42040</v>
      </c>
      <c r="B313" s="38">
        <v>3825</v>
      </c>
      <c r="E313"/>
      <c r="F313"/>
    </row>
    <row r="314" spans="1:6" x14ac:dyDescent="0.25">
      <c r="A314" s="39">
        <v>42041</v>
      </c>
      <c r="B314" s="38">
        <v>3899</v>
      </c>
      <c r="E314"/>
      <c r="F314"/>
    </row>
    <row r="315" spans="1:6" x14ac:dyDescent="0.25">
      <c r="A315" s="39">
        <v>42042</v>
      </c>
      <c r="B315" s="38">
        <v>4142</v>
      </c>
      <c r="E315"/>
      <c r="F315"/>
    </row>
    <row r="316" spans="1:6" x14ac:dyDescent="0.25">
      <c r="A316" s="39">
        <v>42043</v>
      </c>
      <c r="B316" s="38">
        <v>5119</v>
      </c>
      <c r="E316"/>
      <c r="F316"/>
    </row>
    <row r="317" spans="1:6" x14ac:dyDescent="0.25">
      <c r="A317" s="39">
        <v>42044</v>
      </c>
      <c r="B317" s="38">
        <v>4165</v>
      </c>
      <c r="E317"/>
      <c r="F317"/>
    </row>
    <row r="318" spans="1:6" x14ac:dyDescent="0.25">
      <c r="A318" s="39">
        <v>42045</v>
      </c>
      <c r="B318" s="38">
        <v>3907</v>
      </c>
      <c r="E318"/>
      <c r="F318"/>
    </row>
    <row r="319" spans="1:6" x14ac:dyDescent="0.25">
      <c r="A319" s="39">
        <v>42046</v>
      </c>
      <c r="B319" s="38">
        <v>3447</v>
      </c>
      <c r="E319"/>
      <c r="F319"/>
    </row>
    <row r="320" spans="1:6" x14ac:dyDescent="0.25">
      <c r="A320" s="39">
        <v>42047</v>
      </c>
      <c r="B320" s="38">
        <v>3512</v>
      </c>
      <c r="E320"/>
      <c r="F320"/>
    </row>
    <row r="321" spans="1:6" x14ac:dyDescent="0.25">
      <c r="A321" s="39">
        <v>42048</v>
      </c>
      <c r="B321" s="38">
        <v>3013</v>
      </c>
      <c r="E321"/>
      <c r="F321"/>
    </row>
    <row r="322" spans="1:6" x14ac:dyDescent="0.25">
      <c r="A322" s="39">
        <v>42049</v>
      </c>
      <c r="B322" s="38">
        <v>3326</v>
      </c>
      <c r="E322"/>
      <c r="F322"/>
    </row>
    <row r="323" spans="1:6" x14ac:dyDescent="0.25">
      <c r="A323" s="39">
        <v>42050</v>
      </c>
      <c r="B323" s="38">
        <v>4072</v>
      </c>
      <c r="E323"/>
      <c r="F323"/>
    </row>
    <row r="324" spans="1:6" x14ac:dyDescent="0.25">
      <c r="A324" s="39">
        <v>42051</v>
      </c>
      <c r="B324" s="38">
        <v>4045</v>
      </c>
      <c r="E324"/>
      <c r="F324"/>
    </row>
    <row r="325" spans="1:6" x14ac:dyDescent="0.25">
      <c r="A325" s="39">
        <v>42052</v>
      </c>
      <c r="B325" s="38">
        <v>3611</v>
      </c>
      <c r="E325"/>
      <c r="F325"/>
    </row>
    <row r="326" spans="1:6" x14ac:dyDescent="0.25">
      <c r="A326" s="39">
        <v>42053</v>
      </c>
      <c r="B326" s="38">
        <v>3186</v>
      </c>
      <c r="E326"/>
      <c r="F326"/>
    </row>
    <row r="327" spans="1:6" x14ac:dyDescent="0.25">
      <c r="A327" s="39">
        <v>42054</v>
      </c>
      <c r="B327" s="38">
        <v>3283</v>
      </c>
      <c r="E327"/>
      <c r="F327"/>
    </row>
    <row r="328" spans="1:6" x14ac:dyDescent="0.25">
      <c r="A328" s="39">
        <v>42055</v>
      </c>
      <c r="B328" s="38">
        <v>2977</v>
      </c>
      <c r="E328"/>
      <c r="F328"/>
    </row>
    <row r="329" spans="1:6" x14ac:dyDescent="0.25">
      <c r="A329" s="39">
        <v>42056</v>
      </c>
      <c r="B329" s="38">
        <v>3144</v>
      </c>
      <c r="E329"/>
      <c r="F329"/>
    </row>
    <row r="330" spans="1:6" x14ac:dyDescent="0.25">
      <c r="A330" s="39">
        <v>42057</v>
      </c>
      <c r="B330" s="38">
        <v>3130</v>
      </c>
      <c r="E330"/>
      <c r="F330"/>
    </row>
    <row r="331" spans="1:6" x14ac:dyDescent="0.25">
      <c r="A331" s="39">
        <v>42058</v>
      </c>
      <c r="B331" s="38">
        <v>3296</v>
      </c>
      <c r="E331"/>
      <c r="F331"/>
    </row>
    <row r="332" spans="1:6" x14ac:dyDescent="0.25">
      <c r="A332" s="39">
        <v>42059</v>
      </c>
      <c r="B332" s="38">
        <v>3082</v>
      </c>
      <c r="E332"/>
      <c r="F332"/>
    </row>
    <row r="333" spans="1:6" x14ac:dyDescent="0.25">
      <c r="A333" s="39">
        <v>42060</v>
      </c>
      <c r="B333" s="38">
        <v>2973</v>
      </c>
      <c r="E333"/>
      <c r="F333"/>
    </row>
    <row r="334" spans="1:6" x14ac:dyDescent="0.25">
      <c r="A334" s="39">
        <v>42061</v>
      </c>
      <c r="B334" s="38">
        <v>2956</v>
      </c>
      <c r="E334"/>
      <c r="F334"/>
    </row>
    <row r="335" spans="1:6" x14ac:dyDescent="0.25">
      <c r="A335" s="39">
        <v>42062</v>
      </c>
      <c r="B335" s="38">
        <v>2872</v>
      </c>
      <c r="E335"/>
      <c r="F335"/>
    </row>
    <row r="336" spans="1:6" x14ac:dyDescent="0.25">
      <c r="A336" s="39">
        <v>42063</v>
      </c>
      <c r="B336" s="38">
        <v>3016</v>
      </c>
      <c r="E336"/>
      <c r="F336"/>
    </row>
    <row r="337" spans="1:6" x14ac:dyDescent="0.25">
      <c r="A337" s="39">
        <v>42064</v>
      </c>
      <c r="B337" s="38">
        <v>3552</v>
      </c>
      <c r="E337"/>
      <c r="F337"/>
    </row>
    <row r="338" spans="1:6" x14ac:dyDescent="0.25">
      <c r="A338" s="39">
        <v>42065</v>
      </c>
      <c r="B338" s="38">
        <v>3501</v>
      </c>
      <c r="E338"/>
      <c r="F338"/>
    </row>
    <row r="339" spans="1:6" x14ac:dyDescent="0.25">
      <c r="A339" s="39">
        <v>42066</v>
      </c>
      <c r="B339" s="38">
        <v>3308</v>
      </c>
      <c r="E339"/>
      <c r="F339"/>
    </row>
    <row r="340" spans="1:6" x14ac:dyDescent="0.25">
      <c r="A340" s="39">
        <v>42067</v>
      </c>
      <c r="B340" s="38">
        <v>3155</v>
      </c>
      <c r="E340"/>
      <c r="F340"/>
    </row>
    <row r="341" spans="1:6" x14ac:dyDescent="0.25">
      <c r="A341" s="39">
        <v>42068</v>
      </c>
      <c r="B341" s="38">
        <v>2954</v>
      </c>
      <c r="E341"/>
      <c r="F341"/>
    </row>
    <row r="342" spans="1:6" x14ac:dyDescent="0.25">
      <c r="A342" s="39">
        <v>42069</v>
      </c>
      <c r="B342" s="38">
        <v>2686</v>
      </c>
      <c r="E342"/>
      <c r="F342"/>
    </row>
    <row r="343" spans="1:6" x14ac:dyDescent="0.25">
      <c r="A343" s="39">
        <v>42070</v>
      </c>
      <c r="B343" s="38">
        <v>3273</v>
      </c>
      <c r="E343"/>
      <c r="F343"/>
    </row>
    <row r="344" spans="1:6" x14ac:dyDescent="0.25">
      <c r="A344" s="39">
        <v>42071</v>
      </c>
      <c r="B344" s="38">
        <v>3351</v>
      </c>
      <c r="E344"/>
      <c r="F344"/>
    </row>
    <row r="345" spans="1:6" x14ac:dyDescent="0.25">
      <c r="A345" s="39">
        <v>42072</v>
      </c>
      <c r="B345" s="38">
        <v>3564</v>
      </c>
      <c r="E345"/>
      <c r="F345"/>
    </row>
    <row r="346" spans="1:6" x14ac:dyDescent="0.25">
      <c r="A346" s="39">
        <v>42073</v>
      </c>
      <c r="B346" s="38">
        <v>3386</v>
      </c>
      <c r="E346"/>
      <c r="F346"/>
    </row>
    <row r="347" spans="1:6" x14ac:dyDescent="0.25">
      <c r="A347" s="39">
        <v>42074</v>
      </c>
      <c r="B347" s="38">
        <v>2972</v>
      </c>
      <c r="E347"/>
      <c r="F347"/>
    </row>
    <row r="348" spans="1:6" x14ac:dyDescent="0.25">
      <c r="A348" s="39">
        <v>42075</v>
      </c>
      <c r="B348" s="38">
        <v>2818</v>
      </c>
      <c r="E348"/>
      <c r="F348"/>
    </row>
    <row r="349" spans="1:6" x14ac:dyDescent="0.25">
      <c r="A349" s="39">
        <v>42076</v>
      </c>
      <c r="B349" s="38">
        <v>2713</v>
      </c>
      <c r="E349"/>
      <c r="F349"/>
    </row>
    <row r="350" spans="1:6" x14ac:dyDescent="0.25">
      <c r="A350" s="39">
        <v>42077</v>
      </c>
      <c r="B350" s="38">
        <v>2894</v>
      </c>
      <c r="E350"/>
      <c r="F350"/>
    </row>
    <row r="351" spans="1:6" x14ac:dyDescent="0.25">
      <c r="A351" s="39">
        <v>42078</v>
      </c>
      <c r="B351" s="38">
        <v>3148</v>
      </c>
      <c r="E351"/>
      <c r="F351"/>
    </row>
    <row r="352" spans="1:6" x14ac:dyDescent="0.25">
      <c r="A352" s="39">
        <v>42079</v>
      </c>
      <c r="B352" s="38">
        <v>3205</v>
      </c>
      <c r="E352"/>
      <c r="F352"/>
    </row>
    <row r="353" spans="1:6" x14ac:dyDescent="0.25">
      <c r="A353" s="39">
        <v>42080</v>
      </c>
      <c r="B353" s="38">
        <v>2820</v>
      </c>
      <c r="E353"/>
      <c r="F353"/>
    </row>
    <row r="354" spans="1:6" x14ac:dyDescent="0.25">
      <c r="A354" s="39">
        <v>42081</v>
      </c>
      <c r="B354" s="38">
        <v>2677</v>
      </c>
      <c r="E354"/>
      <c r="F354"/>
    </row>
    <row r="355" spans="1:6" x14ac:dyDescent="0.25">
      <c r="A355" s="39">
        <v>42082</v>
      </c>
      <c r="B355" s="38">
        <v>2563</v>
      </c>
      <c r="E355"/>
      <c r="F355"/>
    </row>
    <row r="356" spans="1:6" x14ac:dyDescent="0.25">
      <c r="A356" s="39">
        <v>42083</v>
      </c>
      <c r="B356" s="38">
        <v>2528</v>
      </c>
      <c r="E356"/>
      <c r="F356"/>
    </row>
    <row r="357" spans="1:6" x14ac:dyDescent="0.25">
      <c r="A357" s="39">
        <v>42084</v>
      </c>
      <c r="B357" s="38">
        <v>2622</v>
      </c>
      <c r="E357"/>
      <c r="F357"/>
    </row>
    <row r="358" spans="1:6" x14ac:dyDescent="0.25">
      <c r="A358" s="39">
        <v>42085</v>
      </c>
      <c r="B358" s="38">
        <v>3058</v>
      </c>
      <c r="E358"/>
      <c r="F358"/>
    </row>
    <row r="359" spans="1:6" x14ac:dyDescent="0.25">
      <c r="A359" s="39">
        <v>42086</v>
      </c>
      <c r="B359" s="38">
        <v>3052</v>
      </c>
      <c r="E359"/>
      <c r="F359"/>
    </row>
    <row r="360" spans="1:6" x14ac:dyDescent="0.25">
      <c r="A360" s="39">
        <v>42087</v>
      </c>
      <c r="B360" s="38">
        <v>2945</v>
      </c>
      <c r="E360"/>
      <c r="F360"/>
    </row>
    <row r="361" spans="1:6" x14ac:dyDescent="0.25">
      <c r="A361" s="39">
        <v>42088</v>
      </c>
      <c r="B361" s="38">
        <v>2894</v>
      </c>
      <c r="E361"/>
      <c r="F361"/>
    </row>
    <row r="362" spans="1:6" x14ac:dyDescent="0.25">
      <c r="A362" s="39">
        <v>42089</v>
      </c>
      <c r="B362" s="38">
        <v>2531</v>
      </c>
      <c r="E362"/>
      <c r="F362"/>
    </row>
    <row r="363" spans="1:6" x14ac:dyDescent="0.25">
      <c r="A363" s="39">
        <v>42090</v>
      </c>
      <c r="B363" s="38">
        <v>2365</v>
      </c>
      <c r="E363"/>
      <c r="F363"/>
    </row>
    <row r="364" spans="1:6" x14ac:dyDescent="0.25">
      <c r="A364" s="39">
        <v>42091</v>
      </c>
      <c r="B364" s="38">
        <v>2455</v>
      </c>
      <c r="E364"/>
      <c r="F364"/>
    </row>
    <row r="365" spans="1:6" x14ac:dyDescent="0.25">
      <c r="A365" s="39">
        <v>42092</v>
      </c>
      <c r="B365" s="38">
        <v>2695</v>
      </c>
      <c r="E365"/>
      <c r="F365"/>
    </row>
    <row r="366" spans="1:6" x14ac:dyDescent="0.25">
      <c r="A366" s="39">
        <v>42093</v>
      </c>
      <c r="B366" s="38">
        <v>2827</v>
      </c>
      <c r="E366"/>
      <c r="F366"/>
    </row>
    <row r="367" spans="1:6" x14ac:dyDescent="0.25">
      <c r="A367" s="39">
        <v>42094</v>
      </c>
      <c r="B367" s="38">
        <v>2486</v>
      </c>
      <c r="E367"/>
      <c r="F367"/>
    </row>
    <row r="368" spans="1:6" x14ac:dyDescent="0.25">
      <c r="A368" s="39">
        <v>42095</v>
      </c>
      <c r="B368" s="38">
        <v>3001</v>
      </c>
      <c r="E368"/>
      <c r="F368"/>
    </row>
    <row r="369" spans="1:6" x14ac:dyDescent="0.25">
      <c r="A369" s="39">
        <v>42096</v>
      </c>
      <c r="B369" s="38">
        <v>3050</v>
      </c>
      <c r="E369"/>
      <c r="F369"/>
    </row>
    <row r="370" spans="1:6" x14ac:dyDescent="0.25">
      <c r="A370" s="39">
        <v>42097</v>
      </c>
      <c r="B370" s="38">
        <v>2972</v>
      </c>
      <c r="E370"/>
      <c r="F370"/>
    </row>
    <row r="371" spans="1:6" x14ac:dyDescent="0.25">
      <c r="A371" s="39">
        <v>42098</v>
      </c>
      <c r="B371" s="38">
        <v>2547</v>
      </c>
      <c r="E371"/>
      <c r="F371"/>
    </row>
    <row r="372" spans="1:6" x14ac:dyDescent="0.25">
      <c r="A372" s="39">
        <v>42099</v>
      </c>
      <c r="B372" s="38">
        <v>2759</v>
      </c>
      <c r="E372"/>
      <c r="F372"/>
    </row>
    <row r="373" spans="1:6" x14ac:dyDescent="0.25">
      <c r="A373" s="39">
        <v>42100</v>
      </c>
      <c r="B373" s="38">
        <v>3501</v>
      </c>
      <c r="E373"/>
      <c r="F373"/>
    </row>
    <row r="374" spans="1:6" x14ac:dyDescent="0.25">
      <c r="A374" s="39">
        <v>42101</v>
      </c>
      <c r="B374" s="38">
        <v>3395</v>
      </c>
      <c r="E374"/>
      <c r="F374"/>
    </row>
    <row r="375" spans="1:6" x14ac:dyDescent="0.25">
      <c r="A375" s="39">
        <v>42102</v>
      </c>
      <c r="B375" s="38">
        <v>3153</v>
      </c>
      <c r="E375"/>
      <c r="F375"/>
    </row>
    <row r="376" spans="1:6" x14ac:dyDescent="0.25">
      <c r="A376" s="39">
        <v>42103</v>
      </c>
      <c r="B376" s="38">
        <v>3242</v>
      </c>
      <c r="E376"/>
      <c r="F376"/>
    </row>
    <row r="377" spans="1:6" x14ac:dyDescent="0.25">
      <c r="A377" s="39">
        <v>42104</v>
      </c>
      <c r="B377" s="38">
        <v>2793</v>
      </c>
      <c r="E377"/>
      <c r="F377"/>
    </row>
    <row r="378" spans="1:6" x14ac:dyDescent="0.25">
      <c r="A378" s="39">
        <v>42105</v>
      </c>
      <c r="B378" s="38">
        <v>2737</v>
      </c>
      <c r="E378"/>
      <c r="F378"/>
    </row>
    <row r="379" spans="1:6" x14ac:dyDescent="0.25">
      <c r="A379" s="39">
        <v>42106</v>
      </c>
      <c r="B379" s="38">
        <v>2980</v>
      </c>
      <c r="E379"/>
      <c r="F379"/>
    </row>
    <row r="380" spans="1:6" x14ac:dyDescent="0.25">
      <c r="A380" s="39">
        <v>42107</v>
      </c>
      <c r="B380" s="38">
        <v>3278</v>
      </c>
      <c r="E380"/>
      <c r="F380"/>
    </row>
    <row r="381" spans="1:6" x14ac:dyDescent="0.25">
      <c r="A381" s="39">
        <v>42108</v>
      </c>
      <c r="B381" s="38">
        <v>3037</v>
      </c>
      <c r="E381"/>
      <c r="F381"/>
    </row>
    <row r="382" spans="1:6" x14ac:dyDescent="0.25">
      <c r="A382" s="39">
        <v>42109</v>
      </c>
      <c r="B382" s="38">
        <v>2926</v>
      </c>
      <c r="E382"/>
      <c r="F382"/>
    </row>
    <row r="383" spans="1:6" x14ac:dyDescent="0.25">
      <c r="A383" s="39">
        <v>42110</v>
      </c>
      <c r="B383" s="38">
        <v>3054</v>
      </c>
      <c r="E383"/>
      <c r="F383"/>
    </row>
    <row r="384" spans="1:6" x14ac:dyDescent="0.25">
      <c r="A384" s="39">
        <v>42111</v>
      </c>
      <c r="B384" s="38">
        <v>2878</v>
      </c>
      <c r="E384"/>
      <c r="F384"/>
    </row>
    <row r="385" spans="1:6" x14ac:dyDescent="0.25">
      <c r="A385" s="39">
        <v>42112</v>
      </c>
      <c r="B385" s="38">
        <v>2816</v>
      </c>
      <c r="E385"/>
      <c r="F385"/>
    </row>
    <row r="386" spans="1:6" x14ac:dyDescent="0.25">
      <c r="A386" s="39">
        <v>42113</v>
      </c>
      <c r="B386" s="38">
        <v>3112</v>
      </c>
      <c r="E386"/>
      <c r="F386"/>
    </row>
    <row r="387" spans="1:6" x14ac:dyDescent="0.25">
      <c r="A387" s="39">
        <v>42114</v>
      </c>
      <c r="B387" s="38">
        <v>3406</v>
      </c>
      <c r="E387"/>
      <c r="F387"/>
    </row>
    <row r="388" spans="1:6" x14ac:dyDescent="0.25">
      <c r="A388" s="39">
        <v>42115</v>
      </c>
      <c r="B388" s="38">
        <v>3209</v>
      </c>
      <c r="E388"/>
      <c r="F388"/>
    </row>
    <row r="389" spans="1:6" x14ac:dyDescent="0.25">
      <c r="A389" s="39">
        <v>42116</v>
      </c>
      <c r="B389" s="38">
        <v>3092</v>
      </c>
      <c r="E389"/>
      <c r="F389"/>
    </row>
    <row r="390" spans="1:6" x14ac:dyDescent="0.25">
      <c r="A390" s="39">
        <v>42117</v>
      </c>
      <c r="B390" s="38">
        <v>3074</v>
      </c>
      <c r="E390"/>
      <c r="F390"/>
    </row>
    <row r="391" spans="1:6" x14ac:dyDescent="0.25">
      <c r="A391" s="39">
        <v>42118</v>
      </c>
      <c r="B391" s="38">
        <v>2922</v>
      </c>
      <c r="E391"/>
      <c r="F391"/>
    </row>
    <row r="392" spans="1:6" x14ac:dyDescent="0.25">
      <c r="A392" s="39">
        <v>42119</v>
      </c>
      <c r="B392" s="38">
        <v>3367</v>
      </c>
      <c r="E392"/>
      <c r="F392"/>
    </row>
    <row r="393" spans="1:6" x14ac:dyDescent="0.25">
      <c r="A393" s="39">
        <v>42120</v>
      </c>
      <c r="B393" s="38">
        <v>3692</v>
      </c>
      <c r="E393"/>
      <c r="F393"/>
    </row>
    <row r="394" spans="1:6" x14ac:dyDescent="0.25">
      <c r="A394" s="39">
        <v>42121</v>
      </c>
      <c r="B394" s="38">
        <v>3830</v>
      </c>
      <c r="E394"/>
      <c r="F394"/>
    </row>
    <row r="395" spans="1:6" x14ac:dyDescent="0.25">
      <c r="A395" s="39">
        <v>42122</v>
      </c>
      <c r="B395" s="38">
        <v>3349</v>
      </c>
      <c r="E395"/>
      <c r="F395"/>
    </row>
    <row r="396" spans="1:6" x14ac:dyDescent="0.25">
      <c r="A396" s="39">
        <v>42123</v>
      </c>
      <c r="B396" s="38">
        <v>3057</v>
      </c>
      <c r="E396"/>
      <c r="F396"/>
    </row>
    <row r="397" spans="1:6" x14ac:dyDescent="0.25">
      <c r="A397" s="39">
        <v>42124</v>
      </c>
      <c r="B397" s="38">
        <v>3040</v>
      </c>
      <c r="E397"/>
      <c r="F397"/>
    </row>
    <row r="398" spans="1:6" x14ac:dyDescent="0.25">
      <c r="A398" s="39">
        <v>42125</v>
      </c>
      <c r="B398" s="38">
        <v>2538</v>
      </c>
      <c r="E398"/>
      <c r="F398"/>
    </row>
    <row r="399" spans="1:6" x14ac:dyDescent="0.25">
      <c r="A399" s="39">
        <v>42126</v>
      </c>
      <c r="B399" s="38">
        <v>2430</v>
      </c>
      <c r="E399"/>
      <c r="F399"/>
    </row>
    <row r="400" spans="1:6" x14ac:dyDescent="0.25">
      <c r="A400" s="39">
        <v>42127</v>
      </c>
      <c r="B400" s="38">
        <v>2656</v>
      </c>
      <c r="E400"/>
      <c r="F400"/>
    </row>
    <row r="401" spans="1:6" x14ac:dyDescent="0.25">
      <c r="A401" s="39">
        <v>42128</v>
      </c>
      <c r="B401" s="38">
        <v>3409</v>
      </c>
      <c r="E401"/>
      <c r="F401"/>
    </row>
    <row r="402" spans="1:6" x14ac:dyDescent="0.25">
      <c r="A402" s="39">
        <v>42129</v>
      </c>
      <c r="B402" s="38">
        <v>3253</v>
      </c>
      <c r="E402"/>
      <c r="F402"/>
    </row>
    <row r="403" spans="1:6" x14ac:dyDescent="0.25">
      <c r="A403" s="39">
        <v>42130</v>
      </c>
      <c r="B403" s="38">
        <v>3071</v>
      </c>
      <c r="E403"/>
      <c r="F403"/>
    </row>
    <row r="404" spans="1:6" x14ac:dyDescent="0.25">
      <c r="A404" s="39">
        <v>42131</v>
      </c>
      <c r="B404" s="38">
        <v>2774</v>
      </c>
      <c r="E404"/>
      <c r="F404"/>
    </row>
    <row r="405" spans="1:6" x14ac:dyDescent="0.25">
      <c r="A405" s="39">
        <v>42132</v>
      </c>
      <c r="B405" s="38">
        <v>2484</v>
      </c>
      <c r="E405"/>
      <c r="F405"/>
    </row>
    <row r="406" spans="1:6" x14ac:dyDescent="0.25">
      <c r="A406" s="39">
        <v>42133</v>
      </c>
      <c r="B406" s="38">
        <v>2421</v>
      </c>
      <c r="E406"/>
      <c r="F406"/>
    </row>
    <row r="407" spans="1:6" x14ac:dyDescent="0.25">
      <c r="A407" s="39">
        <v>42134</v>
      </c>
      <c r="B407" s="38">
        <v>2633</v>
      </c>
      <c r="E407"/>
      <c r="F407"/>
    </row>
    <row r="408" spans="1:6" x14ac:dyDescent="0.25">
      <c r="A408" s="39">
        <v>42135</v>
      </c>
      <c r="B408" s="38">
        <v>3056</v>
      </c>
      <c r="E408"/>
      <c r="F408"/>
    </row>
    <row r="409" spans="1:6" x14ac:dyDescent="0.25">
      <c r="A409" s="39">
        <v>42136</v>
      </c>
      <c r="B409" s="38">
        <v>2767</v>
      </c>
      <c r="E409"/>
      <c r="F409"/>
    </row>
    <row r="410" spans="1:6" x14ac:dyDescent="0.25">
      <c r="A410" s="39">
        <v>42137</v>
      </c>
      <c r="B410" s="38">
        <v>2540</v>
      </c>
      <c r="E410"/>
      <c r="F410"/>
    </row>
    <row r="411" spans="1:6" x14ac:dyDescent="0.25">
      <c r="A411" s="39">
        <v>42138</v>
      </c>
      <c r="B411" s="38">
        <v>2523</v>
      </c>
      <c r="E411"/>
      <c r="F411"/>
    </row>
    <row r="412" spans="1:6" x14ac:dyDescent="0.25">
      <c r="A412" s="39">
        <v>42139</v>
      </c>
      <c r="B412" s="38">
        <v>2267</v>
      </c>
      <c r="E412"/>
      <c r="F412"/>
    </row>
    <row r="413" spans="1:6" x14ac:dyDescent="0.25">
      <c r="A413" s="39">
        <v>42140</v>
      </c>
      <c r="B413" s="38">
        <v>2193</v>
      </c>
      <c r="E413"/>
      <c r="F413"/>
    </row>
    <row r="414" spans="1:6" x14ac:dyDescent="0.25">
      <c r="A414" s="39">
        <v>42141</v>
      </c>
      <c r="B414" s="38">
        <v>2405</v>
      </c>
      <c r="E414"/>
      <c r="F414"/>
    </row>
    <row r="415" spans="1:6" x14ac:dyDescent="0.25">
      <c r="A415" s="39">
        <v>42142</v>
      </c>
      <c r="B415" s="38">
        <v>2683</v>
      </c>
      <c r="E415"/>
      <c r="F415"/>
    </row>
    <row r="416" spans="1:6" x14ac:dyDescent="0.25">
      <c r="A416" s="39">
        <v>42143</v>
      </c>
      <c r="B416" s="38">
        <v>2751</v>
      </c>
      <c r="E416"/>
      <c r="F416"/>
    </row>
    <row r="417" spans="1:6" x14ac:dyDescent="0.25">
      <c r="A417" s="39">
        <v>42144</v>
      </c>
      <c r="B417" s="38">
        <v>2459</v>
      </c>
      <c r="E417"/>
      <c r="F417"/>
    </row>
    <row r="418" spans="1:6" x14ac:dyDescent="0.25">
      <c r="A418" s="39">
        <v>42145</v>
      </c>
      <c r="B418" s="38">
        <v>2309</v>
      </c>
      <c r="E418"/>
      <c r="F418"/>
    </row>
    <row r="419" spans="1:6" x14ac:dyDescent="0.25">
      <c r="A419" s="39">
        <v>42146</v>
      </c>
      <c r="B419" s="38">
        <v>2172</v>
      </c>
      <c r="E419"/>
      <c r="F419"/>
    </row>
    <row r="420" spans="1:6" x14ac:dyDescent="0.25">
      <c r="A420" s="39">
        <v>42147</v>
      </c>
      <c r="B420" s="38">
        <v>1911</v>
      </c>
      <c r="E420"/>
      <c r="F420"/>
    </row>
    <row r="421" spans="1:6" x14ac:dyDescent="0.25">
      <c r="A421" s="39">
        <v>42148</v>
      </c>
      <c r="B421" s="38">
        <v>2072</v>
      </c>
      <c r="E421"/>
      <c r="F421"/>
    </row>
    <row r="422" spans="1:6" x14ac:dyDescent="0.25">
      <c r="A422" s="39">
        <v>42149</v>
      </c>
      <c r="B422" s="38">
        <v>2510</v>
      </c>
      <c r="E422"/>
      <c r="F422"/>
    </row>
    <row r="423" spans="1:6" x14ac:dyDescent="0.25">
      <c r="A423" s="39">
        <v>42150</v>
      </c>
      <c r="B423" s="38">
        <v>2870</v>
      </c>
      <c r="E423"/>
      <c r="F423"/>
    </row>
    <row r="424" spans="1:6" x14ac:dyDescent="0.25">
      <c r="A424" s="39">
        <v>42151</v>
      </c>
      <c r="B424" s="38">
        <v>2689</v>
      </c>
      <c r="E424"/>
      <c r="F424"/>
    </row>
    <row r="425" spans="1:6" x14ac:dyDescent="0.25">
      <c r="A425" s="39">
        <v>42152</v>
      </c>
      <c r="B425" s="38">
        <v>2406</v>
      </c>
      <c r="E425"/>
      <c r="F425"/>
    </row>
    <row r="426" spans="1:6" x14ac:dyDescent="0.25">
      <c r="A426" s="39">
        <v>42153</v>
      </c>
      <c r="B426" s="38">
        <v>2286</v>
      </c>
      <c r="E426"/>
      <c r="F426"/>
    </row>
    <row r="427" spans="1:6" x14ac:dyDescent="0.25">
      <c r="A427" s="39">
        <v>42154</v>
      </c>
      <c r="B427" s="38">
        <v>2203</v>
      </c>
      <c r="E427"/>
      <c r="F427"/>
    </row>
    <row r="428" spans="1:6" x14ac:dyDescent="0.25">
      <c r="A428" s="39">
        <v>42155</v>
      </c>
      <c r="B428" s="38">
        <v>2562</v>
      </c>
      <c r="E428"/>
      <c r="F428"/>
    </row>
    <row r="429" spans="1:6" x14ac:dyDescent="0.25">
      <c r="A429" s="39">
        <v>42156</v>
      </c>
      <c r="B429" s="38">
        <v>2802</v>
      </c>
      <c r="E429"/>
      <c r="F429"/>
    </row>
    <row r="430" spans="1:6" x14ac:dyDescent="0.25">
      <c r="A430" s="39">
        <v>42157</v>
      </c>
      <c r="B430" s="38">
        <v>2765</v>
      </c>
      <c r="E430"/>
      <c r="F430"/>
    </row>
    <row r="431" spans="1:6" x14ac:dyDescent="0.25">
      <c r="A431" s="39">
        <v>42158</v>
      </c>
      <c r="B431" s="38">
        <v>2588</v>
      </c>
      <c r="E431"/>
      <c r="F431"/>
    </row>
    <row r="432" spans="1:6" x14ac:dyDescent="0.25">
      <c r="A432" s="39">
        <v>42159</v>
      </c>
      <c r="B432" s="38">
        <v>2748</v>
      </c>
      <c r="E432"/>
      <c r="F432"/>
    </row>
    <row r="433" spans="1:6" x14ac:dyDescent="0.25">
      <c r="A433" s="39">
        <v>42160</v>
      </c>
      <c r="B433" s="38">
        <v>2173</v>
      </c>
      <c r="E433"/>
      <c r="F433"/>
    </row>
    <row r="434" spans="1:6" x14ac:dyDescent="0.25">
      <c r="A434" s="39">
        <v>42161</v>
      </c>
      <c r="B434" s="38">
        <v>2128</v>
      </c>
      <c r="E434"/>
      <c r="F434"/>
    </row>
    <row r="435" spans="1:6" x14ac:dyDescent="0.25">
      <c r="A435" s="39">
        <v>42162</v>
      </c>
      <c r="B435" s="38">
        <v>2643</v>
      </c>
      <c r="E435"/>
      <c r="F435"/>
    </row>
    <row r="436" spans="1:6" x14ac:dyDescent="0.25">
      <c r="A436" s="39">
        <v>42163</v>
      </c>
      <c r="B436" s="38">
        <v>3005</v>
      </c>
      <c r="E436"/>
      <c r="F436"/>
    </row>
    <row r="437" spans="1:6" x14ac:dyDescent="0.25">
      <c r="A437" s="39">
        <v>42164</v>
      </c>
      <c r="B437" s="38">
        <v>3044</v>
      </c>
      <c r="E437"/>
      <c r="F437"/>
    </row>
    <row r="438" spans="1:6" x14ac:dyDescent="0.25">
      <c r="A438" s="39">
        <v>42165</v>
      </c>
      <c r="B438" s="38">
        <v>2620</v>
      </c>
      <c r="E438"/>
      <c r="F438"/>
    </row>
    <row r="439" spans="1:6" x14ac:dyDescent="0.25">
      <c r="A439" s="39">
        <v>42166</v>
      </c>
      <c r="B439" s="38">
        <v>2712</v>
      </c>
      <c r="E439"/>
      <c r="F439"/>
    </row>
    <row r="440" spans="1:6" x14ac:dyDescent="0.25">
      <c r="A440" s="39">
        <v>42167</v>
      </c>
      <c r="B440" s="38">
        <v>2319</v>
      </c>
      <c r="E440"/>
      <c r="F440"/>
    </row>
    <row r="441" spans="1:6" x14ac:dyDescent="0.25">
      <c r="A441" s="39">
        <v>42168</v>
      </c>
      <c r="B441" s="38">
        <v>2464</v>
      </c>
      <c r="E441"/>
      <c r="F441"/>
    </row>
    <row r="442" spans="1:6" x14ac:dyDescent="0.25">
      <c r="A442" s="39">
        <v>42169</v>
      </c>
      <c r="B442" s="38">
        <v>2800</v>
      </c>
      <c r="E442"/>
      <c r="F442"/>
    </row>
    <row r="443" spans="1:6" x14ac:dyDescent="0.25">
      <c r="A443" s="39">
        <v>42170</v>
      </c>
      <c r="B443" s="38">
        <v>3251</v>
      </c>
      <c r="E443"/>
      <c r="F443"/>
    </row>
    <row r="444" spans="1:6" x14ac:dyDescent="0.25">
      <c r="A444" s="39">
        <v>42171</v>
      </c>
      <c r="B444" s="38">
        <v>3018</v>
      </c>
      <c r="E444"/>
      <c r="F444"/>
    </row>
    <row r="445" spans="1:6" x14ac:dyDescent="0.25">
      <c r="A445" s="39">
        <v>42172</v>
      </c>
      <c r="B445" s="38">
        <v>2809</v>
      </c>
      <c r="E445"/>
      <c r="F445"/>
    </row>
    <row r="446" spans="1:6" x14ac:dyDescent="0.25">
      <c r="A446" s="39">
        <v>42173</v>
      </c>
      <c r="B446" s="38">
        <v>2660</v>
      </c>
      <c r="E446"/>
      <c r="F446"/>
    </row>
    <row r="447" spans="1:6" x14ac:dyDescent="0.25">
      <c r="A447" s="39">
        <v>42174</v>
      </c>
      <c r="B447" s="38">
        <v>2403</v>
      </c>
      <c r="E447"/>
      <c r="F447"/>
    </row>
    <row r="448" spans="1:6" x14ac:dyDescent="0.25">
      <c r="A448" s="39">
        <v>42175</v>
      </c>
      <c r="B448" s="38">
        <v>2326</v>
      </c>
      <c r="E448"/>
      <c r="F448"/>
    </row>
    <row r="449" spans="1:6" x14ac:dyDescent="0.25">
      <c r="A449" s="39">
        <v>42176</v>
      </c>
      <c r="B449" s="38">
        <v>2601</v>
      </c>
      <c r="E449"/>
      <c r="F449"/>
    </row>
    <row r="450" spans="1:6" x14ac:dyDescent="0.25">
      <c r="A450" s="39">
        <v>42177</v>
      </c>
      <c r="B450" s="38">
        <v>3257</v>
      </c>
      <c r="E450"/>
      <c r="F450"/>
    </row>
    <row r="451" spans="1:6" x14ac:dyDescent="0.25">
      <c r="A451" s="39">
        <v>42178</v>
      </c>
      <c r="B451" s="38">
        <v>3259</v>
      </c>
      <c r="E451"/>
      <c r="F451"/>
    </row>
    <row r="452" spans="1:6" x14ac:dyDescent="0.25">
      <c r="A452" s="39">
        <v>42179</v>
      </c>
      <c r="B452" s="38">
        <v>2877</v>
      </c>
      <c r="E452"/>
      <c r="F452"/>
    </row>
    <row r="453" spans="1:6" x14ac:dyDescent="0.25">
      <c r="A453" s="39">
        <v>42180</v>
      </c>
      <c r="B453" s="38">
        <v>2819</v>
      </c>
      <c r="E453"/>
      <c r="F453"/>
    </row>
    <row r="454" spans="1:6" x14ac:dyDescent="0.25">
      <c r="A454" s="39">
        <v>42181</v>
      </c>
      <c r="B454" s="38">
        <v>2697</v>
      </c>
      <c r="E454"/>
      <c r="F454"/>
    </row>
    <row r="455" spans="1:6" x14ac:dyDescent="0.25">
      <c r="A455" s="39">
        <v>42182</v>
      </c>
      <c r="B455" s="38">
        <v>2658</v>
      </c>
      <c r="E455"/>
      <c r="F455"/>
    </row>
    <row r="456" spans="1:6" x14ac:dyDescent="0.25">
      <c r="A456" s="39">
        <v>42183</v>
      </c>
      <c r="B456" s="38">
        <v>3154</v>
      </c>
      <c r="E456"/>
      <c r="F456"/>
    </row>
    <row r="457" spans="1:6" x14ac:dyDescent="0.25">
      <c r="A457" s="39">
        <v>42184</v>
      </c>
      <c r="B457" s="38">
        <v>3496</v>
      </c>
      <c r="E457"/>
      <c r="F457"/>
    </row>
    <row r="458" spans="1:6" x14ac:dyDescent="0.25">
      <c r="A458" s="39">
        <v>42185</v>
      </c>
      <c r="B458" s="38">
        <v>3456</v>
      </c>
      <c r="E458"/>
      <c r="F458"/>
    </row>
    <row r="459" spans="1:6" x14ac:dyDescent="0.25">
      <c r="A459" s="39">
        <v>42186</v>
      </c>
      <c r="B459" s="38">
        <v>3178</v>
      </c>
      <c r="E459"/>
      <c r="F459"/>
    </row>
    <row r="460" spans="1:6" x14ac:dyDescent="0.25">
      <c r="A460" s="39">
        <v>42187</v>
      </c>
      <c r="B460" s="38">
        <v>2955</v>
      </c>
      <c r="E460"/>
      <c r="F460"/>
    </row>
    <row r="461" spans="1:6" x14ac:dyDescent="0.25">
      <c r="A461" s="39">
        <v>42188</v>
      </c>
      <c r="B461" s="38">
        <v>2626</v>
      </c>
      <c r="E461"/>
      <c r="F461"/>
    </row>
    <row r="462" spans="1:6" x14ac:dyDescent="0.25">
      <c r="A462" s="39">
        <v>42189</v>
      </c>
      <c r="B462" s="38">
        <v>2459</v>
      </c>
      <c r="E462"/>
      <c r="F462"/>
    </row>
    <row r="463" spans="1:6" x14ac:dyDescent="0.25">
      <c r="A463" s="39">
        <v>42190</v>
      </c>
      <c r="B463" s="38">
        <v>3250</v>
      </c>
      <c r="E463"/>
      <c r="F463"/>
    </row>
    <row r="464" spans="1:6" x14ac:dyDescent="0.25">
      <c r="A464" s="39">
        <v>42191</v>
      </c>
      <c r="B464" s="38">
        <v>3257</v>
      </c>
      <c r="E464"/>
      <c r="F464"/>
    </row>
    <row r="465" spans="1:6" x14ac:dyDescent="0.25">
      <c r="A465" s="39">
        <v>42192</v>
      </c>
      <c r="B465" s="38">
        <v>3178</v>
      </c>
      <c r="E465"/>
      <c r="F465"/>
    </row>
    <row r="466" spans="1:6" x14ac:dyDescent="0.25">
      <c r="A466" s="39">
        <v>42193</v>
      </c>
      <c r="B466" s="38">
        <v>2934</v>
      </c>
      <c r="E466"/>
      <c r="F466"/>
    </row>
    <row r="467" spans="1:6" x14ac:dyDescent="0.25">
      <c r="A467" s="39">
        <v>42194</v>
      </c>
      <c r="B467" s="38">
        <v>2791</v>
      </c>
      <c r="E467"/>
      <c r="F467"/>
    </row>
    <row r="468" spans="1:6" x14ac:dyDescent="0.25">
      <c r="A468" s="39">
        <v>42195</v>
      </c>
      <c r="B468" s="38">
        <v>2610</v>
      </c>
      <c r="E468"/>
      <c r="F468"/>
    </row>
    <row r="469" spans="1:6" x14ac:dyDescent="0.25">
      <c r="A469" s="39">
        <v>42196</v>
      </c>
      <c r="B469" s="38">
        <v>2493</v>
      </c>
      <c r="E469"/>
      <c r="F469"/>
    </row>
    <row r="470" spans="1:6" x14ac:dyDescent="0.25">
      <c r="A470" s="39">
        <v>42197</v>
      </c>
      <c r="B470" s="38">
        <v>2807</v>
      </c>
      <c r="E470"/>
      <c r="F470"/>
    </row>
    <row r="471" spans="1:6" x14ac:dyDescent="0.25">
      <c r="B471" s="38">
        <v>1488794</v>
      </c>
      <c r="E471"/>
      <c r="F47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25" workbookViewId="0">
      <selection activeCell="F51" sqref="F51:F53"/>
    </sheetView>
  </sheetViews>
  <sheetFormatPr defaultColWidth="10.875" defaultRowHeight="15.75" x14ac:dyDescent="0.25"/>
  <cols>
    <col min="1" max="4" width="10.875" style="38"/>
    <col min="5" max="5" width="17.875" style="38" bestFit="1" customWidth="1"/>
    <col min="6" max="6" width="14" style="38" bestFit="1" customWidth="1"/>
    <col min="7" max="16384" width="10.875" style="38"/>
  </cols>
  <sheetData>
    <row r="1" spans="1:7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x14ac:dyDescent="0.25">
      <c r="A2" s="39">
        <v>41729</v>
      </c>
      <c r="B2" s="38">
        <v>391</v>
      </c>
      <c r="E2" s="41" t="s">
        <v>100</v>
      </c>
      <c r="F2" s="43">
        <v>2445</v>
      </c>
      <c r="G2"/>
    </row>
    <row r="3" spans="1:7" x14ac:dyDescent="0.25">
      <c r="A3" s="39">
        <v>41730</v>
      </c>
      <c r="B3" s="38">
        <v>423</v>
      </c>
      <c r="E3" s="41" t="s">
        <v>101</v>
      </c>
      <c r="F3" s="43">
        <v>2214</v>
      </c>
      <c r="G3"/>
    </row>
    <row r="4" spans="1:7" x14ac:dyDescent="0.25">
      <c r="A4" s="39">
        <v>41731</v>
      </c>
      <c r="B4" s="38">
        <v>385</v>
      </c>
      <c r="E4" s="41" t="s">
        <v>102</v>
      </c>
      <c r="F4" s="43">
        <v>2239</v>
      </c>
      <c r="G4"/>
    </row>
    <row r="5" spans="1:7" x14ac:dyDescent="0.25">
      <c r="A5" s="39">
        <v>41732</v>
      </c>
      <c r="B5" s="38">
        <v>374</v>
      </c>
      <c r="E5" s="41" t="s">
        <v>103</v>
      </c>
      <c r="F5" s="43">
        <v>2294</v>
      </c>
      <c r="G5"/>
    </row>
    <row r="6" spans="1:7" x14ac:dyDescent="0.25">
      <c r="A6" s="39">
        <v>41733</v>
      </c>
      <c r="B6" s="38">
        <v>308</v>
      </c>
      <c r="E6" s="41" t="s">
        <v>104</v>
      </c>
      <c r="F6" s="43">
        <v>2458</v>
      </c>
      <c r="G6"/>
    </row>
    <row r="7" spans="1:7" x14ac:dyDescent="0.25">
      <c r="A7" s="39">
        <v>41734</v>
      </c>
      <c r="B7" s="38">
        <v>274</v>
      </c>
      <c r="E7" s="41" t="s">
        <v>105</v>
      </c>
      <c r="F7" s="43">
        <v>2686</v>
      </c>
      <c r="G7"/>
    </row>
    <row r="8" spans="1:7" x14ac:dyDescent="0.25">
      <c r="A8" s="39">
        <v>41735</v>
      </c>
      <c r="B8" s="38">
        <v>290</v>
      </c>
      <c r="E8" s="41" t="s">
        <v>106</v>
      </c>
      <c r="F8" s="43">
        <v>3472</v>
      </c>
      <c r="G8"/>
    </row>
    <row r="9" spans="1:7" x14ac:dyDescent="0.25">
      <c r="A9" s="39">
        <v>41736</v>
      </c>
      <c r="B9" s="38">
        <v>384</v>
      </c>
      <c r="E9" s="41" t="s">
        <v>107</v>
      </c>
      <c r="F9" s="43">
        <v>4065</v>
      </c>
      <c r="G9"/>
    </row>
    <row r="10" spans="1:7" x14ac:dyDescent="0.25">
      <c r="A10" s="39">
        <v>41737</v>
      </c>
      <c r="B10" s="38">
        <v>355</v>
      </c>
      <c r="E10" s="41" t="s">
        <v>108</v>
      </c>
      <c r="F10" s="43">
        <v>2409</v>
      </c>
      <c r="G10"/>
    </row>
    <row r="11" spans="1:7" x14ac:dyDescent="0.25">
      <c r="A11" s="39">
        <v>41738</v>
      </c>
      <c r="B11" s="38">
        <v>338</v>
      </c>
      <c r="E11" s="41" t="s">
        <v>109</v>
      </c>
      <c r="F11" s="43">
        <v>3959</v>
      </c>
      <c r="G11"/>
    </row>
    <row r="12" spans="1:7" x14ac:dyDescent="0.25">
      <c r="A12" s="39">
        <v>41739</v>
      </c>
      <c r="B12" s="38">
        <v>323</v>
      </c>
      <c r="E12" s="41" t="s">
        <v>110</v>
      </c>
      <c r="F12" s="43">
        <v>3431</v>
      </c>
      <c r="G12"/>
    </row>
    <row r="13" spans="1:7" x14ac:dyDescent="0.25">
      <c r="A13" s="39">
        <v>41740</v>
      </c>
      <c r="B13" s="38">
        <v>260</v>
      </c>
      <c r="E13" s="41" t="s">
        <v>111</v>
      </c>
      <c r="F13" s="43">
        <v>3386</v>
      </c>
      <c r="G13"/>
    </row>
    <row r="14" spans="1:7" x14ac:dyDescent="0.25">
      <c r="A14" s="39">
        <v>41741</v>
      </c>
      <c r="B14" s="38">
        <v>274</v>
      </c>
      <c r="E14" s="41" t="s">
        <v>112</v>
      </c>
      <c r="F14" s="43">
        <v>3317</v>
      </c>
      <c r="G14"/>
    </row>
    <row r="15" spans="1:7" x14ac:dyDescent="0.25">
      <c r="A15" s="39">
        <v>41742</v>
      </c>
      <c r="B15" s="38">
        <v>280</v>
      </c>
      <c r="E15" s="41" t="s">
        <v>113</v>
      </c>
      <c r="F15" s="43">
        <v>4493</v>
      </c>
      <c r="G15"/>
    </row>
    <row r="16" spans="1:7" x14ac:dyDescent="0.25">
      <c r="A16" s="39">
        <v>41743</v>
      </c>
      <c r="B16" s="38">
        <v>399</v>
      </c>
      <c r="E16" s="41" t="s">
        <v>114</v>
      </c>
      <c r="F16" s="43">
        <v>5358</v>
      </c>
      <c r="G16"/>
    </row>
    <row r="17" spans="1:7" x14ac:dyDescent="0.25">
      <c r="A17" s="39">
        <v>41744</v>
      </c>
      <c r="B17" s="38">
        <v>355</v>
      </c>
      <c r="E17" s="41" t="s">
        <v>115</v>
      </c>
      <c r="F17" s="43">
        <v>5357</v>
      </c>
      <c r="G17"/>
    </row>
    <row r="18" spans="1:7" x14ac:dyDescent="0.25">
      <c r="A18" s="39">
        <v>41745</v>
      </c>
      <c r="B18" s="38">
        <v>342</v>
      </c>
      <c r="E18" s="41" t="s">
        <v>116</v>
      </c>
      <c r="F18" s="43">
        <v>5626</v>
      </c>
      <c r="G18"/>
    </row>
    <row r="19" spans="1:7" x14ac:dyDescent="0.25">
      <c r="A19" s="39">
        <v>41746</v>
      </c>
      <c r="B19" s="38">
        <v>327</v>
      </c>
      <c r="E19" s="41" t="s">
        <v>117</v>
      </c>
      <c r="F19" s="43">
        <v>6419</v>
      </c>
    </row>
    <row r="20" spans="1:7" x14ac:dyDescent="0.25">
      <c r="A20" s="39">
        <v>41747</v>
      </c>
      <c r="B20" s="38">
        <v>327</v>
      </c>
      <c r="E20" s="41" t="s">
        <v>118</v>
      </c>
      <c r="F20" s="43">
        <v>6381</v>
      </c>
    </row>
    <row r="21" spans="1:7" x14ac:dyDescent="0.25">
      <c r="A21" s="39">
        <v>41748</v>
      </c>
      <c r="B21" s="38">
        <v>277</v>
      </c>
      <c r="E21" s="41" t="s">
        <v>119</v>
      </c>
      <c r="F21" s="43">
        <v>6245</v>
      </c>
    </row>
    <row r="22" spans="1:7" x14ac:dyDescent="0.25">
      <c r="A22" s="39">
        <v>41749</v>
      </c>
      <c r="B22" s="38">
        <v>212</v>
      </c>
      <c r="E22" s="41" t="s">
        <v>120</v>
      </c>
      <c r="F22" s="43">
        <v>7673</v>
      </c>
    </row>
    <row r="23" spans="1:7" x14ac:dyDescent="0.25">
      <c r="A23" s="39">
        <v>41750</v>
      </c>
      <c r="B23" s="38">
        <v>373</v>
      </c>
      <c r="E23" s="41" t="s">
        <v>121</v>
      </c>
      <c r="F23" s="43">
        <v>10289</v>
      </c>
    </row>
    <row r="24" spans="1:7" x14ac:dyDescent="0.25">
      <c r="A24" s="39">
        <v>41751</v>
      </c>
      <c r="B24" s="38">
        <v>317</v>
      </c>
      <c r="E24" s="41" t="s">
        <v>122</v>
      </c>
      <c r="F24" s="43">
        <v>10733</v>
      </c>
    </row>
    <row r="25" spans="1:7" x14ac:dyDescent="0.25">
      <c r="A25" s="39">
        <v>41752</v>
      </c>
      <c r="B25" s="38">
        <v>360</v>
      </c>
      <c r="E25" s="41" t="s">
        <v>123</v>
      </c>
      <c r="F25" s="43">
        <v>9609</v>
      </c>
    </row>
    <row r="26" spans="1:7" x14ac:dyDescent="0.25">
      <c r="A26" s="39">
        <v>41753</v>
      </c>
      <c r="B26" s="38">
        <v>344</v>
      </c>
      <c r="E26" s="41" t="s">
        <v>124</v>
      </c>
      <c r="F26" s="43">
        <v>9152</v>
      </c>
    </row>
    <row r="27" spans="1:7" x14ac:dyDescent="0.25">
      <c r="A27" s="39">
        <v>41754</v>
      </c>
      <c r="B27" s="38">
        <v>322</v>
      </c>
      <c r="E27" s="41" t="s">
        <v>125</v>
      </c>
      <c r="F27" s="43">
        <v>8339</v>
      </c>
    </row>
    <row r="28" spans="1:7" x14ac:dyDescent="0.25">
      <c r="A28" s="39">
        <v>41755</v>
      </c>
      <c r="B28" s="38">
        <v>271</v>
      </c>
      <c r="E28" s="41" t="s">
        <v>126</v>
      </c>
      <c r="F28" s="43">
        <v>9432</v>
      </c>
    </row>
    <row r="29" spans="1:7" x14ac:dyDescent="0.25">
      <c r="A29" s="39">
        <v>41756</v>
      </c>
      <c r="B29" s="38">
        <v>307</v>
      </c>
      <c r="E29" s="41" t="s">
        <v>127</v>
      </c>
      <c r="F29" s="43">
        <v>9888</v>
      </c>
    </row>
    <row r="30" spans="1:7" x14ac:dyDescent="0.25">
      <c r="A30" s="39">
        <v>41757</v>
      </c>
      <c r="B30" s="38">
        <v>408</v>
      </c>
      <c r="E30" s="41" t="s">
        <v>128</v>
      </c>
      <c r="F30" s="43">
        <v>8510</v>
      </c>
    </row>
    <row r="31" spans="1:7" x14ac:dyDescent="0.25">
      <c r="A31" s="39">
        <v>41758</v>
      </c>
      <c r="B31" s="38">
        <v>397</v>
      </c>
      <c r="E31" s="41" t="s">
        <v>129</v>
      </c>
      <c r="F31" s="43">
        <v>9302</v>
      </c>
    </row>
    <row r="32" spans="1:7" x14ac:dyDescent="0.25">
      <c r="A32" s="39">
        <v>41759</v>
      </c>
      <c r="B32" s="38">
        <v>382</v>
      </c>
      <c r="E32" s="41" t="s">
        <v>130</v>
      </c>
      <c r="F32" s="43">
        <v>10043</v>
      </c>
    </row>
    <row r="33" spans="1:6" x14ac:dyDescent="0.25">
      <c r="A33" s="39">
        <v>41760</v>
      </c>
      <c r="B33" s="38">
        <v>325</v>
      </c>
      <c r="E33" s="41" t="s">
        <v>131</v>
      </c>
      <c r="F33" s="43">
        <v>10260</v>
      </c>
    </row>
    <row r="34" spans="1:6" x14ac:dyDescent="0.25">
      <c r="A34" s="39">
        <v>41761</v>
      </c>
      <c r="B34" s="38">
        <v>333</v>
      </c>
      <c r="E34" s="41" t="s">
        <v>132</v>
      </c>
      <c r="F34" s="43">
        <v>10062</v>
      </c>
    </row>
    <row r="35" spans="1:6" x14ac:dyDescent="0.25">
      <c r="A35" s="39">
        <v>41762</v>
      </c>
      <c r="B35" s="38">
        <v>308</v>
      </c>
      <c r="E35" s="41" t="s">
        <v>133</v>
      </c>
      <c r="F35" s="43">
        <v>10568</v>
      </c>
    </row>
    <row r="36" spans="1:6" x14ac:dyDescent="0.25">
      <c r="A36" s="39">
        <v>41763</v>
      </c>
      <c r="B36" s="38">
        <v>305</v>
      </c>
      <c r="E36" s="41" t="s">
        <v>134</v>
      </c>
      <c r="F36" s="43">
        <v>9582</v>
      </c>
    </row>
    <row r="37" spans="1:6" x14ac:dyDescent="0.25">
      <c r="A37" s="39">
        <v>41764</v>
      </c>
      <c r="B37" s="38">
        <v>406</v>
      </c>
      <c r="E37" s="41" t="s">
        <v>135</v>
      </c>
      <c r="F37" s="43">
        <v>11519</v>
      </c>
    </row>
    <row r="38" spans="1:6" x14ac:dyDescent="0.25">
      <c r="A38" s="39">
        <v>41765</v>
      </c>
      <c r="B38" s="38">
        <v>322</v>
      </c>
      <c r="E38" s="41" t="s">
        <v>136</v>
      </c>
      <c r="F38" s="43">
        <v>11214</v>
      </c>
    </row>
    <row r="39" spans="1:6" x14ac:dyDescent="0.25">
      <c r="A39" s="39">
        <v>41766</v>
      </c>
      <c r="B39" s="38">
        <v>350</v>
      </c>
      <c r="E39" s="41" t="s">
        <v>137</v>
      </c>
      <c r="F39" s="43">
        <v>11077</v>
      </c>
    </row>
    <row r="40" spans="1:6" x14ac:dyDescent="0.25">
      <c r="A40" s="39">
        <v>41767</v>
      </c>
      <c r="B40" s="38">
        <v>307</v>
      </c>
      <c r="E40" s="41" t="s">
        <v>138</v>
      </c>
      <c r="F40" s="43">
        <v>7943</v>
      </c>
    </row>
    <row r="41" spans="1:6" x14ac:dyDescent="0.25">
      <c r="A41" s="39">
        <v>41768</v>
      </c>
      <c r="B41" s="38">
        <v>531</v>
      </c>
      <c r="E41" s="41" t="s">
        <v>139</v>
      </c>
      <c r="F41" s="43">
        <v>5013</v>
      </c>
    </row>
    <row r="42" spans="1:6" x14ac:dyDescent="0.25">
      <c r="A42" s="39">
        <v>41769</v>
      </c>
      <c r="B42" s="38">
        <v>479</v>
      </c>
      <c r="E42" s="41" t="s">
        <v>140</v>
      </c>
      <c r="F42" s="43">
        <v>6835</v>
      </c>
    </row>
    <row r="43" spans="1:6" x14ac:dyDescent="0.25">
      <c r="A43" s="39">
        <v>41770</v>
      </c>
      <c r="B43" s="38">
        <v>291</v>
      </c>
      <c r="E43" s="41" t="s">
        <v>141</v>
      </c>
      <c r="F43" s="43">
        <v>6880</v>
      </c>
    </row>
    <row r="44" spans="1:6" x14ac:dyDescent="0.25">
      <c r="A44" s="39">
        <v>41771</v>
      </c>
      <c r="B44" s="38">
        <v>438</v>
      </c>
      <c r="E44" s="41" t="s">
        <v>142</v>
      </c>
      <c r="F44" s="43">
        <v>10119</v>
      </c>
    </row>
    <row r="45" spans="1:6" x14ac:dyDescent="0.25">
      <c r="A45" s="39">
        <v>41772</v>
      </c>
      <c r="B45" s="38">
        <v>503</v>
      </c>
      <c r="E45" s="41" t="s">
        <v>143</v>
      </c>
      <c r="F45" s="43">
        <v>10669</v>
      </c>
    </row>
    <row r="46" spans="1:6" x14ac:dyDescent="0.25">
      <c r="A46" s="39">
        <v>41773</v>
      </c>
      <c r="B46" s="38">
        <v>468</v>
      </c>
      <c r="E46" s="41" t="s">
        <v>144</v>
      </c>
      <c r="F46" s="43">
        <v>8149</v>
      </c>
    </row>
    <row r="47" spans="1:6" x14ac:dyDescent="0.25">
      <c r="A47" s="39">
        <v>41774</v>
      </c>
      <c r="B47" s="38">
        <v>443</v>
      </c>
      <c r="E47" s="41" t="s">
        <v>145</v>
      </c>
      <c r="F47" s="43">
        <v>5701</v>
      </c>
    </row>
    <row r="48" spans="1:6" x14ac:dyDescent="0.25">
      <c r="A48" s="39">
        <v>41775</v>
      </c>
      <c r="B48" s="38">
        <v>629</v>
      </c>
      <c r="E48" s="41" t="s">
        <v>146</v>
      </c>
      <c r="F48" s="43">
        <v>4422</v>
      </c>
    </row>
    <row r="49" spans="1:6" x14ac:dyDescent="0.25">
      <c r="A49" s="39">
        <v>41776</v>
      </c>
      <c r="B49" s="38">
        <v>365</v>
      </c>
      <c r="E49" s="41" t="s">
        <v>147</v>
      </c>
      <c r="F49" s="43">
        <v>4874</v>
      </c>
    </row>
    <row r="50" spans="1:6" x14ac:dyDescent="0.25">
      <c r="A50" s="39">
        <v>41777</v>
      </c>
      <c r="B50" s="38">
        <v>626</v>
      </c>
      <c r="E50" s="41" t="s">
        <v>148</v>
      </c>
      <c r="F50" s="43">
        <v>5668</v>
      </c>
    </row>
    <row r="51" spans="1:6" x14ac:dyDescent="0.25">
      <c r="A51" s="39">
        <v>41778</v>
      </c>
      <c r="B51" s="38">
        <v>572</v>
      </c>
      <c r="E51" s="41" t="s">
        <v>149</v>
      </c>
      <c r="F51" s="43">
        <v>5411</v>
      </c>
    </row>
    <row r="52" spans="1:6" x14ac:dyDescent="0.25">
      <c r="A52" s="39">
        <v>41779</v>
      </c>
      <c r="B52" s="38">
        <v>549</v>
      </c>
      <c r="E52" s="41" t="s">
        <v>150</v>
      </c>
      <c r="F52" s="43">
        <v>4437</v>
      </c>
    </row>
    <row r="53" spans="1:6" x14ac:dyDescent="0.25">
      <c r="A53" s="39">
        <v>41780</v>
      </c>
      <c r="B53" s="38">
        <v>527</v>
      </c>
      <c r="E53" s="41" t="s">
        <v>151</v>
      </c>
      <c r="F53" s="43">
        <v>4541</v>
      </c>
    </row>
    <row r="54" spans="1:6" x14ac:dyDescent="0.25">
      <c r="A54" s="39">
        <v>41781</v>
      </c>
      <c r="B54" s="38">
        <v>471</v>
      </c>
      <c r="E54" s="41" t="s">
        <v>152</v>
      </c>
      <c r="F54" s="43">
        <v>5859</v>
      </c>
    </row>
    <row r="55" spans="1:6" x14ac:dyDescent="0.25">
      <c r="A55" s="39">
        <v>41782</v>
      </c>
      <c r="B55" s="38">
        <v>466</v>
      </c>
      <c r="E55" s="41" t="s">
        <v>153</v>
      </c>
      <c r="F55" s="43">
        <v>5564</v>
      </c>
    </row>
    <row r="56" spans="1:6" x14ac:dyDescent="0.25">
      <c r="A56" s="39">
        <v>41783</v>
      </c>
      <c r="B56" s="38">
        <v>762</v>
      </c>
      <c r="E56" s="41" t="s">
        <v>154</v>
      </c>
      <c r="F56" s="43">
        <v>5291</v>
      </c>
    </row>
    <row r="57" spans="1:6" x14ac:dyDescent="0.25">
      <c r="A57" s="39">
        <v>41784</v>
      </c>
      <c r="B57" s="38">
        <v>718</v>
      </c>
      <c r="E57" s="41" t="s">
        <v>155</v>
      </c>
      <c r="F57" s="43">
        <v>6338</v>
      </c>
    </row>
    <row r="58" spans="1:6" x14ac:dyDescent="0.25">
      <c r="A58" s="39">
        <v>41785</v>
      </c>
      <c r="B58" s="38">
        <v>739</v>
      </c>
      <c r="E58" s="41" t="s">
        <v>156</v>
      </c>
      <c r="F58" s="43">
        <v>4786</v>
      </c>
    </row>
    <row r="59" spans="1:6" x14ac:dyDescent="0.25">
      <c r="A59" s="39">
        <v>41786</v>
      </c>
      <c r="B59" s="38">
        <v>527</v>
      </c>
      <c r="E59" s="41" t="s">
        <v>157</v>
      </c>
      <c r="F59" s="43">
        <v>3620</v>
      </c>
    </row>
    <row r="60" spans="1:6" x14ac:dyDescent="0.25">
      <c r="A60" s="39">
        <v>41787</v>
      </c>
      <c r="B60" s="38">
        <v>558</v>
      </c>
      <c r="E60" s="41" t="s">
        <v>158</v>
      </c>
      <c r="F60" s="43">
        <v>3516</v>
      </c>
    </row>
    <row r="61" spans="1:6" x14ac:dyDescent="0.25">
      <c r="A61" s="39">
        <v>41788</v>
      </c>
      <c r="B61" s="38">
        <v>0</v>
      </c>
      <c r="E61" s="41" t="s">
        <v>159</v>
      </c>
      <c r="F61" s="43">
        <v>3219</v>
      </c>
    </row>
    <row r="62" spans="1:6" x14ac:dyDescent="0.25">
      <c r="A62" s="39">
        <v>41789</v>
      </c>
      <c r="B62" s="38">
        <v>0</v>
      </c>
      <c r="E62" s="41" t="s">
        <v>160</v>
      </c>
      <c r="F62" s="43">
        <v>3258</v>
      </c>
    </row>
    <row r="63" spans="1:6" x14ac:dyDescent="0.25">
      <c r="A63" s="39">
        <v>41790</v>
      </c>
      <c r="B63" s="38">
        <v>0</v>
      </c>
      <c r="E63" s="41" t="s">
        <v>161</v>
      </c>
      <c r="F63" s="43">
        <v>3278</v>
      </c>
    </row>
    <row r="64" spans="1:6" x14ac:dyDescent="0.25">
      <c r="A64" s="39">
        <v>41791</v>
      </c>
      <c r="B64" s="38">
        <v>585</v>
      </c>
      <c r="E64" s="41" t="s">
        <v>162</v>
      </c>
      <c r="F64" s="43">
        <v>4520</v>
      </c>
    </row>
    <row r="65" spans="1:6" x14ac:dyDescent="0.25">
      <c r="A65" s="39">
        <v>41792</v>
      </c>
      <c r="B65" s="38">
        <v>575</v>
      </c>
      <c r="E65" s="41" t="s">
        <v>163</v>
      </c>
      <c r="F65" s="43">
        <v>4561</v>
      </c>
    </row>
    <row r="66" spans="1:6" x14ac:dyDescent="0.25">
      <c r="A66" s="39">
        <v>41793</v>
      </c>
      <c r="B66" s="38">
        <v>645</v>
      </c>
      <c r="E66" s="41" t="s">
        <v>164</v>
      </c>
      <c r="F66" s="43">
        <v>5157</v>
      </c>
    </row>
    <row r="67" spans="1:6" x14ac:dyDescent="0.25">
      <c r="A67" s="39">
        <v>41794</v>
      </c>
      <c r="B67" s="38">
        <v>773</v>
      </c>
      <c r="E67" s="41" t="s">
        <v>165</v>
      </c>
      <c r="F67" s="43">
        <v>6267</v>
      </c>
    </row>
    <row r="68" spans="1:6" x14ac:dyDescent="0.25">
      <c r="A68" s="39">
        <v>41795</v>
      </c>
      <c r="B68" s="38">
        <v>619</v>
      </c>
      <c r="E68" s="41" t="s">
        <v>166</v>
      </c>
      <c r="F68" s="43">
        <v>3866</v>
      </c>
    </row>
    <row r="69" spans="1:6" x14ac:dyDescent="0.25">
      <c r="A69" s="39">
        <v>41796</v>
      </c>
      <c r="B69" s="38">
        <v>525</v>
      </c>
      <c r="E69" s="41" t="s">
        <v>98</v>
      </c>
      <c r="F69" s="43">
        <v>415268</v>
      </c>
    </row>
    <row r="70" spans="1:6" x14ac:dyDescent="0.25">
      <c r="A70" s="39">
        <v>41797</v>
      </c>
      <c r="B70" s="38">
        <v>342</v>
      </c>
      <c r="E70"/>
      <c r="F70"/>
    </row>
    <row r="71" spans="1:6" x14ac:dyDescent="0.25">
      <c r="A71" s="39">
        <v>41798</v>
      </c>
      <c r="B71" s="38">
        <v>480</v>
      </c>
      <c r="E71"/>
      <c r="F71"/>
    </row>
    <row r="72" spans="1:6" x14ac:dyDescent="0.25">
      <c r="A72" s="39">
        <v>41799</v>
      </c>
      <c r="B72" s="38">
        <v>461</v>
      </c>
      <c r="E72"/>
      <c r="F72"/>
    </row>
    <row r="73" spans="1:6" x14ac:dyDescent="0.25">
      <c r="A73" s="39">
        <v>41800</v>
      </c>
      <c r="B73" s="38">
        <v>610</v>
      </c>
      <c r="E73"/>
      <c r="F73"/>
    </row>
    <row r="74" spans="1:6" x14ac:dyDescent="0.25">
      <c r="A74" s="39">
        <v>41801</v>
      </c>
      <c r="B74" s="38">
        <v>550</v>
      </c>
      <c r="E74"/>
      <c r="F74"/>
    </row>
    <row r="75" spans="1:6" x14ac:dyDescent="0.25">
      <c r="A75" s="39">
        <v>41802</v>
      </c>
      <c r="B75" s="38">
        <v>499</v>
      </c>
      <c r="E75"/>
      <c r="F75"/>
    </row>
    <row r="76" spans="1:6" x14ac:dyDescent="0.25">
      <c r="A76" s="39">
        <v>41803</v>
      </c>
      <c r="B76" s="38">
        <v>365</v>
      </c>
      <c r="E76"/>
      <c r="F76"/>
    </row>
    <row r="77" spans="1:6" x14ac:dyDescent="0.25">
      <c r="A77" s="39">
        <v>41804</v>
      </c>
      <c r="B77" s="38">
        <v>461</v>
      </c>
      <c r="E77"/>
      <c r="F77"/>
    </row>
    <row r="78" spans="1:6" x14ac:dyDescent="0.25">
      <c r="A78" s="39">
        <v>41805</v>
      </c>
      <c r="B78" s="38">
        <v>485</v>
      </c>
      <c r="E78"/>
      <c r="F78"/>
    </row>
    <row r="79" spans="1:6" x14ac:dyDescent="0.25">
      <c r="A79" s="39">
        <v>41806</v>
      </c>
      <c r="B79" s="38">
        <v>509</v>
      </c>
      <c r="E79"/>
      <c r="F79"/>
    </row>
    <row r="80" spans="1:6" x14ac:dyDescent="0.25">
      <c r="A80" s="39">
        <v>41807</v>
      </c>
      <c r="B80" s="38">
        <v>558</v>
      </c>
      <c r="E80"/>
      <c r="F80"/>
    </row>
    <row r="81" spans="1:6" x14ac:dyDescent="0.25">
      <c r="A81" s="39">
        <v>41808</v>
      </c>
      <c r="B81" s="38">
        <v>513</v>
      </c>
      <c r="E81"/>
      <c r="F81"/>
    </row>
    <row r="82" spans="1:6" x14ac:dyDescent="0.25">
      <c r="A82" s="39">
        <v>41809</v>
      </c>
      <c r="B82" s="38">
        <v>457</v>
      </c>
      <c r="E82"/>
      <c r="F82"/>
    </row>
    <row r="83" spans="1:6" x14ac:dyDescent="0.25">
      <c r="A83" s="39">
        <v>41810</v>
      </c>
      <c r="B83" s="38">
        <v>525</v>
      </c>
      <c r="E83"/>
      <c r="F83"/>
    </row>
    <row r="84" spans="1:6" x14ac:dyDescent="0.25">
      <c r="A84" s="39">
        <v>41811</v>
      </c>
      <c r="B84" s="38">
        <v>430</v>
      </c>
      <c r="E84"/>
      <c r="F84"/>
    </row>
    <row r="85" spans="1:6" x14ac:dyDescent="0.25">
      <c r="A85" s="39">
        <v>41812</v>
      </c>
      <c r="B85" s="38">
        <v>394</v>
      </c>
      <c r="E85"/>
      <c r="F85"/>
    </row>
    <row r="86" spans="1:6" x14ac:dyDescent="0.25">
      <c r="A86" s="39">
        <v>41813</v>
      </c>
      <c r="B86" s="38">
        <v>528</v>
      </c>
      <c r="E86"/>
      <c r="F86"/>
    </row>
    <row r="87" spans="1:6" x14ac:dyDescent="0.25">
      <c r="A87" s="39">
        <v>41814</v>
      </c>
      <c r="B87" s="38">
        <v>506</v>
      </c>
      <c r="E87"/>
      <c r="F87"/>
    </row>
    <row r="88" spans="1:6" x14ac:dyDescent="0.25">
      <c r="A88" s="39">
        <v>41815</v>
      </c>
      <c r="B88" s="38">
        <v>604</v>
      </c>
      <c r="E88"/>
      <c r="F88"/>
    </row>
    <row r="89" spans="1:6" x14ac:dyDescent="0.25">
      <c r="A89" s="39">
        <v>41816</v>
      </c>
      <c r="B89" s="38">
        <v>387</v>
      </c>
      <c r="E89"/>
      <c r="F89"/>
    </row>
    <row r="90" spans="1:6" x14ac:dyDescent="0.25">
      <c r="A90" s="39">
        <v>41817</v>
      </c>
      <c r="B90" s="38">
        <v>370</v>
      </c>
      <c r="E90"/>
      <c r="F90"/>
    </row>
    <row r="91" spans="1:6" x14ac:dyDescent="0.25">
      <c r="A91" s="39">
        <v>41818</v>
      </c>
      <c r="B91" s="38">
        <v>304</v>
      </c>
      <c r="E91"/>
      <c r="F91"/>
    </row>
    <row r="92" spans="1:6" x14ac:dyDescent="0.25">
      <c r="A92" s="39">
        <v>41819</v>
      </c>
      <c r="B92" s="38">
        <v>618</v>
      </c>
      <c r="E92"/>
      <c r="F92"/>
    </row>
    <row r="93" spans="1:6" x14ac:dyDescent="0.25">
      <c r="A93" s="39">
        <v>41820</v>
      </c>
      <c r="B93" s="38">
        <v>469</v>
      </c>
      <c r="E93"/>
      <c r="F93"/>
    </row>
    <row r="94" spans="1:6" x14ac:dyDescent="0.25">
      <c r="A94" s="39">
        <v>41821</v>
      </c>
      <c r="B94" s="38">
        <v>683</v>
      </c>
      <c r="E94"/>
      <c r="F94"/>
    </row>
    <row r="95" spans="1:6" x14ac:dyDescent="0.25">
      <c r="A95" s="39">
        <v>41822</v>
      </c>
      <c r="B95" s="38">
        <v>709</v>
      </c>
      <c r="E95"/>
      <c r="F95"/>
    </row>
    <row r="96" spans="1:6" x14ac:dyDescent="0.25">
      <c r="A96" s="39">
        <v>41823</v>
      </c>
      <c r="B96" s="38">
        <v>697</v>
      </c>
      <c r="E96"/>
      <c r="F96"/>
    </row>
    <row r="97" spans="1:6" x14ac:dyDescent="0.25">
      <c r="A97" s="39">
        <v>41824</v>
      </c>
      <c r="B97" s="38">
        <v>716</v>
      </c>
      <c r="E97"/>
      <c r="F97"/>
    </row>
    <row r="98" spans="1:6" x14ac:dyDescent="0.25">
      <c r="A98" s="39">
        <v>41825</v>
      </c>
      <c r="B98" s="38">
        <v>577</v>
      </c>
      <c r="E98"/>
      <c r="F98"/>
    </row>
    <row r="99" spans="1:6" x14ac:dyDescent="0.25">
      <c r="A99" s="39">
        <v>41826</v>
      </c>
      <c r="B99" s="38">
        <v>642</v>
      </c>
      <c r="E99"/>
      <c r="F99"/>
    </row>
    <row r="100" spans="1:6" x14ac:dyDescent="0.25">
      <c r="A100" s="39">
        <v>41827</v>
      </c>
      <c r="B100" s="38">
        <v>704</v>
      </c>
      <c r="E100"/>
      <c r="F100"/>
    </row>
    <row r="101" spans="1:6" x14ac:dyDescent="0.25">
      <c r="A101" s="39">
        <v>41828</v>
      </c>
      <c r="B101" s="38">
        <v>819</v>
      </c>
      <c r="E101"/>
      <c r="F101"/>
    </row>
    <row r="102" spans="1:6" x14ac:dyDescent="0.25">
      <c r="A102" s="39">
        <v>41829</v>
      </c>
      <c r="B102" s="38">
        <v>684</v>
      </c>
      <c r="E102"/>
      <c r="F102"/>
    </row>
    <row r="103" spans="1:6" x14ac:dyDescent="0.25">
      <c r="A103" s="39">
        <v>41830</v>
      </c>
      <c r="B103" s="38">
        <v>990</v>
      </c>
      <c r="E103"/>
      <c r="F103"/>
    </row>
    <row r="104" spans="1:6" x14ac:dyDescent="0.25">
      <c r="A104" s="39">
        <v>41831</v>
      </c>
      <c r="B104" s="38">
        <v>1080</v>
      </c>
      <c r="E104"/>
      <c r="F104"/>
    </row>
    <row r="105" spans="1:6" x14ac:dyDescent="0.25">
      <c r="A105" s="39">
        <v>41832</v>
      </c>
      <c r="B105" s="38">
        <v>570</v>
      </c>
      <c r="E105"/>
      <c r="F105"/>
    </row>
    <row r="106" spans="1:6" x14ac:dyDescent="0.25">
      <c r="A106" s="39">
        <v>41833</v>
      </c>
      <c r="B106" s="38">
        <v>511</v>
      </c>
      <c r="E106"/>
      <c r="F106"/>
    </row>
    <row r="107" spans="1:6" x14ac:dyDescent="0.25">
      <c r="A107" s="39">
        <v>41834</v>
      </c>
      <c r="B107" s="38">
        <v>826</v>
      </c>
      <c r="E107"/>
      <c r="F107"/>
    </row>
    <row r="108" spans="1:6" x14ac:dyDescent="0.25">
      <c r="A108" s="39">
        <v>41835</v>
      </c>
      <c r="B108" s="38">
        <v>856</v>
      </c>
      <c r="E108"/>
      <c r="F108"/>
    </row>
    <row r="109" spans="1:6" x14ac:dyDescent="0.25">
      <c r="A109" s="39">
        <v>41836</v>
      </c>
      <c r="B109" s="38">
        <v>668</v>
      </c>
      <c r="E109"/>
      <c r="F109"/>
    </row>
    <row r="110" spans="1:6" x14ac:dyDescent="0.25">
      <c r="A110" s="39">
        <v>41837</v>
      </c>
      <c r="B110" s="38">
        <v>716</v>
      </c>
      <c r="E110"/>
      <c r="F110"/>
    </row>
    <row r="111" spans="1:6" x14ac:dyDescent="0.25">
      <c r="A111" s="39">
        <v>41838</v>
      </c>
      <c r="B111" s="38">
        <v>675</v>
      </c>
      <c r="E111"/>
      <c r="F111"/>
    </row>
    <row r="112" spans="1:6" x14ac:dyDescent="0.25">
      <c r="A112" s="39">
        <v>41839</v>
      </c>
      <c r="B112" s="38">
        <v>722</v>
      </c>
      <c r="E112"/>
      <c r="F112"/>
    </row>
    <row r="113" spans="1:6" x14ac:dyDescent="0.25">
      <c r="A113" s="39">
        <v>41840</v>
      </c>
      <c r="B113" s="38">
        <v>894</v>
      </c>
      <c r="E113"/>
      <c r="F113"/>
    </row>
    <row r="114" spans="1:6" x14ac:dyDescent="0.25">
      <c r="A114" s="39">
        <v>41841</v>
      </c>
      <c r="B114" s="38">
        <v>1346</v>
      </c>
      <c r="E114"/>
      <c r="F114"/>
    </row>
    <row r="115" spans="1:6" x14ac:dyDescent="0.25">
      <c r="A115" s="39">
        <v>41842</v>
      </c>
      <c r="B115" s="38">
        <v>1015</v>
      </c>
      <c r="E115"/>
      <c r="F115"/>
    </row>
    <row r="116" spans="1:6" x14ac:dyDescent="0.25">
      <c r="A116" s="39">
        <v>41843</v>
      </c>
      <c r="B116" s="38">
        <v>640</v>
      </c>
      <c r="E116"/>
      <c r="F116"/>
    </row>
    <row r="117" spans="1:6" x14ac:dyDescent="0.25">
      <c r="A117" s="39">
        <v>41844</v>
      </c>
      <c r="B117" s="38">
        <v>772</v>
      </c>
      <c r="E117"/>
      <c r="F117"/>
    </row>
    <row r="118" spans="1:6" x14ac:dyDescent="0.25">
      <c r="A118" s="39">
        <v>41845</v>
      </c>
      <c r="B118" s="38">
        <v>662</v>
      </c>
      <c r="E118"/>
      <c r="F118"/>
    </row>
    <row r="119" spans="1:6" x14ac:dyDescent="0.25">
      <c r="A119" s="39">
        <v>41846</v>
      </c>
      <c r="B119" s="38">
        <v>570</v>
      </c>
      <c r="E119"/>
      <c r="F119"/>
    </row>
    <row r="120" spans="1:6" x14ac:dyDescent="0.25">
      <c r="A120" s="39">
        <v>41847</v>
      </c>
      <c r="B120" s="38">
        <v>621</v>
      </c>
      <c r="E120"/>
      <c r="F120"/>
    </row>
    <row r="121" spans="1:6" x14ac:dyDescent="0.25">
      <c r="A121" s="39">
        <v>41848</v>
      </c>
      <c r="B121" s="38">
        <v>931</v>
      </c>
      <c r="E121"/>
      <c r="F121"/>
    </row>
    <row r="122" spans="1:6" x14ac:dyDescent="0.25">
      <c r="A122" s="39">
        <v>41849</v>
      </c>
      <c r="B122" s="38">
        <v>759</v>
      </c>
      <c r="E122"/>
      <c r="F122"/>
    </row>
    <row r="123" spans="1:6" x14ac:dyDescent="0.25">
      <c r="A123" s="39">
        <v>41850</v>
      </c>
      <c r="B123" s="38">
        <v>913</v>
      </c>
      <c r="E123"/>
      <c r="F123"/>
    </row>
    <row r="124" spans="1:6" x14ac:dyDescent="0.25">
      <c r="A124" s="39">
        <v>41851</v>
      </c>
      <c r="B124" s="38">
        <v>736</v>
      </c>
      <c r="E124"/>
      <c r="F124"/>
    </row>
    <row r="125" spans="1:6" x14ac:dyDescent="0.25">
      <c r="A125" s="39">
        <v>41852</v>
      </c>
      <c r="B125" s="38">
        <v>707</v>
      </c>
      <c r="E125"/>
      <c r="F125"/>
    </row>
    <row r="126" spans="1:6" x14ac:dyDescent="0.25">
      <c r="A126" s="39">
        <v>41853</v>
      </c>
      <c r="B126" s="38">
        <v>970</v>
      </c>
      <c r="E126"/>
      <c r="F126"/>
    </row>
    <row r="127" spans="1:6" x14ac:dyDescent="0.25">
      <c r="A127" s="39">
        <v>41854</v>
      </c>
      <c r="B127" s="38">
        <v>1403</v>
      </c>
      <c r="E127"/>
      <c r="F127"/>
    </row>
    <row r="128" spans="1:6" x14ac:dyDescent="0.25">
      <c r="A128" s="39">
        <v>41855</v>
      </c>
      <c r="B128" s="38">
        <v>804</v>
      </c>
      <c r="E128"/>
      <c r="F128"/>
    </row>
    <row r="129" spans="1:6" x14ac:dyDescent="0.25">
      <c r="A129" s="39">
        <v>41856</v>
      </c>
      <c r="B129" s="38">
        <v>705</v>
      </c>
      <c r="E129"/>
      <c r="F129"/>
    </row>
    <row r="130" spans="1:6" x14ac:dyDescent="0.25">
      <c r="A130" s="39">
        <v>41857</v>
      </c>
      <c r="B130" s="38">
        <v>719</v>
      </c>
      <c r="E130"/>
      <c r="F130"/>
    </row>
    <row r="131" spans="1:6" x14ac:dyDescent="0.25">
      <c r="A131" s="39">
        <v>41858</v>
      </c>
      <c r="B131" s="38">
        <v>1183</v>
      </c>
      <c r="E131"/>
      <c r="F131"/>
    </row>
    <row r="132" spans="1:6" x14ac:dyDescent="0.25">
      <c r="A132" s="39">
        <v>41859</v>
      </c>
      <c r="B132" s="38">
        <v>837</v>
      </c>
      <c r="E132"/>
      <c r="F132"/>
    </row>
    <row r="133" spans="1:6" x14ac:dyDescent="0.25">
      <c r="A133" s="39">
        <v>41860</v>
      </c>
      <c r="B133" s="38">
        <v>918</v>
      </c>
      <c r="E133"/>
      <c r="F133"/>
    </row>
    <row r="134" spans="1:6" x14ac:dyDescent="0.25">
      <c r="A134" s="39">
        <v>41861</v>
      </c>
      <c r="B134" s="38">
        <v>1215</v>
      </c>
      <c r="E134"/>
      <c r="F134"/>
    </row>
    <row r="135" spans="1:6" x14ac:dyDescent="0.25">
      <c r="A135" s="39">
        <v>41862</v>
      </c>
      <c r="B135" s="38">
        <v>1056</v>
      </c>
      <c r="E135"/>
      <c r="F135"/>
    </row>
    <row r="136" spans="1:6" x14ac:dyDescent="0.25">
      <c r="A136" s="39">
        <v>41863</v>
      </c>
      <c r="B136" s="38">
        <v>911</v>
      </c>
      <c r="E136"/>
      <c r="F136"/>
    </row>
    <row r="137" spans="1:6" x14ac:dyDescent="0.25">
      <c r="A137" s="39">
        <v>41864</v>
      </c>
      <c r="B137" s="38">
        <v>660</v>
      </c>
      <c r="E137"/>
      <c r="F137"/>
    </row>
    <row r="138" spans="1:6" x14ac:dyDescent="0.25">
      <c r="A138" s="39">
        <v>41865</v>
      </c>
      <c r="B138" s="38">
        <v>720</v>
      </c>
      <c r="E138"/>
      <c r="F138"/>
    </row>
    <row r="139" spans="1:6" x14ac:dyDescent="0.25">
      <c r="A139" s="39">
        <v>41866</v>
      </c>
      <c r="B139" s="38">
        <v>1024</v>
      </c>
      <c r="E139"/>
      <c r="F139"/>
    </row>
    <row r="140" spans="1:6" x14ac:dyDescent="0.25">
      <c r="A140" s="39">
        <v>41867</v>
      </c>
      <c r="B140" s="38">
        <v>878</v>
      </c>
      <c r="E140"/>
      <c r="F140"/>
    </row>
    <row r="141" spans="1:6" x14ac:dyDescent="0.25">
      <c r="A141" s="39">
        <v>41868</v>
      </c>
      <c r="B141" s="38">
        <v>996</v>
      </c>
      <c r="E141"/>
      <c r="F141"/>
    </row>
    <row r="142" spans="1:6" x14ac:dyDescent="0.25">
      <c r="A142" s="39">
        <v>41869</v>
      </c>
      <c r="B142" s="38">
        <v>853</v>
      </c>
      <c r="E142"/>
      <c r="F142"/>
    </row>
    <row r="143" spans="1:6" x14ac:dyDescent="0.25">
      <c r="A143" s="39">
        <v>41870</v>
      </c>
      <c r="B143" s="38">
        <v>962</v>
      </c>
      <c r="E143"/>
      <c r="F143"/>
    </row>
    <row r="144" spans="1:6" x14ac:dyDescent="0.25">
      <c r="A144" s="39">
        <v>41871</v>
      </c>
      <c r="B144" s="38">
        <v>940</v>
      </c>
      <c r="E144"/>
      <c r="F144"/>
    </row>
    <row r="145" spans="1:6" x14ac:dyDescent="0.25">
      <c r="A145" s="39">
        <v>41872</v>
      </c>
      <c r="B145" s="38">
        <v>729</v>
      </c>
      <c r="E145"/>
      <c r="F145"/>
    </row>
    <row r="146" spans="1:6" x14ac:dyDescent="0.25">
      <c r="A146" s="39">
        <v>41873</v>
      </c>
      <c r="B146" s="38">
        <v>891</v>
      </c>
      <c r="E146"/>
      <c r="F146"/>
    </row>
    <row r="147" spans="1:6" x14ac:dyDescent="0.25">
      <c r="A147" s="39">
        <v>41874</v>
      </c>
      <c r="B147" s="38">
        <v>2000</v>
      </c>
      <c r="E147"/>
      <c r="F147"/>
    </row>
    <row r="148" spans="1:6" x14ac:dyDescent="0.25">
      <c r="A148" s="39">
        <v>41875</v>
      </c>
      <c r="B148" s="38">
        <v>1298</v>
      </c>
      <c r="E148"/>
      <c r="F148"/>
    </row>
    <row r="149" spans="1:6" x14ac:dyDescent="0.25">
      <c r="A149" s="39">
        <v>41876</v>
      </c>
      <c r="B149" s="38">
        <v>1138</v>
      </c>
      <c r="E149"/>
      <c r="F149"/>
    </row>
    <row r="150" spans="1:6" x14ac:dyDescent="0.25">
      <c r="A150" s="39">
        <v>41877</v>
      </c>
      <c r="B150" s="38">
        <v>1407</v>
      </c>
      <c r="E150"/>
      <c r="F150"/>
    </row>
    <row r="151" spans="1:6" x14ac:dyDescent="0.25">
      <c r="A151" s="39">
        <v>41878</v>
      </c>
      <c r="B151" s="38">
        <v>1381</v>
      </c>
      <c r="E151"/>
      <c r="F151"/>
    </row>
    <row r="152" spans="1:6" x14ac:dyDescent="0.25">
      <c r="A152" s="39">
        <v>41879</v>
      </c>
      <c r="B152" s="38">
        <v>1177</v>
      </c>
      <c r="E152"/>
      <c r="F152"/>
    </row>
    <row r="153" spans="1:6" x14ac:dyDescent="0.25">
      <c r="A153" s="39">
        <v>41880</v>
      </c>
      <c r="B153" s="38">
        <v>1000</v>
      </c>
      <c r="E153"/>
      <c r="F153"/>
    </row>
    <row r="154" spans="1:6" x14ac:dyDescent="0.25">
      <c r="A154" s="39">
        <v>41881</v>
      </c>
      <c r="B154" s="38">
        <v>1301</v>
      </c>
      <c r="E154"/>
      <c r="F154"/>
    </row>
    <row r="155" spans="1:6" x14ac:dyDescent="0.25">
      <c r="A155" s="39">
        <v>41882</v>
      </c>
      <c r="B155" s="38">
        <v>2885</v>
      </c>
      <c r="E155"/>
      <c r="F155"/>
    </row>
    <row r="156" spans="1:6" x14ac:dyDescent="0.25">
      <c r="A156" s="39">
        <v>41883</v>
      </c>
      <c r="B156" s="38">
        <v>1538</v>
      </c>
      <c r="E156"/>
      <c r="F156"/>
    </row>
    <row r="157" spans="1:6" x14ac:dyDescent="0.25">
      <c r="A157" s="39">
        <v>41884</v>
      </c>
      <c r="B157" s="38">
        <v>1144</v>
      </c>
      <c r="E157"/>
      <c r="F157"/>
    </row>
    <row r="158" spans="1:6" x14ac:dyDescent="0.25">
      <c r="A158" s="39">
        <v>41885</v>
      </c>
      <c r="B158" s="38">
        <v>1880</v>
      </c>
      <c r="E158"/>
      <c r="F158"/>
    </row>
    <row r="159" spans="1:6" x14ac:dyDescent="0.25">
      <c r="A159" s="39">
        <v>41886</v>
      </c>
      <c r="B159" s="38">
        <v>1545</v>
      </c>
      <c r="E159"/>
      <c r="F159"/>
    </row>
    <row r="160" spans="1:6" x14ac:dyDescent="0.25">
      <c r="A160" s="39">
        <v>41887</v>
      </c>
      <c r="B160" s="38">
        <v>1303</v>
      </c>
      <c r="E160"/>
      <c r="F160"/>
    </row>
    <row r="161" spans="1:6" x14ac:dyDescent="0.25">
      <c r="A161" s="39">
        <v>41888</v>
      </c>
      <c r="B161" s="38">
        <v>1459</v>
      </c>
      <c r="E161"/>
      <c r="F161"/>
    </row>
    <row r="162" spans="1:6" x14ac:dyDescent="0.25">
      <c r="A162" s="39">
        <v>41889</v>
      </c>
      <c r="B162" s="38">
        <v>1864</v>
      </c>
      <c r="E162"/>
      <c r="F162"/>
    </row>
    <row r="163" spans="1:6" x14ac:dyDescent="0.25">
      <c r="A163" s="39">
        <v>41890</v>
      </c>
      <c r="B163" s="38">
        <v>1399</v>
      </c>
      <c r="E163"/>
      <c r="F163"/>
    </row>
    <row r="164" spans="1:6" x14ac:dyDescent="0.25">
      <c r="A164" s="39">
        <v>41891</v>
      </c>
      <c r="B164" s="38">
        <v>1400</v>
      </c>
      <c r="E164"/>
      <c r="F164"/>
    </row>
    <row r="165" spans="1:6" x14ac:dyDescent="0.25">
      <c r="A165" s="39">
        <v>41892</v>
      </c>
      <c r="B165" s="38">
        <v>1275</v>
      </c>
      <c r="E165"/>
      <c r="F165"/>
    </row>
    <row r="166" spans="1:6" x14ac:dyDescent="0.25">
      <c r="A166" s="39">
        <v>41893</v>
      </c>
      <c r="B166" s="38">
        <v>1193</v>
      </c>
      <c r="E166"/>
      <c r="F166"/>
    </row>
    <row r="167" spans="1:6" x14ac:dyDescent="0.25">
      <c r="A167" s="39">
        <v>41894</v>
      </c>
      <c r="B167" s="38">
        <v>1098</v>
      </c>
      <c r="E167"/>
      <c r="F167"/>
    </row>
    <row r="168" spans="1:6" x14ac:dyDescent="0.25">
      <c r="A168" s="39">
        <v>41895</v>
      </c>
      <c r="B168" s="38">
        <v>1854</v>
      </c>
      <c r="E168"/>
      <c r="F168"/>
    </row>
    <row r="169" spans="1:6" x14ac:dyDescent="0.25">
      <c r="A169" s="39">
        <v>41896</v>
      </c>
      <c r="B169" s="38">
        <v>1390</v>
      </c>
      <c r="E169"/>
      <c r="F169"/>
    </row>
    <row r="170" spans="1:6" x14ac:dyDescent="0.25">
      <c r="A170" s="39">
        <v>41897</v>
      </c>
      <c r="B170" s="38">
        <v>1389</v>
      </c>
      <c r="E170"/>
      <c r="F170"/>
    </row>
    <row r="171" spans="1:6" x14ac:dyDescent="0.25">
      <c r="A171" s="39">
        <v>41898</v>
      </c>
      <c r="B171" s="38">
        <v>1150</v>
      </c>
      <c r="E171"/>
      <c r="F171"/>
    </row>
    <row r="172" spans="1:6" x14ac:dyDescent="0.25">
      <c r="A172" s="39">
        <v>41899</v>
      </c>
      <c r="B172" s="38">
        <v>1036</v>
      </c>
      <c r="E172"/>
      <c r="F172"/>
    </row>
    <row r="173" spans="1:6" x14ac:dyDescent="0.25">
      <c r="A173" s="39">
        <v>41900</v>
      </c>
      <c r="B173" s="38">
        <v>951</v>
      </c>
      <c r="E173"/>
      <c r="F173"/>
    </row>
    <row r="174" spans="1:6" x14ac:dyDescent="0.25">
      <c r="A174" s="39">
        <v>41901</v>
      </c>
      <c r="B174" s="38">
        <v>840</v>
      </c>
      <c r="E174"/>
      <c r="F174"/>
    </row>
    <row r="175" spans="1:6" x14ac:dyDescent="0.25">
      <c r="A175" s="39">
        <v>41902</v>
      </c>
      <c r="B175" s="38">
        <v>2393</v>
      </c>
      <c r="E175"/>
      <c r="F175"/>
    </row>
    <row r="176" spans="1:6" x14ac:dyDescent="0.25">
      <c r="A176" s="39">
        <v>41903</v>
      </c>
      <c r="B176" s="38">
        <v>1393</v>
      </c>
      <c r="E176"/>
      <c r="F176"/>
    </row>
    <row r="177" spans="1:6" x14ac:dyDescent="0.25">
      <c r="A177" s="39">
        <v>41904</v>
      </c>
      <c r="B177" s="38">
        <v>1552</v>
      </c>
      <c r="E177"/>
      <c r="F177"/>
    </row>
    <row r="178" spans="1:6" x14ac:dyDescent="0.25">
      <c r="A178" s="39">
        <v>41905</v>
      </c>
      <c r="B178" s="38">
        <v>1201</v>
      </c>
      <c r="E178"/>
      <c r="F178"/>
    </row>
    <row r="179" spans="1:6" x14ac:dyDescent="0.25">
      <c r="A179" s="39">
        <v>41906</v>
      </c>
      <c r="B179" s="38">
        <v>1176</v>
      </c>
      <c r="E179"/>
      <c r="F179"/>
    </row>
    <row r="180" spans="1:6" x14ac:dyDescent="0.25">
      <c r="A180" s="39">
        <v>41907</v>
      </c>
      <c r="B180" s="38">
        <v>888</v>
      </c>
      <c r="E180"/>
      <c r="F180"/>
    </row>
    <row r="181" spans="1:6" x14ac:dyDescent="0.25">
      <c r="A181" s="39">
        <v>41908</v>
      </c>
      <c r="B181" s="38">
        <v>827</v>
      </c>
      <c r="E181"/>
      <c r="F181"/>
    </row>
    <row r="182" spans="1:6" x14ac:dyDescent="0.25">
      <c r="A182" s="39">
        <v>41909</v>
      </c>
      <c r="B182" s="38">
        <v>1552</v>
      </c>
      <c r="E182"/>
      <c r="F182"/>
    </row>
    <row r="183" spans="1:6" x14ac:dyDescent="0.25">
      <c r="A183" s="39">
        <v>41910</v>
      </c>
      <c r="B183" s="38">
        <v>1143</v>
      </c>
      <c r="E183"/>
      <c r="F183"/>
    </row>
    <row r="184" spans="1:6" x14ac:dyDescent="0.25">
      <c r="A184" s="39">
        <v>41911</v>
      </c>
      <c r="B184" s="38">
        <v>1458</v>
      </c>
      <c r="E184"/>
      <c r="F184"/>
    </row>
    <row r="185" spans="1:6" x14ac:dyDescent="0.25">
      <c r="A185" s="39">
        <v>41912</v>
      </c>
      <c r="B185" s="38">
        <v>1758</v>
      </c>
      <c r="E185"/>
      <c r="F185"/>
    </row>
    <row r="186" spans="1:6" x14ac:dyDescent="0.25">
      <c r="A186" s="39">
        <v>41913</v>
      </c>
      <c r="B186" s="38">
        <v>1220</v>
      </c>
      <c r="E186"/>
      <c r="F186"/>
    </row>
    <row r="187" spans="1:6" x14ac:dyDescent="0.25">
      <c r="A187" s="39">
        <v>41914</v>
      </c>
      <c r="B187" s="38">
        <v>885</v>
      </c>
      <c r="E187"/>
      <c r="F187"/>
    </row>
    <row r="188" spans="1:6" x14ac:dyDescent="0.25">
      <c r="A188" s="39">
        <v>41915</v>
      </c>
      <c r="B188" s="38">
        <v>793</v>
      </c>
      <c r="E188"/>
      <c r="F188"/>
    </row>
    <row r="189" spans="1:6" x14ac:dyDescent="0.25">
      <c r="A189" s="39">
        <v>41916</v>
      </c>
      <c r="B189" s="38">
        <v>1688</v>
      </c>
      <c r="E189"/>
      <c r="F189"/>
    </row>
    <row r="190" spans="1:6" x14ac:dyDescent="0.25">
      <c r="A190" s="39">
        <v>41917</v>
      </c>
      <c r="B190" s="38">
        <v>1630</v>
      </c>
      <c r="E190"/>
      <c r="F190"/>
    </row>
    <row r="191" spans="1:6" x14ac:dyDescent="0.25">
      <c r="A191" s="39">
        <v>41918</v>
      </c>
      <c r="B191" s="38">
        <v>1216</v>
      </c>
      <c r="E191"/>
      <c r="F191"/>
    </row>
    <row r="192" spans="1:6" x14ac:dyDescent="0.25">
      <c r="A192" s="39">
        <v>41919</v>
      </c>
      <c r="B192" s="38">
        <v>1217</v>
      </c>
      <c r="E192"/>
      <c r="F192"/>
    </row>
    <row r="193" spans="1:6" x14ac:dyDescent="0.25">
      <c r="A193" s="39">
        <v>41920</v>
      </c>
      <c r="B193" s="38">
        <v>1411</v>
      </c>
      <c r="E193"/>
      <c r="F193"/>
    </row>
    <row r="194" spans="1:6" x14ac:dyDescent="0.25">
      <c r="A194" s="39">
        <v>41921</v>
      </c>
      <c r="B194" s="38">
        <v>1208</v>
      </c>
      <c r="E194"/>
      <c r="F194"/>
    </row>
    <row r="195" spans="1:6" x14ac:dyDescent="0.25">
      <c r="A195" s="39">
        <v>41922</v>
      </c>
      <c r="B195" s="38">
        <v>1000</v>
      </c>
      <c r="E195"/>
      <c r="F195"/>
    </row>
    <row r="196" spans="1:6" x14ac:dyDescent="0.25">
      <c r="A196" s="39">
        <v>41923</v>
      </c>
      <c r="B196" s="38">
        <v>2029</v>
      </c>
      <c r="E196"/>
      <c r="F196"/>
    </row>
    <row r="197" spans="1:6" x14ac:dyDescent="0.25">
      <c r="A197" s="39">
        <v>41924</v>
      </c>
      <c r="B197" s="38">
        <v>1807</v>
      </c>
      <c r="E197"/>
      <c r="F197"/>
    </row>
    <row r="198" spans="1:6" x14ac:dyDescent="0.25">
      <c r="A198" s="39">
        <v>41925</v>
      </c>
      <c r="B198" s="38">
        <v>1621</v>
      </c>
      <c r="E198"/>
      <c r="F198"/>
    </row>
    <row r="199" spans="1:6" x14ac:dyDescent="0.25">
      <c r="A199" s="39">
        <v>41926</v>
      </c>
      <c r="B199" s="38">
        <v>1274</v>
      </c>
      <c r="E199"/>
      <c r="F199"/>
    </row>
    <row r="200" spans="1:6" x14ac:dyDescent="0.25">
      <c r="A200" s="39">
        <v>41927</v>
      </c>
      <c r="B200" s="38">
        <v>1051</v>
      </c>
      <c r="E200"/>
      <c r="F200"/>
    </row>
    <row r="201" spans="1:6" x14ac:dyDescent="0.25">
      <c r="A201" s="39">
        <v>41928</v>
      </c>
      <c r="B201" s="38">
        <v>1058</v>
      </c>
      <c r="E201"/>
      <c r="F201"/>
    </row>
    <row r="202" spans="1:6" x14ac:dyDescent="0.25">
      <c r="A202" s="39">
        <v>41929</v>
      </c>
      <c r="B202" s="38">
        <v>975</v>
      </c>
      <c r="E202"/>
      <c r="F202"/>
    </row>
    <row r="203" spans="1:6" x14ac:dyDescent="0.25">
      <c r="A203" s="39">
        <v>41930</v>
      </c>
      <c r="B203" s="38">
        <v>1252</v>
      </c>
      <c r="E203"/>
      <c r="F203"/>
    </row>
    <row r="204" spans="1:6" x14ac:dyDescent="0.25">
      <c r="A204" s="39">
        <v>41931</v>
      </c>
      <c r="B204" s="38">
        <v>1279</v>
      </c>
      <c r="E204"/>
      <c r="F204"/>
    </row>
    <row r="205" spans="1:6" x14ac:dyDescent="0.25">
      <c r="A205" s="39">
        <v>41932</v>
      </c>
      <c r="B205" s="38">
        <v>1196</v>
      </c>
      <c r="E205"/>
      <c r="F205"/>
    </row>
    <row r="206" spans="1:6" x14ac:dyDescent="0.25">
      <c r="A206" s="39">
        <v>41933</v>
      </c>
      <c r="B206" s="38">
        <v>1129</v>
      </c>
      <c r="E206"/>
      <c r="F206"/>
    </row>
    <row r="207" spans="1:6" x14ac:dyDescent="0.25">
      <c r="A207" s="39">
        <v>41934</v>
      </c>
      <c r="B207" s="38">
        <v>1171</v>
      </c>
      <c r="E207"/>
      <c r="F207"/>
    </row>
    <row r="208" spans="1:6" x14ac:dyDescent="0.25">
      <c r="A208" s="39">
        <v>41935</v>
      </c>
      <c r="B208" s="38">
        <v>943</v>
      </c>
      <c r="E208"/>
      <c r="F208"/>
    </row>
    <row r="209" spans="1:6" x14ac:dyDescent="0.25">
      <c r="A209" s="39">
        <v>41936</v>
      </c>
      <c r="B209" s="38">
        <v>1062</v>
      </c>
      <c r="E209"/>
      <c r="F209"/>
    </row>
    <row r="210" spans="1:6" x14ac:dyDescent="0.25">
      <c r="A210" s="39">
        <v>41937</v>
      </c>
      <c r="B210" s="38">
        <v>1969</v>
      </c>
      <c r="E210"/>
      <c r="F210"/>
    </row>
    <row r="211" spans="1:6" x14ac:dyDescent="0.25">
      <c r="A211" s="39">
        <v>41938</v>
      </c>
      <c r="B211" s="38">
        <v>1832</v>
      </c>
      <c r="E211"/>
      <c r="F211"/>
    </row>
    <row r="212" spans="1:6" x14ac:dyDescent="0.25">
      <c r="A212" s="39">
        <v>41939</v>
      </c>
      <c r="B212" s="38">
        <v>1707</v>
      </c>
      <c r="E212"/>
      <c r="F212"/>
    </row>
    <row r="213" spans="1:6" x14ac:dyDescent="0.25">
      <c r="A213" s="39">
        <v>41940</v>
      </c>
      <c r="B213" s="38">
        <v>1839</v>
      </c>
      <c r="E213"/>
      <c r="F213"/>
    </row>
    <row r="214" spans="1:6" x14ac:dyDescent="0.25">
      <c r="A214" s="39">
        <v>41941</v>
      </c>
      <c r="B214" s="38">
        <v>1330</v>
      </c>
      <c r="E214"/>
      <c r="F214"/>
    </row>
    <row r="215" spans="1:6" x14ac:dyDescent="0.25">
      <c r="A215" s="39">
        <v>41942</v>
      </c>
      <c r="B215" s="38">
        <v>1359</v>
      </c>
      <c r="E215"/>
      <c r="F215"/>
    </row>
    <row r="216" spans="1:6" x14ac:dyDescent="0.25">
      <c r="A216" s="39">
        <v>41943</v>
      </c>
      <c r="B216" s="38">
        <v>1001</v>
      </c>
      <c r="E216"/>
      <c r="F216"/>
    </row>
    <row r="217" spans="1:6" x14ac:dyDescent="0.25">
      <c r="A217" s="39">
        <v>41944</v>
      </c>
      <c r="B217" s="38">
        <v>1342</v>
      </c>
      <c r="E217"/>
      <c r="F217"/>
    </row>
    <row r="218" spans="1:6" x14ac:dyDescent="0.25">
      <c r="A218" s="39">
        <v>41945</v>
      </c>
      <c r="B218" s="38">
        <v>1465</v>
      </c>
      <c r="E218"/>
      <c r="F218"/>
    </row>
    <row r="219" spans="1:6" x14ac:dyDescent="0.25">
      <c r="A219" s="39">
        <v>41946</v>
      </c>
      <c r="B219" s="38">
        <v>1394</v>
      </c>
      <c r="E219"/>
      <c r="F219"/>
    </row>
    <row r="220" spans="1:6" x14ac:dyDescent="0.25">
      <c r="A220" s="39">
        <v>41947</v>
      </c>
      <c r="B220" s="38">
        <v>1406</v>
      </c>
      <c r="E220"/>
      <c r="F220"/>
    </row>
    <row r="221" spans="1:6" x14ac:dyDescent="0.25">
      <c r="A221" s="39">
        <v>41948</v>
      </c>
      <c r="B221" s="38">
        <v>1598</v>
      </c>
      <c r="E221"/>
      <c r="F221"/>
    </row>
    <row r="222" spans="1:6" x14ac:dyDescent="0.25">
      <c r="A222" s="39">
        <v>41949</v>
      </c>
      <c r="B222" s="38">
        <v>1225</v>
      </c>
      <c r="E222"/>
      <c r="F222"/>
    </row>
    <row r="223" spans="1:6" x14ac:dyDescent="0.25">
      <c r="A223" s="39">
        <v>41950</v>
      </c>
      <c r="B223" s="38">
        <v>1289</v>
      </c>
      <c r="E223"/>
      <c r="F223"/>
    </row>
    <row r="224" spans="1:6" x14ac:dyDescent="0.25">
      <c r="A224" s="39">
        <v>41951</v>
      </c>
      <c r="B224" s="38">
        <v>1525</v>
      </c>
      <c r="E224"/>
      <c r="F224"/>
    </row>
    <row r="225" spans="1:6" x14ac:dyDescent="0.25">
      <c r="A225" s="39">
        <v>41952</v>
      </c>
      <c r="B225" s="38">
        <v>1823</v>
      </c>
      <c r="E225"/>
      <c r="F225"/>
    </row>
    <row r="226" spans="1:6" x14ac:dyDescent="0.25">
      <c r="A226" s="39">
        <v>41953</v>
      </c>
      <c r="B226" s="38">
        <v>1340</v>
      </c>
      <c r="E226"/>
      <c r="F226"/>
    </row>
    <row r="227" spans="1:6" x14ac:dyDescent="0.25">
      <c r="A227" s="39">
        <v>41954</v>
      </c>
      <c r="B227" s="38">
        <v>1573</v>
      </c>
      <c r="E227"/>
      <c r="F227"/>
    </row>
    <row r="228" spans="1:6" x14ac:dyDescent="0.25">
      <c r="A228" s="39">
        <v>41955</v>
      </c>
      <c r="B228" s="38">
        <v>1267</v>
      </c>
      <c r="E228"/>
      <c r="F228"/>
    </row>
    <row r="229" spans="1:6" x14ac:dyDescent="0.25">
      <c r="A229" s="39">
        <v>41956</v>
      </c>
      <c r="B229" s="38">
        <v>1242</v>
      </c>
      <c r="E229"/>
      <c r="F229"/>
    </row>
    <row r="230" spans="1:6" x14ac:dyDescent="0.25">
      <c r="A230" s="39">
        <v>41957</v>
      </c>
      <c r="B230" s="38">
        <v>1091</v>
      </c>
      <c r="E230"/>
      <c r="F230"/>
    </row>
    <row r="231" spans="1:6" x14ac:dyDescent="0.25">
      <c r="A231" s="39">
        <v>41958</v>
      </c>
      <c r="B231" s="38">
        <v>1935</v>
      </c>
      <c r="E231"/>
      <c r="F231"/>
    </row>
    <row r="232" spans="1:6" x14ac:dyDescent="0.25">
      <c r="A232" s="39">
        <v>41959</v>
      </c>
      <c r="B232" s="38">
        <v>1614</v>
      </c>
      <c r="E232"/>
      <c r="F232"/>
    </row>
    <row r="233" spans="1:6" x14ac:dyDescent="0.25">
      <c r="A233" s="39">
        <v>41960</v>
      </c>
      <c r="B233" s="38">
        <v>1501</v>
      </c>
      <c r="E233"/>
      <c r="F233"/>
    </row>
    <row r="234" spans="1:6" x14ac:dyDescent="0.25">
      <c r="A234" s="39">
        <v>41961</v>
      </c>
      <c r="B234" s="38">
        <v>1286</v>
      </c>
      <c r="E234"/>
      <c r="F234"/>
    </row>
    <row r="235" spans="1:6" x14ac:dyDescent="0.25">
      <c r="A235" s="39">
        <v>41962</v>
      </c>
      <c r="B235" s="38">
        <v>1388</v>
      </c>
      <c r="E235"/>
      <c r="F235"/>
    </row>
    <row r="236" spans="1:6" x14ac:dyDescent="0.25">
      <c r="A236" s="39">
        <v>41963</v>
      </c>
      <c r="B236" s="38">
        <v>1426</v>
      </c>
      <c r="E236"/>
      <c r="F236"/>
    </row>
    <row r="237" spans="1:6" x14ac:dyDescent="0.25">
      <c r="A237" s="39">
        <v>41964</v>
      </c>
      <c r="B237" s="38">
        <v>1005</v>
      </c>
      <c r="E237"/>
      <c r="F237"/>
    </row>
    <row r="238" spans="1:6" x14ac:dyDescent="0.25">
      <c r="A238" s="39">
        <v>41965</v>
      </c>
      <c r="B238" s="38">
        <v>2092</v>
      </c>
      <c r="E238"/>
      <c r="F238"/>
    </row>
    <row r="239" spans="1:6" x14ac:dyDescent="0.25">
      <c r="A239" s="39">
        <v>41966</v>
      </c>
      <c r="B239" s="38">
        <v>1870</v>
      </c>
      <c r="E239"/>
      <c r="F239"/>
    </row>
    <row r="240" spans="1:6" x14ac:dyDescent="0.25">
      <c r="A240" s="39">
        <v>41967</v>
      </c>
      <c r="B240" s="38">
        <v>1337</v>
      </c>
      <c r="E240"/>
      <c r="F240"/>
    </row>
    <row r="241" spans="1:6" x14ac:dyDescent="0.25">
      <c r="A241" s="39">
        <v>41968</v>
      </c>
      <c r="B241" s="38">
        <v>1490</v>
      </c>
      <c r="E241"/>
      <c r="F241"/>
    </row>
    <row r="242" spans="1:6" x14ac:dyDescent="0.25">
      <c r="A242" s="39">
        <v>41969</v>
      </c>
      <c r="B242" s="38">
        <v>1349</v>
      </c>
      <c r="E242"/>
      <c r="F242"/>
    </row>
    <row r="243" spans="1:6" x14ac:dyDescent="0.25">
      <c r="A243" s="39">
        <v>41970</v>
      </c>
      <c r="B243" s="38">
        <v>1140</v>
      </c>
      <c r="E243"/>
      <c r="F243"/>
    </row>
    <row r="244" spans="1:6" x14ac:dyDescent="0.25">
      <c r="A244" s="39">
        <v>41971</v>
      </c>
      <c r="B244" s="38">
        <v>1175</v>
      </c>
      <c r="E244"/>
      <c r="F244"/>
    </row>
    <row r="245" spans="1:6" x14ac:dyDescent="0.25">
      <c r="A245" s="39">
        <v>41972</v>
      </c>
      <c r="B245" s="38">
        <v>1920</v>
      </c>
      <c r="E245"/>
      <c r="F245"/>
    </row>
    <row r="246" spans="1:6" x14ac:dyDescent="0.25">
      <c r="A246" s="39">
        <v>41973</v>
      </c>
      <c r="B246" s="38">
        <v>1171</v>
      </c>
      <c r="E246"/>
      <c r="F246"/>
    </row>
    <row r="247" spans="1:6" x14ac:dyDescent="0.25">
      <c r="A247" s="39">
        <v>41974</v>
      </c>
      <c r="B247" s="38">
        <v>1439</v>
      </c>
      <c r="E247"/>
      <c r="F247"/>
    </row>
    <row r="248" spans="1:6" x14ac:dyDescent="0.25">
      <c r="A248" s="39">
        <v>41975</v>
      </c>
      <c r="B248" s="38">
        <v>1638</v>
      </c>
      <c r="E248"/>
      <c r="F248"/>
    </row>
    <row r="249" spans="1:6" x14ac:dyDescent="0.25">
      <c r="A249" s="39">
        <v>41976</v>
      </c>
      <c r="B249" s="38">
        <v>1710</v>
      </c>
      <c r="E249"/>
      <c r="F249"/>
    </row>
    <row r="250" spans="1:6" x14ac:dyDescent="0.25">
      <c r="A250" s="39">
        <v>41977</v>
      </c>
      <c r="B250" s="38">
        <v>1562</v>
      </c>
      <c r="E250"/>
      <c r="F250"/>
    </row>
    <row r="251" spans="1:6" x14ac:dyDescent="0.25">
      <c r="A251" s="39">
        <v>41978</v>
      </c>
      <c r="B251" s="38">
        <v>1384</v>
      </c>
      <c r="E251"/>
      <c r="F251"/>
    </row>
    <row r="252" spans="1:6" x14ac:dyDescent="0.25">
      <c r="A252" s="39">
        <v>41979</v>
      </c>
      <c r="B252" s="38">
        <v>1852</v>
      </c>
      <c r="E252"/>
      <c r="F252"/>
    </row>
    <row r="253" spans="1:6" x14ac:dyDescent="0.25">
      <c r="A253" s="39">
        <v>41980</v>
      </c>
      <c r="B253" s="38">
        <v>1934</v>
      </c>
      <c r="E253"/>
      <c r="F253"/>
    </row>
    <row r="254" spans="1:6" x14ac:dyDescent="0.25">
      <c r="A254" s="39">
        <v>41981</v>
      </c>
      <c r="B254" s="38">
        <v>1693</v>
      </c>
      <c r="E254"/>
      <c r="F254"/>
    </row>
    <row r="255" spans="1:6" x14ac:dyDescent="0.25">
      <c r="A255" s="39">
        <v>41982</v>
      </c>
      <c r="B255" s="38">
        <v>1595</v>
      </c>
      <c r="E255"/>
      <c r="F255"/>
    </row>
    <row r="256" spans="1:6" x14ac:dyDescent="0.25">
      <c r="A256" s="39">
        <v>41983</v>
      </c>
      <c r="B256" s="38">
        <v>1414</v>
      </c>
      <c r="E256"/>
      <c r="F256"/>
    </row>
    <row r="257" spans="1:6" x14ac:dyDescent="0.25">
      <c r="A257" s="39">
        <v>41984</v>
      </c>
      <c r="B257" s="38">
        <v>1533</v>
      </c>
      <c r="E257"/>
      <c r="F257"/>
    </row>
    <row r="258" spans="1:6" x14ac:dyDescent="0.25">
      <c r="A258" s="39">
        <v>41985</v>
      </c>
      <c r="B258" s="38">
        <v>1297</v>
      </c>
      <c r="E258"/>
      <c r="F258"/>
    </row>
    <row r="259" spans="1:6" x14ac:dyDescent="0.25">
      <c r="A259" s="39">
        <v>41986</v>
      </c>
      <c r="B259" s="38">
        <v>1748</v>
      </c>
      <c r="E259"/>
      <c r="F259"/>
    </row>
    <row r="260" spans="1:6" x14ac:dyDescent="0.25">
      <c r="A260" s="39">
        <v>41987</v>
      </c>
      <c r="B260" s="38">
        <v>1934</v>
      </c>
      <c r="E260"/>
      <c r="F260"/>
    </row>
    <row r="261" spans="1:6" x14ac:dyDescent="0.25">
      <c r="A261" s="39">
        <v>41988</v>
      </c>
      <c r="B261" s="38">
        <v>1726</v>
      </c>
      <c r="E261"/>
      <c r="F261"/>
    </row>
    <row r="262" spans="1:6" x14ac:dyDescent="0.25">
      <c r="A262" s="39">
        <v>41989</v>
      </c>
      <c r="B262" s="38">
        <v>2010</v>
      </c>
      <c r="E262"/>
      <c r="F262"/>
    </row>
    <row r="263" spans="1:6" x14ac:dyDescent="0.25">
      <c r="A263" s="39">
        <v>41990</v>
      </c>
      <c r="B263" s="38">
        <v>1670</v>
      </c>
      <c r="E263"/>
      <c r="F263"/>
    </row>
    <row r="264" spans="1:6" x14ac:dyDescent="0.25">
      <c r="A264" s="39">
        <v>41991</v>
      </c>
      <c r="B264" s="38">
        <v>1276</v>
      </c>
      <c r="E264"/>
      <c r="F264"/>
    </row>
    <row r="265" spans="1:6" x14ac:dyDescent="0.25">
      <c r="A265" s="39">
        <v>41992</v>
      </c>
      <c r="B265" s="38">
        <v>1555</v>
      </c>
      <c r="E265"/>
      <c r="F265"/>
    </row>
    <row r="266" spans="1:6" x14ac:dyDescent="0.25">
      <c r="A266" s="39">
        <v>41993</v>
      </c>
      <c r="B266" s="38">
        <v>1172</v>
      </c>
      <c r="E266"/>
      <c r="F266"/>
    </row>
    <row r="267" spans="1:6" x14ac:dyDescent="0.25">
      <c r="A267" s="39">
        <v>41994</v>
      </c>
      <c r="B267" s="38">
        <v>1668</v>
      </c>
      <c r="E267"/>
      <c r="F267"/>
    </row>
    <row r="268" spans="1:6" x14ac:dyDescent="0.25">
      <c r="A268" s="39">
        <v>41995</v>
      </c>
      <c r="B268" s="38">
        <v>1249</v>
      </c>
      <c r="E268"/>
      <c r="F268"/>
    </row>
    <row r="269" spans="1:6" x14ac:dyDescent="0.25">
      <c r="A269" s="39">
        <v>41996</v>
      </c>
      <c r="B269" s="38">
        <v>1118</v>
      </c>
      <c r="E269"/>
      <c r="F269"/>
    </row>
    <row r="270" spans="1:6" x14ac:dyDescent="0.25">
      <c r="A270" s="39">
        <v>41997</v>
      </c>
      <c r="B270" s="38">
        <v>869</v>
      </c>
      <c r="E270"/>
      <c r="F270"/>
    </row>
    <row r="271" spans="1:6" x14ac:dyDescent="0.25">
      <c r="A271" s="39">
        <v>41998</v>
      </c>
      <c r="B271" s="38">
        <v>1074</v>
      </c>
      <c r="E271"/>
      <c r="F271"/>
    </row>
    <row r="272" spans="1:6" x14ac:dyDescent="0.25">
      <c r="A272" s="39">
        <v>41999</v>
      </c>
      <c r="B272" s="38">
        <v>1051</v>
      </c>
      <c r="E272"/>
      <c r="F272"/>
    </row>
    <row r="273" spans="1:6" x14ac:dyDescent="0.25">
      <c r="A273" s="39">
        <v>42000</v>
      </c>
      <c r="B273" s="38">
        <v>1312</v>
      </c>
      <c r="E273"/>
      <c r="F273"/>
    </row>
    <row r="274" spans="1:6" x14ac:dyDescent="0.25">
      <c r="A274" s="39">
        <v>42001</v>
      </c>
      <c r="B274" s="38">
        <v>1270</v>
      </c>
      <c r="E274"/>
      <c r="F274"/>
    </row>
    <row r="275" spans="1:6" x14ac:dyDescent="0.25">
      <c r="A275" s="39">
        <v>42002</v>
      </c>
      <c r="B275" s="38">
        <v>864</v>
      </c>
      <c r="E275"/>
      <c r="F275"/>
    </row>
    <row r="276" spans="1:6" x14ac:dyDescent="0.25">
      <c r="A276" s="39">
        <v>42003</v>
      </c>
      <c r="B276" s="38">
        <v>687</v>
      </c>
      <c r="E276"/>
      <c r="F276"/>
    </row>
    <row r="277" spans="1:6" x14ac:dyDescent="0.25">
      <c r="A277" s="39">
        <v>42004</v>
      </c>
      <c r="B277" s="38">
        <v>508</v>
      </c>
      <c r="E277"/>
      <c r="F277"/>
    </row>
    <row r="278" spans="1:6" x14ac:dyDescent="0.25">
      <c r="A278" s="39">
        <v>42005</v>
      </c>
      <c r="B278" s="38">
        <v>556</v>
      </c>
      <c r="E278"/>
      <c r="F278"/>
    </row>
    <row r="279" spans="1:6" x14ac:dyDescent="0.25">
      <c r="A279" s="39">
        <v>42006</v>
      </c>
      <c r="B279" s="38">
        <v>807</v>
      </c>
      <c r="E279"/>
      <c r="F279"/>
    </row>
    <row r="280" spans="1:6" x14ac:dyDescent="0.25">
      <c r="A280" s="39">
        <v>42007</v>
      </c>
      <c r="B280" s="38">
        <v>722</v>
      </c>
      <c r="E280"/>
      <c r="F280"/>
    </row>
    <row r="281" spans="1:6" x14ac:dyDescent="0.25">
      <c r="A281" s="39">
        <v>42008</v>
      </c>
      <c r="B281" s="38">
        <v>869</v>
      </c>
      <c r="E281"/>
      <c r="F281"/>
    </row>
    <row r="282" spans="1:6" x14ac:dyDescent="0.25">
      <c r="A282" s="39">
        <v>42009</v>
      </c>
      <c r="B282" s="38">
        <v>827</v>
      </c>
      <c r="E282"/>
      <c r="F282"/>
    </row>
    <row r="283" spans="1:6" x14ac:dyDescent="0.25">
      <c r="A283" s="39">
        <v>42010</v>
      </c>
      <c r="B283" s="38">
        <v>923</v>
      </c>
      <c r="E283"/>
      <c r="F283"/>
    </row>
    <row r="284" spans="1:6" x14ac:dyDescent="0.25">
      <c r="A284" s="39">
        <v>42011</v>
      </c>
      <c r="B284" s="38">
        <v>796</v>
      </c>
      <c r="E284"/>
      <c r="F284"/>
    </row>
    <row r="285" spans="1:6" x14ac:dyDescent="0.25">
      <c r="A285" s="39">
        <v>42012</v>
      </c>
      <c r="B285" s="38">
        <v>1286</v>
      </c>
      <c r="E285"/>
      <c r="F285"/>
    </row>
    <row r="286" spans="1:6" x14ac:dyDescent="0.25">
      <c r="A286" s="39">
        <v>42013</v>
      </c>
      <c r="B286" s="38">
        <v>1021</v>
      </c>
      <c r="E286"/>
      <c r="F286"/>
    </row>
    <row r="287" spans="1:6" x14ac:dyDescent="0.25">
      <c r="A287" s="39">
        <v>42014</v>
      </c>
      <c r="B287" s="38">
        <v>1042</v>
      </c>
      <c r="E287"/>
      <c r="F287"/>
    </row>
    <row r="288" spans="1:6" x14ac:dyDescent="0.25">
      <c r="A288" s="39">
        <v>42015</v>
      </c>
      <c r="B288" s="38">
        <v>940</v>
      </c>
      <c r="E288"/>
      <c r="F288"/>
    </row>
    <row r="289" spans="1:6" x14ac:dyDescent="0.25">
      <c r="A289" s="39">
        <v>42016</v>
      </c>
      <c r="B289" s="38">
        <v>1109</v>
      </c>
      <c r="E289"/>
      <c r="F289"/>
    </row>
    <row r="290" spans="1:6" x14ac:dyDescent="0.25">
      <c r="A290" s="39">
        <v>42017</v>
      </c>
      <c r="B290" s="38">
        <v>947</v>
      </c>
      <c r="E290"/>
      <c r="F290"/>
    </row>
    <row r="291" spans="1:6" x14ac:dyDescent="0.25">
      <c r="A291" s="39">
        <v>42018</v>
      </c>
      <c r="B291" s="38">
        <v>997</v>
      </c>
      <c r="E291"/>
      <c r="F291"/>
    </row>
    <row r="292" spans="1:6" x14ac:dyDescent="0.25">
      <c r="A292" s="39">
        <v>42019</v>
      </c>
      <c r="B292" s="38">
        <v>1011</v>
      </c>
      <c r="E292"/>
      <c r="F292"/>
    </row>
    <row r="293" spans="1:6" x14ac:dyDescent="0.25">
      <c r="A293" s="39">
        <v>42020</v>
      </c>
      <c r="B293" s="38">
        <v>912</v>
      </c>
      <c r="E293"/>
      <c r="F293"/>
    </row>
    <row r="294" spans="1:6" x14ac:dyDescent="0.25">
      <c r="A294" s="39">
        <v>42021</v>
      </c>
      <c r="B294" s="38">
        <v>1051</v>
      </c>
      <c r="E294"/>
      <c r="F294"/>
    </row>
    <row r="295" spans="1:6" x14ac:dyDescent="0.25">
      <c r="A295" s="39">
        <v>42022</v>
      </c>
      <c r="B295" s="38">
        <v>853</v>
      </c>
      <c r="E295"/>
      <c r="F295"/>
    </row>
    <row r="296" spans="1:6" x14ac:dyDescent="0.25">
      <c r="A296" s="39">
        <v>42023</v>
      </c>
      <c r="B296" s="38">
        <v>1187</v>
      </c>
      <c r="E296"/>
      <c r="F296"/>
    </row>
    <row r="297" spans="1:6" x14ac:dyDescent="0.25">
      <c r="A297" s="39">
        <v>42024</v>
      </c>
      <c r="B297" s="38">
        <v>1165</v>
      </c>
      <c r="E297"/>
      <c r="F297"/>
    </row>
    <row r="298" spans="1:6" x14ac:dyDescent="0.25">
      <c r="A298" s="39">
        <v>42025</v>
      </c>
      <c r="B298" s="38">
        <v>1116</v>
      </c>
      <c r="E298"/>
      <c r="F298"/>
    </row>
    <row r="299" spans="1:6" x14ac:dyDescent="0.25">
      <c r="A299" s="39">
        <v>42026</v>
      </c>
      <c r="B299" s="38">
        <v>1109</v>
      </c>
      <c r="E299"/>
      <c r="F299"/>
    </row>
    <row r="300" spans="1:6" x14ac:dyDescent="0.25">
      <c r="A300" s="39">
        <v>42027</v>
      </c>
      <c r="B300" s="38">
        <v>1683</v>
      </c>
      <c r="E300"/>
      <c r="F300"/>
    </row>
    <row r="301" spans="1:6" x14ac:dyDescent="0.25">
      <c r="A301" s="39">
        <v>42028</v>
      </c>
      <c r="B301" s="38">
        <v>2393</v>
      </c>
      <c r="E301"/>
      <c r="F301"/>
    </row>
    <row r="302" spans="1:6" x14ac:dyDescent="0.25">
      <c r="A302" s="39">
        <v>42029</v>
      </c>
      <c r="B302" s="38">
        <v>1466</v>
      </c>
      <c r="E302"/>
      <c r="F302"/>
    </row>
    <row r="303" spans="1:6" x14ac:dyDescent="0.25">
      <c r="A303" s="39">
        <v>42030</v>
      </c>
      <c r="B303" s="38">
        <v>2079</v>
      </c>
      <c r="E303"/>
      <c r="F303"/>
    </row>
    <row r="304" spans="1:6" x14ac:dyDescent="0.25">
      <c r="A304" s="39">
        <v>42031</v>
      </c>
      <c r="B304" s="38">
        <v>1649</v>
      </c>
      <c r="E304"/>
      <c r="F304"/>
    </row>
    <row r="305" spans="1:6" x14ac:dyDescent="0.25">
      <c r="A305" s="39">
        <v>42032</v>
      </c>
      <c r="B305" s="38">
        <v>1533</v>
      </c>
      <c r="E305"/>
      <c r="F305"/>
    </row>
    <row r="306" spans="1:6" x14ac:dyDescent="0.25">
      <c r="A306" s="39">
        <v>42033</v>
      </c>
      <c r="B306" s="38">
        <v>1347</v>
      </c>
      <c r="E306"/>
      <c r="F306"/>
    </row>
    <row r="307" spans="1:6" x14ac:dyDescent="0.25">
      <c r="A307" s="39">
        <v>42034</v>
      </c>
      <c r="B307" s="38">
        <v>1296</v>
      </c>
      <c r="E307"/>
      <c r="F307"/>
    </row>
    <row r="308" spans="1:6" x14ac:dyDescent="0.25">
      <c r="A308" s="39">
        <v>42035</v>
      </c>
      <c r="B308" s="38">
        <v>1313</v>
      </c>
      <c r="E308"/>
      <c r="F308"/>
    </row>
    <row r="309" spans="1:6" x14ac:dyDescent="0.25">
      <c r="A309" s="39">
        <v>42036</v>
      </c>
      <c r="B309" s="38">
        <v>1452</v>
      </c>
      <c r="E309"/>
      <c r="F309"/>
    </row>
    <row r="310" spans="1:6" x14ac:dyDescent="0.25">
      <c r="A310" s="39">
        <v>42037</v>
      </c>
      <c r="B310" s="38">
        <v>1241</v>
      </c>
      <c r="E310"/>
      <c r="F310"/>
    </row>
    <row r="311" spans="1:6" x14ac:dyDescent="0.25">
      <c r="A311" s="39">
        <v>42038</v>
      </c>
      <c r="B311" s="38">
        <v>965</v>
      </c>
      <c r="E311"/>
      <c r="F311"/>
    </row>
    <row r="312" spans="1:6" x14ac:dyDescent="0.25">
      <c r="A312" s="39">
        <v>42039</v>
      </c>
      <c r="B312" s="38">
        <v>1090</v>
      </c>
      <c r="E312"/>
      <c r="F312"/>
    </row>
    <row r="313" spans="1:6" x14ac:dyDescent="0.25">
      <c r="A313" s="39">
        <v>42040</v>
      </c>
      <c r="B313" s="38">
        <v>913</v>
      </c>
      <c r="E313"/>
      <c r="F313"/>
    </row>
    <row r="314" spans="1:6" x14ac:dyDescent="0.25">
      <c r="A314" s="39">
        <v>42041</v>
      </c>
      <c r="B314" s="38">
        <v>1243</v>
      </c>
      <c r="E314"/>
      <c r="F314"/>
    </row>
    <row r="315" spans="1:6" x14ac:dyDescent="0.25">
      <c r="A315" s="39">
        <v>42042</v>
      </c>
      <c r="B315" s="38">
        <v>1164</v>
      </c>
      <c r="E315"/>
      <c r="F315"/>
    </row>
    <row r="316" spans="1:6" x14ac:dyDescent="0.25">
      <c r="A316" s="39">
        <v>42043</v>
      </c>
      <c r="B316" s="38">
        <v>1533</v>
      </c>
      <c r="E316"/>
      <c r="F316"/>
    </row>
    <row r="317" spans="1:6" x14ac:dyDescent="0.25">
      <c r="A317" s="39">
        <v>42044</v>
      </c>
      <c r="B317" s="38">
        <v>991</v>
      </c>
      <c r="E317"/>
      <c r="F317"/>
    </row>
    <row r="318" spans="1:6" x14ac:dyDescent="0.25">
      <c r="A318" s="39">
        <v>42045</v>
      </c>
      <c r="B318" s="38">
        <v>976</v>
      </c>
      <c r="E318"/>
      <c r="F318"/>
    </row>
    <row r="319" spans="1:6" x14ac:dyDescent="0.25">
      <c r="A319" s="39">
        <v>42046</v>
      </c>
      <c r="B319" s="38">
        <v>789</v>
      </c>
      <c r="E319"/>
      <c r="F319"/>
    </row>
    <row r="320" spans="1:6" x14ac:dyDescent="0.25">
      <c r="A320" s="39">
        <v>42047</v>
      </c>
      <c r="B320" s="38">
        <v>713</v>
      </c>
      <c r="E320"/>
      <c r="F320"/>
    </row>
    <row r="321" spans="1:6" x14ac:dyDescent="0.25">
      <c r="A321" s="39">
        <v>42048</v>
      </c>
      <c r="B321" s="38">
        <v>728</v>
      </c>
      <c r="E321"/>
      <c r="F321"/>
    </row>
    <row r="322" spans="1:6" x14ac:dyDescent="0.25">
      <c r="A322" s="39">
        <v>42049</v>
      </c>
      <c r="B322" s="38">
        <v>751</v>
      </c>
      <c r="E322"/>
      <c r="F322"/>
    </row>
    <row r="323" spans="1:6" x14ac:dyDescent="0.25">
      <c r="A323" s="39">
        <v>42050</v>
      </c>
      <c r="B323" s="38">
        <v>753</v>
      </c>
      <c r="E323"/>
      <c r="F323"/>
    </row>
    <row r="324" spans="1:6" x14ac:dyDescent="0.25">
      <c r="A324" s="39">
        <v>42051</v>
      </c>
      <c r="B324" s="38">
        <v>712</v>
      </c>
      <c r="E324"/>
      <c r="F324"/>
    </row>
    <row r="325" spans="1:6" x14ac:dyDescent="0.25">
      <c r="A325" s="39">
        <v>42052</v>
      </c>
      <c r="B325" s="38">
        <v>675</v>
      </c>
      <c r="E325"/>
      <c r="F325"/>
    </row>
    <row r="326" spans="1:6" x14ac:dyDescent="0.25">
      <c r="A326" s="39">
        <v>42053</v>
      </c>
      <c r="B326" s="38">
        <v>616</v>
      </c>
      <c r="E326"/>
      <c r="F326"/>
    </row>
    <row r="327" spans="1:6" x14ac:dyDescent="0.25">
      <c r="A327" s="39">
        <v>42054</v>
      </c>
      <c r="B327" s="38">
        <v>608</v>
      </c>
      <c r="E327"/>
      <c r="F327"/>
    </row>
    <row r="328" spans="1:6" x14ac:dyDescent="0.25">
      <c r="A328" s="39">
        <v>42055</v>
      </c>
      <c r="B328" s="38">
        <v>610</v>
      </c>
      <c r="E328"/>
      <c r="F328"/>
    </row>
    <row r="329" spans="1:6" x14ac:dyDescent="0.25">
      <c r="A329" s="39">
        <v>42056</v>
      </c>
      <c r="B329" s="38">
        <v>584</v>
      </c>
      <c r="E329"/>
      <c r="F329"/>
    </row>
    <row r="330" spans="1:6" x14ac:dyDescent="0.25">
      <c r="A330" s="39">
        <v>42057</v>
      </c>
      <c r="B330" s="38">
        <v>617</v>
      </c>
      <c r="E330"/>
      <c r="F330"/>
    </row>
    <row r="331" spans="1:6" x14ac:dyDescent="0.25">
      <c r="A331" s="39">
        <v>42058</v>
      </c>
      <c r="B331" s="38">
        <v>657</v>
      </c>
      <c r="E331"/>
      <c r="F331"/>
    </row>
    <row r="332" spans="1:6" x14ac:dyDescent="0.25">
      <c r="A332" s="39">
        <v>42059</v>
      </c>
      <c r="B332" s="38">
        <v>655</v>
      </c>
      <c r="E332"/>
      <c r="F332"/>
    </row>
    <row r="333" spans="1:6" x14ac:dyDescent="0.25">
      <c r="A333" s="39">
        <v>42060</v>
      </c>
      <c r="B333" s="38">
        <v>561</v>
      </c>
      <c r="E333"/>
      <c r="F333"/>
    </row>
    <row r="334" spans="1:6" x14ac:dyDescent="0.25">
      <c r="A334" s="39">
        <v>42061</v>
      </c>
      <c r="B334" s="38">
        <v>728</v>
      </c>
      <c r="E334"/>
      <c r="F334"/>
    </row>
    <row r="335" spans="1:6" x14ac:dyDescent="0.25">
      <c r="A335" s="39">
        <v>42062</v>
      </c>
      <c r="B335" s="38">
        <v>688</v>
      </c>
      <c r="E335"/>
      <c r="F335"/>
    </row>
    <row r="336" spans="1:6" x14ac:dyDescent="0.25">
      <c r="A336" s="39">
        <v>42063</v>
      </c>
      <c r="B336" s="38">
        <v>675</v>
      </c>
      <c r="E336"/>
      <c r="F336"/>
    </row>
    <row r="337" spans="1:6" x14ac:dyDescent="0.25">
      <c r="A337" s="39">
        <v>42064</v>
      </c>
      <c r="B337" s="38">
        <v>910</v>
      </c>
      <c r="E337"/>
      <c r="F337"/>
    </row>
    <row r="338" spans="1:6" x14ac:dyDescent="0.25">
      <c r="A338" s="39">
        <v>42065</v>
      </c>
      <c r="B338" s="38">
        <v>870</v>
      </c>
      <c r="E338"/>
      <c r="F338"/>
    </row>
    <row r="339" spans="1:6" x14ac:dyDescent="0.25">
      <c r="A339" s="39">
        <v>42066</v>
      </c>
      <c r="B339" s="38">
        <v>838</v>
      </c>
      <c r="E339"/>
      <c r="F339"/>
    </row>
    <row r="340" spans="1:6" x14ac:dyDescent="0.25">
      <c r="A340" s="39">
        <v>42067</v>
      </c>
      <c r="B340" s="38">
        <v>661</v>
      </c>
      <c r="E340"/>
      <c r="F340"/>
    </row>
    <row r="341" spans="1:6" x14ac:dyDescent="0.25">
      <c r="A341" s="39">
        <v>42068</v>
      </c>
      <c r="B341" s="38">
        <v>698</v>
      </c>
      <c r="E341"/>
      <c r="F341"/>
    </row>
    <row r="342" spans="1:6" x14ac:dyDescent="0.25">
      <c r="A342" s="39">
        <v>42069</v>
      </c>
      <c r="B342" s="38">
        <v>689</v>
      </c>
      <c r="E342"/>
      <c r="F342"/>
    </row>
    <row r="343" spans="1:6" x14ac:dyDescent="0.25">
      <c r="A343" s="39">
        <v>42070</v>
      </c>
      <c r="B343" s="38">
        <v>1080</v>
      </c>
      <c r="E343"/>
      <c r="F343"/>
    </row>
    <row r="344" spans="1:6" x14ac:dyDescent="0.25">
      <c r="A344" s="39">
        <v>42071</v>
      </c>
      <c r="B344" s="38">
        <v>832</v>
      </c>
      <c r="E344"/>
      <c r="F344"/>
    </row>
    <row r="345" spans="1:6" x14ac:dyDescent="0.25">
      <c r="A345" s="39">
        <v>42072</v>
      </c>
      <c r="B345" s="38">
        <v>894</v>
      </c>
      <c r="E345"/>
      <c r="F345"/>
    </row>
    <row r="346" spans="1:6" x14ac:dyDescent="0.25">
      <c r="A346" s="39">
        <v>42073</v>
      </c>
      <c r="B346" s="38">
        <v>949</v>
      </c>
      <c r="E346"/>
      <c r="F346"/>
    </row>
    <row r="347" spans="1:6" x14ac:dyDescent="0.25">
      <c r="A347" s="39">
        <v>42074</v>
      </c>
      <c r="B347" s="38">
        <v>675</v>
      </c>
      <c r="E347"/>
      <c r="F347"/>
    </row>
    <row r="348" spans="1:6" x14ac:dyDescent="0.25">
      <c r="A348" s="39">
        <v>42075</v>
      </c>
      <c r="B348" s="38">
        <v>640</v>
      </c>
      <c r="E348"/>
      <c r="F348"/>
    </row>
    <row r="349" spans="1:6" x14ac:dyDescent="0.25">
      <c r="A349" s="39">
        <v>42076</v>
      </c>
      <c r="B349" s="38">
        <v>631</v>
      </c>
      <c r="E349"/>
      <c r="F349"/>
    </row>
    <row r="350" spans="1:6" x14ac:dyDescent="0.25">
      <c r="A350" s="39">
        <v>42077</v>
      </c>
      <c r="B350" s="38">
        <v>766</v>
      </c>
      <c r="E350"/>
      <c r="F350"/>
    </row>
    <row r="351" spans="1:6" x14ac:dyDescent="0.25">
      <c r="A351" s="39">
        <v>42078</v>
      </c>
      <c r="B351" s="38">
        <v>856</v>
      </c>
      <c r="E351"/>
      <c r="F351"/>
    </row>
    <row r="352" spans="1:6" x14ac:dyDescent="0.25">
      <c r="A352" s="39">
        <v>42079</v>
      </c>
      <c r="B352" s="38">
        <v>739</v>
      </c>
      <c r="E352"/>
      <c r="F352"/>
    </row>
    <row r="353" spans="1:6" x14ac:dyDescent="0.25">
      <c r="A353" s="39">
        <v>42080</v>
      </c>
      <c r="B353" s="38">
        <v>703</v>
      </c>
      <c r="E353"/>
      <c r="F353"/>
    </row>
    <row r="354" spans="1:6" x14ac:dyDescent="0.25">
      <c r="A354" s="39">
        <v>42081</v>
      </c>
      <c r="B354" s="38">
        <v>607</v>
      </c>
      <c r="E354"/>
      <c r="F354"/>
    </row>
    <row r="355" spans="1:6" x14ac:dyDescent="0.25">
      <c r="A355" s="39">
        <v>42082</v>
      </c>
      <c r="B355" s="38">
        <v>538</v>
      </c>
      <c r="E355"/>
      <c r="F355"/>
    </row>
    <row r="356" spans="1:6" x14ac:dyDescent="0.25">
      <c r="A356" s="39">
        <v>42083</v>
      </c>
      <c r="B356" s="38">
        <v>545</v>
      </c>
      <c r="E356"/>
      <c r="F356"/>
    </row>
    <row r="357" spans="1:6" x14ac:dyDescent="0.25">
      <c r="A357" s="39">
        <v>42084</v>
      </c>
      <c r="B357" s="38">
        <v>601</v>
      </c>
      <c r="E357"/>
      <c r="F357"/>
    </row>
    <row r="358" spans="1:6" x14ac:dyDescent="0.25">
      <c r="A358" s="39">
        <v>42085</v>
      </c>
      <c r="B358" s="38">
        <v>704</v>
      </c>
      <c r="E358"/>
      <c r="F358"/>
    </row>
    <row r="359" spans="1:6" x14ac:dyDescent="0.25">
      <c r="A359" s="39">
        <v>42086</v>
      </c>
      <c r="B359" s="38">
        <v>638</v>
      </c>
      <c r="E359"/>
      <c r="F359"/>
    </row>
    <row r="360" spans="1:6" x14ac:dyDescent="0.25">
      <c r="A360" s="39">
        <v>42087</v>
      </c>
      <c r="B360" s="38">
        <v>767</v>
      </c>
      <c r="E360"/>
      <c r="F360"/>
    </row>
    <row r="361" spans="1:6" x14ac:dyDescent="0.25">
      <c r="A361" s="39">
        <v>42088</v>
      </c>
      <c r="B361" s="38">
        <v>811</v>
      </c>
      <c r="E361"/>
      <c r="F361"/>
    </row>
    <row r="362" spans="1:6" x14ac:dyDescent="0.25">
      <c r="A362" s="39">
        <v>42089</v>
      </c>
      <c r="B362" s="38">
        <v>685</v>
      </c>
      <c r="E362"/>
      <c r="F362"/>
    </row>
    <row r="363" spans="1:6" x14ac:dyDescent="0.25">
      <c r="A363" s="39">
        <v>42090</v>
      </c>
      <c r="B363" s="38">
        <v>559</v>
      </c>
      <c r="E363"/>
      <c r="F363"/>
    </row>
    <row r="364" spans="1:6" x14ac:dyDescent="0.25">
      <c r="A364" s="39">
        <v>42091</v>
      </c>
      <c r="B364" s="38">
        <v>527</v>
      </c>
      <c r="E364"/>
      <c r="F364"/>
    </row>
    <row r="365" spans="1:6" x14ac:dyDescent="0.25">
      <c r="A365" s="39">
        <v>42092</v>
      </c>
      <c r="B365" s="38">
        <v>554</v>
      </c>
      <c r="E365"/>
      <c r="F365"/>
    </row>
    <row r="366" spans="1:6" x14ac:dyDescent="0.25">
      <c r="A366" s="39">
        <v>42093</v>
      </c>
      <c r="B366" s="38">
        <v>627</v>
      </c>
      <c r="E366"/>
      <c r="F366"/>
    </row>
    <row r="367" spans="1:6" x14ac:dyDescent="0.25">
      <c r="A367" s="39">
        <v>42094</v>
      </c>
      <c r="B367" s="38">
        <v>541</v>
      </c>
      <c r="E367"/>
      <c r="F367"/>
    </row>
    <row r="368" spans="1:6" x14ac:dyDescent="0.25">
      <c r="A368" s="39">
        <v>42095</v>
      </c>
      <c r="B368" s="38">
        <v>931</v>
      </c>
      <c r="E368"/>
      <c r="F368"/>
    </row>
    <row r="369" spans="1:6" x14ac:dyDescent="0.25">
      <c r="A369" s="39">
        <v>42096</v>
      </c>
      <c r="B369" s="38">
        <v>1172</v>
      </c>
      <c r="E369"/>
      <c r="F369"/>
    </row>
    <row r="370" spans="1:6" x14ac:dyDescent="0.25">
      <c r="A370" s="39">
        <v>42097</v>
      </c>
      <c r="B370" s="38">
        <v>1046</v>
      </c>
      <c r="E370"/>
      <c r="F370"/>
    </row>
    <row r="371" spans="1:6" x14ac:dyDescent="0.25">
      <c r="A371" s="39">
        <v>42098</v>
      </c>
      <c r="B371" s="38">
        <v>817</v>
      </c>
      <c r="E371"/>
      <c r="F371"/>
    </row>
    <row r="372" spans="1:6" x14ac:dyDescent="0.25">
      <c r="A372" s="39">
        <v>42099</v>
      </c>
      <c r="B372" s="38">
        <v>725</v>
      </c>
      <c r="E372"/>
      <c r="F372"/>
    </row>
    <row r="373" spans="1:6" x14ac:dyDescent="0.25">
      <c r="A373" s="39">
        <v>42100</v>
      </c>
      <c r="B373" s="38">
        <v>980</v>
      </c>
      <c r="E373"/>
      <c r="F373"/>
    </row>
    <row r="374" spans="1:6" x14ac:dyDescent="0.25">
      <c r="A374" s="39">
        <v>42101</v>
      </c>
      <c r="B374" s="38">
        <v>892</v>
      </c>
      <c r="E374"/>
      <c r="F374"/>
    </row>
    <row r="375" spans="1:6" x14ac:dyDescent="0.25">
      <c r="A375" s="39">
        <v>42102</v>
      </c>
      <c r="B375" s="38">
        <v>826</v>
      </c>
      <c r="E375"/>
      <c r="F375"/>
    </row>
    <row r="376" spans="1:6" x14ac:dyDescent="0.25">
      <c r="A376" s="39">
        <v>42103</v>
      </c>
      <c r="B376" s="38">
        <v>898</v>
      </c>
      <c r="E376"/>
      <c r="F376"/>
    </row>
    <row r="377" spans="1:6" x14ac:dyDescent="0.25">
      <c r="A377" s="39">
        <v>42104</v>
      </c>
      <c r="B377" s="38">
        <v>724</v>
      </c>
      <c r="E377"/>
      <c r="F377"/>
    </row>
    <row r="378" spans="1:6" x14ac:dyDescent="0.25">
      <c r="A378" s="39">
        <v>42105</v>
      </c>
      <c r="B378" s="38">
        <v>626</v>
      </c>
      <c r="E378"/>
      <c r="F378"/>
    </row>
    <row r="379" spans="1:6" x14ac:dyDescent="0.25">
      <c r="A379" s="39">
        <v>42106</v>
      </c>
      <c r="B379" s="38">
        <v>618</v>
      </c>
      <c r="E379"/>
      <c r="F379"/>
    </row>
    <row r="380" spans="1:6" x14ac:dyDescent="0.25">
      <c r="A380" s="39">
        <v>42107</v>
      </c>
      <c r="B380" s="38">
        <v>712</v>
      </c>
      <c r="E380"/>
      <c r="F380"/>
    </row>
    <row r="381" spans="1:6" x14ac:dyDescent="0.25">
      <c r="A381" s="39">
        <v>42108</v>
      </c>
      <c r="B381" s="38">
        <v>688</v>
      </c>
      <c r="E381"/>
      <c r="F381"/>
    </row>
    <row r="382" spans="1:6" x14ac:dyDescent="0.25">
      <c r="A382" s="39">
        <v>42109</v>
      </c>
      <c r="B382" s="38">
        <v>719</v>
      </c>
      <c r="E382"/>
      <c r="F382"/>
    </row>
    <row r="383" spans="1:6" x14ac:dyDescent="0.25">
      <c r="A383" s="39">
        <v>42110</v>
      </c>
      <c r="B383" s="38">
        <v>894</v>
      </c>
      <c r="E383"/>
      <c r="F383"/>
    </row>
    <row r="384" spans="1:6" x14ac:dyDescent="0.25">
      <c r="A384" s="39">
        <v>42111</v>
      </c>
      <c r="B384" s="38">
        <v>774</v>
      </c>
      <c r="E384"/>
      <c r="F384"/>
    </row>
    <row r="385" spans="1:6" x14ac:dyDescent="0.25">
      <c r="A385" s="39">
        <v>42112</v>
      </c>
      <c r="B385" s="38">
        <v>858</v>
      </c>
      <c r="E385"/>
      <c r="F385"/>
    </row>
    <row r="386" spans="1:6" x14ac:dyDescent="0.25">
      <c r="A386" s="39">
        <v>42113</v>
      </c>
      <c r="B386" s="38">
        <v>646</v>
      </c>
      <c r="E386"/>
      <c r="F386"/>
    </row>
    <row r="387" spans="1:6" x14ac:dyDescent="0.25">
      <c r="A387" s="39">
        <v>42114</v>
      </c>
      <c r="B387" s="38">
        <v>764</v>
      </c>
      <c r="E387"/>
      <c r="F387"/>
    </row>
    <row r="388" spans="1:6" x14ac:dyDescent="0.25">
      <c r="A388" s="39">
        <v>42115</v>
      </c>
      <c r="B388" s="38">
        <v>811</v>
      </c>
      <c r="E388"/>
      <c r="F388"/>
    </row>
    <row r="389" spans="1:6" x14ac:dyDescent="0.25">
      <c r="A389" s="39">
        <v>42116</v>
      </c>
      <c r="B389" s="38">
        <v>795</v>
      </c>
      <c r="E389"/>
      <c r="F389"/>
    </row>
    <row r="390" spans="1:6" x14ac:dyDescent="0.25">
      <c r="A390" s="39">
        <v>42117</v>
      </c>
      <c r="B390" s="38">
        <v>691</v>
      </c>
      <c r="E390"/>
      <c r="F390"/>
    </row>
    <row r="391" spans="1:6" x14ac:dyDescent="0.25">
      <c r="A391" s="39">
        <v>42118</v>
      </c>
      <c r="B391" s="38">
        <v>791</v>
      </c>
      <c r="E391"/>
      <c r="F391"/>
    </row>
    <row r="392" spans="1:6" x14ac:dyDescent="0.25">
      <c r="A392" s="39">
        <v>42119</v>
      </c>
      <c r="B392" s="38">
        <v>1310</v>
      </c>
      <c r="E392"/>
      <c r="F392"/>
    </row>
    <row r="393" spans="1:6" x14ac:dyDescent="0.25">
      <c r="A393" s="39">
        <v>42120</v>
      </c>
      <c r="B393" s="38">
        <v>1176</v>
      </c>
      <c r="E393"/>
      <c r="F393"/>
    </row>
    <row r="394" spans="1:6" x14ac:dyDescent="0.25">
      <c r="A394" s="39">
        <v>42121</v>
      </c>
      <c r="B394" s="38">
        <v>1172</v>
      </c>
      <c r="E394"/>
      <c r="F394"/>
    </row>
    <row r="395" spans="1:6" x14ac:dyDescent="0.25">
      <c r="A395" s="39">
        <v>42122</v>
      </c>
      <c r="B395" s="38">
        <v>648</v>
      </c>
      <c r="E395"/>
      <c r="F395"/>
    </row>
    <row r="396" spans="1:6" x14ac:dyDescent="0.25">
      <c r="A396" s="39">
        <v>42123</v>
      </c>
      <c r="B396" s="38">
        <v>764</v>
      </c>
      <c r="E396"/>
      <c r="F396"/>
    </row>
    <row r="397" spans="1:6" x14ac:dyDescent="0.25">
      <c r="A397" s="39">
        <v>42124</v>
      </c>
      <c r="B397" s="38">
        <v>885</v>
      </c>
      <c r="E397"/>
      <c r="F397"/>
    </row>
    <row r="398" spans="1:6" x14ac:dyDescent="0.25">
      <c r="A398" s="39">
        <v>42125</v>
      </c>
      <c r="B398" s="38">
        <v>477</v>
      </c>
      <c r="E398"/>
      <c r="F398"/>
    </row>
    <row r="399" spans="1:6" x14ac:dyDescent="0.25">
      <c r="A399" s="39">
        <v>42126</v>
      </c>
      <c r="B399" s="38">
        <v>421</v>
      </c>
      <c r="E399"/>
      <c r="F399"/>
    </row>
    <row r="400" spans="1:6" x14ac:dyDescent="0.25">
      <c r="A400" s="39">
        <v>42127</v>
      </c>
      <c r="B400" s="38">
        <v>419</v>
      </c>
      <c r="E400"/>
      <c r="F400"/>
    </row>
    <row r="401" spans="1:6" x14ac:dyDescent="0.25">
      <c r="A401" s="39">
        <v>42128</v>
      </c>
      <c r="B401" s="38">
        <v>652</v>
      </c>
      <c r="E401"/>
      <c r="F401"/>
    </row>
    <row r="402" spans="1:6" x14ac:dyDescent="0.25">
      <c r="A402" s="39">
        <v>42129</v>
      </c>
      <c r="B402" s="38">
        <v>648</v>
      </c>
      <c r="E402"/>
      <c r="F402"/>
    </row>
    <row r="403" spans="1:6" x14ac:dyDescent="0.25">
      <c r="A403" s="39">
        <v>42130</v>
      </c>
      <c r="B403" s="38">
        <v>527</v>
      </c>
      <c r="E403"/>
      <c r="F403"/>
    </row>
    <row r="404" spans="1:6" x14ac:dyDescent="0.25">
      <c r="A404" s="39">
        <v>42131</v>
      </c>
      <c r="B404" s="38">
        <v>511</v>
      </c>
      <c r="E404"/>
      <c r="F404"/>
    </row>
    <row r="405" spans="1:6" x14ac:dyDescent="0.25">
      <c r="A405" s="39">
        <v>42132</v>
      </c>
      <c r="B405" s="38">
        <v>432</v>
      </c>
      <c r="E405"/>
      <c r="F405"/>
    </row>
    <row r="406" spans="1:6" x14ac:dyDescent="0.25">
      <c r="A406" s="39">
        <v>42133</v>
      </c>
      <c r="B406" s="38">
        <v>426</v>
      </c>
      <c r="E406"/>
      <c r="F406"/>
    </row>
    <row r="407" spans="1:6" x14ac:dyDescent="0.25">
      <c r="A407" s="39">
        <v>42134</v>
      </c>
      <c r="B407" s="38">
        <v>424</v>
      </c>
      <c r="E407"/>
      <c r="F407"/>
    </row>
    <row r="408" spans="1:6" x14ac:dyDescent="0.25">
      <c r="A408" s="39">
        <v>42135</v>
      </c>
      <c r="B408" s="38">
        <v>606</v>
      </c>
      <c r="E408"/>
      <c r="F408"/>
    </row>
    <row r="409" spans="1:6" x14ac:dyDescent="0.25">
      <c r="A409" s="39">
        <v>42136</v>
      </c>
      <c r="B409" s="38">
        <v>557</v>
      </c>
      <c r="E409"/>
      <c r="F409"/>
    </row>
    <row r="410" spans="1:6" x14ac:dyDescent="0.25">
      <c r="A410" s="39">
        <v>42137</v>
      </c>
      <c r="B410" s="38">
        <v>517</v>
      </c>
      <c r="E410"/>
      <c r="F410"/>
    </row>
    <row r="411" spans="1:6" x14ac:dyDescent="0.25">
      <c r="A411" s="39">
        <v>42138</v>
      </c>
      <c r="B411" s="38">
        <v>514</v>
      </c>
      <c r="E411"/>
      <c r="F411"/>
    </row>
    <row r="412" spans="1:6" x14ac:dyDescent="0.25">
      <c r="A412" s="39">
        <v>42139</v>
      </c>
      <c r="B412" s="38">
        <v>468</v>
      </c>
      <c r="E412"/>
      <c r="F412"/>
    </row>
    <row r="413" spans="1:6" x14ac:dyDescent="0.25">
      <c r="A413" s="39">
        <v>42140</v>
      </c>
      <c r="B413" s="38">
        <v>443</v>
      </c>
      <c r="E413"/>
      <c r="F413"/>
    </row>
    <row r="414" spans="1:6" x14ac:dyDescent="0.25">
      <c r="A414" s="39">
        <v>42141</v>
      </c>
      <c r="B414" s="38">
        <v>411</v>
      </c>
      <c r="E414"/>
      <c r="F414"/>
    </row>
    <row r="415" spans="1:6" x14ac:dyDescent="0.25">
      <c r="A415" s="39">
        <v>42142</v>
      </c>
      <c r="B415" s="38">
        <v>550</v>
      </c>
      <c r="E415"/>
      <c r="F415"/>
    </row>
    <row r="416" spans="1:6" x14ac:dyDescent="0.25">
      <c r="A416" s="39">
        <v>42143</v>
      </c>
      <c r="B416" s="38">
        <v>524</v>
      </c>
      <c r="E416"/>
      <c r="F416"/>
    </row>
    <row r="417" spans="1:6" x14ac:dyDescent="0.25">
      <c r="A417" s="39">
        <v>42144</v>
      </c>
      <c r="B417" s="38">
        <v>519</v>
      </c>
      <c r="E417"/>
      <c r="F417"/>
    </row>
    <row r="418" spans="1:6" x14ac:dyDescent="0.25">
      <c r="A418" s="39">
        <v>42145</v>
      </c>
      <c r="B418" s="38">
        <v>486</v>
      </c>
      <c r="E418"/>
      <c r="F418"/>
    </row>
    <row r="419" spans="1:6" x14ac:dyDescent="0.25">
      <c r="A419" s="39">
        <v>42146</v>
      </c>
      <c r="B419" s="38">
        <v>426</v>
      </c>
      <c r="E419"/>
      <c r="F419"/>
    </row>
    <row r="420" spans="1:6" x14ac:dyDescent="0.25">
      <c r="A420" s="39">
        <v>42147</v>
      </c>
      <c r="B420" s="38">
        <v>342</v>
      </c>
      <c r="E420"/>
      <c r="F420"/>
    </row>
    <row r="421" spans="1:6" x14ac:dyDescent="0.25">
      <c r="A421" s="39">
        <v>42148</v>
      </c>
      <c r="B421" s="38">
        <v>372</v>
      </c>
      <c r="E421"/>
      <c r="F421"/>
    </row>
    <row r="422" spans="1:6" x14ac:dyDescent="0.25">
      <c r="A422" s="39">
        <v>42149</v>
      </c>
      <c r="B422" s="38">
        <v>404</v>
      </c>
      <c r="E422"/>
      <c r="F422"/>
    </row>
    <row r="423" spans="1:6" x14ac:dyDescent="0.25">
      <c r="A423" s="39">
        <v>42150</v>
      </c>
      <c r="B423" s="38">
        <v>552</v>
      </c>
      <c r="E423"/>
      <c r="F423"/>
    </row>
    <row r="424" spans="1:6" x14ac:dyDescent="0.25">
      <c r="A424" s="39">
        <v>42151</v>
      </c>
      <c r="B424" s="38">
        <v>500</v>
      </c>
      <c r="E424"/>
      <c r="F424"/>
    </row>
    <row r="425" spans="1:6" x14ac:dyDescent="0.25">
      <c r="A425" s="39">
        <v>42152</v>
      </c>
      <c r="B425" s="38">
        <v>452</v>
      </c>
      <c r="E425"/>
      <c r="F425"/>
    </row>
    <row r="426" spans="1:6" x14ac:dyDescent="0.25">
      <c r="A426" s="39">
        <v>42153</v>
      </c>
      <c r="B426" s="38">
        <v>450</v>
      </c>
      <c r="E426"/>
      <c r="F426"/>
    </row>
    <row r="427" spans="1:6" x14ac:dyDescent="0.25">
      <c r="A427" s="39">
        <v>42154</v>
      </c>
      <c r="B427" s="38">
        <v>465</v>
      </c>
      <c r="E427"/>
      <c r="F427"/>
    </row>
    <row r="428" spans="1:6" x14ac:dyDescent="0.25">
      <c r="A428" s="39">
        <v>42155</v>
      </c>
      <c r="B428" s="38">
        <v>435</v>
      </c>
      <c r="E428"/>
      <c r="F428"/>
    </row>
    <row r="429" spans="1:6" x14ac:dyDescent="0.25">
      <c r="A429" s="39">
        <v>42156</v>
      </c>
      <c r="B429" s="38">
        <v>545</v>
      </c>
      <c r="E429"/>
      <c r="F429"/>
    </row>
    <row r="430" spans="1:6" x14ac:dyDescent="0.25">
      <c r="A430" s="39">
        <v>42157</v>
      </c>
      <c r="B430" s="38">
        <v>494</v>
      </c>
      <c r="E430"/>
      <c r="F430"/>
    </row>
    <row r="431" spans="1:6" x14ac:dyDescent="0.25">
      <c r="A431" s="39">
        <v>42158</v>
      </c>
      <c r="B431" s="38">
        <v>482</v>
      </c>
      <c r="E431"/>
      <c r="F431"/>
    </row>
    <row r="432" spans="1:6" x14ac:dyDescent="0.25">
      <c r="A432" s="39">
        <v>42159</v>
      </c>
      <c r="B432" s="38">
        <v>492</v>
      </c>
      <c r="E432"/>
      <c r="F432"/>
    </row>
    <row r="433" spans="1:6" x14ac:dyDescent="0.25">
      <c r="A433" s="39">
        <v>42160</v>
      </c>
      <c r="B433" s="38">
        <v>474</v>
      </c>
      <c r="E433"/>
      <c r="F433"/>
    </row>
    <row r="434" spans="1:6" x14ac:dyDescent="0.25">
      <c r="A434" s="39">
        <v>42161</v>
      </c>
      <c r="B434" s="38">
        <v>393</v>
      </c>
      <c r="E434"/>
      <c r="F434"/>
    </row>
    <row r="435" spans="1:6" x14ac:dyDescent="0.25">
      <c r="A435" s="39">
        <v>42162</v>
      </c>
      <c r="B435" s="38">
        <v>398</v>
      </c>
      <c r="E435"/>
      <c r="F435"/>
    </row>
    <row r="436" spans="1:6" x14ac:dyDescent="0.25">
      <c r="A436" s="39">
        <v>42163</v>
      </c>
      <c r="B436" s="38">
        <v>566</v>
      </c>
      <c r="E436"/>
      <c r="F436"/>
    </row>
    <row r="437" spans="1:6" x14ac:dyDescent="0.25">
      <c r="A437" s="39">
        <v>42164</v>
      </c>
      <c r="B437" s="38">
        <v>716</v>
      </c>
      <c r="E437"/>
      <c r="F437"/>
    </row>
    <row r="438" spans="1:6" x14ac:dyDescent="0.25">
      <c r="A438" s="39">
        <v>42165</v>
      </c>
      <c r="B438" s="38">
        <v>682</v>
      </c>
      <c r="E438"/>
      <c r="F438"/>
    </row>
    <row r="439" spans="1:6" x14ac:dyDescent="0.25">
      <c r="A439" s="39">
        <v>42166</v>
      </c>
      <c r="B439" s="38">
        <v>709</v>
      </c>
      <c r="E439"/>
      <c r="F439"/>
    </row>
    <row r="440" spans="1:6" x14ac:dyDescent="0.25">
      <c r="A440" s="39">
        <v>42167</v>
      </c>
      <c r="B440" s="38">
        <v>559</v>
      </c>
      <c r="E440"/>
      <c r="F440"/>
    </row>
    <row r="441" spans="1:6" x14ac:dyDescent="0.25">
      <c r="A441" s="39">
        <v>42168</v>
      </c>
      <c r="B441" s="38">
        <v>610</v>
      </c>
      <c r="E441"/>
      <c r="F441"/>
    </row>
    <row r="442" spans="1:6" x14ac:dyDescent="0.25">
      <c r="A442" s="39">
        <v>42169</v>
      </c>
      <c r="B442" s="38">
        <v>678</v>
      </c>
      <c r="E442"/>
      <c r="F442"/>
    </row>
    <row r="443" spans="1:6" x14ac:dyDescent="0.25">
      <c r="A443" s="39">
        <v>42170</v>
      </c>
      <c r="B443" s="38">
        <v>862</v>
      </c>
      <c r="E443"/>
      <c r="F443"/>
    </row>
    <row r="444" spans="1:6" x14ac:dyDescent="0.25">
      <c r="A444" s="39">
        <v>42171</v>
      </c>
      <c r="B444" s="38">
        <v>730</v>
      </c>
      <c r="E444"/>
      <c r="F444"/>
    </row>
    <row r="445" spans="1:6" x14ac:dyDescent="0.25">
      <c r="A445" s="39">
        <v>42172</v>
      </c>
      <c r="B445" s="38">
        <v>706</v>
      </c>
      <c r="E445"/>
      <c r="F445"/>
    </row>
    <row r="446" spans="1:6" x14ac:dyDescent="0.25">
      <c r="A446" s="39">
        <v>42173</v>
      </c>
      <c r="B446" s="38">
        <v>634</v>
      </c>
      <c r="E446"/>
      <c r="F446"/>
    </row>
    <row r="447" spans="1:6" x14ac:dyDescent="0.25">
      <c r="A447" s="39">
        <v>42174</v>
      </c>
      <c r="B447" s="38">
        <v>556</v>
      </c>
      <c r="E447"/>
      <c r="F447"/>
    </row>
    <row r="448" spans="1:6" x14ac:dyDescent="0.25">
      <c r="A448" s="39">
        <v>42175</v>
      </c>
      <c r="B448" s="38">
        <v>517</v>
      </c>
      <c r="E448"/>
      <c r="F448"/>
    </row>
    <row r="449" spans="1:6" x14ac:dyDescent="0.25">
      <c r="A449" s="39">
        <v>42176</v>
      </c>
      <c r="B449" s="38">
        <v>556</v>
      </c>
      <c r="E449"/>
      <c r="F449"/>
    </row>
    <row r="450" spans="1:6" x14ac:dyDescent="0.25">
      <c r="A450" s="39">
        <v>42177</v>
      </c>
      <c r="B450" s="38">
        <v>798</v>
      </c>
      <c r="E450"/>
      <c r="F450"/>
    </row>
    <row r="451" spans="1:6" x14ac:dyDescent="0.25">
      <c r="A451" s="39">
        <v>42178</v>
      </c>
      <c r="B451" s="38">
        <v>784</v>
      </c>
      <c r="E451"/>
      <c r="F451"/>
    </row>
    <row r="452" spans="1:6" x14ac:dyDescent="0.25">
      <c r="A452" s="39">
        <v>42179</v>
      </c>
      <c r="B452" s="38">
        <v>669</v>
      </c>
      <c r="E452"/>
      <c r="F452"/>
    </row>
    <row r="453" spans="1:6" x14ac:dyDescent="0.25">
      <c r="A453" s="39">
        <v>42180</v>
      </c>
      <c r="B453" s="38">
        <v>654</v>
      </c>
      <c r="E453"/>
      <c r="F453"/>
    </row>
    <row r="454" spans="1:6" x14ac:dyDescent="0.25">
      <c r="A454" s="39">
        <v>42181</v>
      </c>
      <c r="B454" s="38">
        <v>665</v>
      </c>
      <c r="E454"/>
      <c r="F454"/>
    </row>
    <row r="455" spans="1:6" x14ac:dyDescent="0.25">
      <c r="A455" s="39">
        <v>42182</v>
      </c>
      <c r="B455" s="38">
        <v>743</v>
      </c>
      <c r="E455"/>
      <c r="F455"/>
    </row>
    <row r="456" spans="1:6" x14ac:dyDescent="0.25">
      <c r="A456" s="39">
        <v>42183</v>
      </c>
      <c r="B456" s="38">
        <v>844</v>
      </c>
      <c r="E456"/>
      <c r="F456"/>
    </row>
    <row r="457" spans="1:6" x14ac:dyDescent="0.25">
      <c r="A457" s="39">
        <v>42184</v>
      </c>
      <c r="B457" s="38">
        <v>1017</v>
      </c>
      <c r="E457"/>
      <c r="F457"/>
    </row>
    <row r="458" spans="1:6" x14ac:dyDescent="0.25">
      <c r="A458" s="39">
        <v>42185</v>
      </c>
      <c r="B458" s="38">
        <v>985</v>
      </c>
      <c r="E458"/>
      <c r="F458"/>
    </row>
    <row r="459" spans="1:6" x14ac:dyDescent="0.25">
      <c r="A459" s="39">
        <v>42186</v>
      </c>
      <c r="B459" s="38">
        <v>910</v>
      </c>
      <c r="E459"/>
      <c r="F459"/>
    </row>
    <row r="460" spans="1:6" x14ac:dyDescent="0.25">
      <c r="A460" s="39">
        <v>42187</v>
      </c>
      <c r="B460" s="38">
        <v>868</v>
      </c>
      <c r="E460"/>
      <c r="F460"/>
    </row>
    <row r="461" spans="1:6" x14ac:dyDescent="0.25">
      <c r="A461" s="39">
        <v>42188</v>
      </c>
      <c r="B461" s="38">
        <v>777</v>
      </c>
      <c r="E461"/>
      <c r="F461"/>
    </row>
    <row r="462" spans="1:6" x14ac:dyDescent="0.25">
      <c r="A462" s="39">
        <v>42189</v>
      </c>
      <c r="B462" s="38">
        <v>732</v>
      </c>
      <c r="E462"/>
      <c r="F462"/>
    </row>
    <row r="463" spans="1:6" x14ac:dyDescent="0.25">
      <c r="A463" s="39">
        <v>42190</v>
      </c>
      <c r="B463" s="38">
        <v>978</v>
      </c>
      <c r="E463"/>
      <c r="F463"/>
    </row>
    <row r="464" spans="1:6" x14ac:dyDescent="0.25">
      <c r="A464" s="39">
        <v>42191</v>
      </c>
      <c r="B464" s="38">
        <v>723</v>
      </c>
      <c r="E464"/>
      <c r="F464"/>
    </row>
    <row r="465" spans="1:6" x14ac:dyDescent="0.25">
      <c r="A465" s="39">
        <v>42192</v>
      </c>
      <c r="B465" s="38">
        <v>667</v>
      </c>
      <c r="E465"/>
      <c r="F465"/>
    </row>
    <row r="466" spans="1:6" x14ac:dyDescent="0.25">
      <c r="A466" s="39">
        <v>42193</v>
      </c>
      <c r="B466" s="38">
        <v>595</v>
      </c>
      <c r="E466"/>
      <c r="F466"/>
    </row>
    <row r="467" spans="1:6" x14ac:dyDescent="0.25">
      <c r="A467" s="39">
        <v>42194</v>
      </c>
      <c r="B467" s="38">
        <v>531</v>
      </c>
      <c r="E467"/>
      <c r="F467"/>
    </row>
    <row r="468" spans="1:6" x14ac:dyDescent="0.25">
      <c r="A468" s="39">
        <v>42195</v>
      </c>
      <c r="B468" s="38">
        <v>533</v>
      </c>
      <c r="E468"/>
      <c r="F468"/>
    </row>
    <row r="469" spans="1:6" x14ac:dyDescent="0.25">
      <c r="A469" s="39">
        <v>42196</v>
      </c>
      <c r="B469" s="38">
        <v>459</v>
      </c>
      <c r="E469"/>
      <c r="F469"/>
    </row>
    <row r="470" spans="1:6" x14ac:dyDescent="0.25">
      <c r="A470" s="39">
        <v>42197</v>
      </c>
      <c r="B470" s="38">
        <v>358</v>
      </c>
      <c r="E470"/>
      <c r="F470"/>
    </row>
    <row r="471" spans="1:6" x14ac:dyDescent="0.25">
      <c r="B471" s="38">
        <v>415268</v>
      </c>
      <c r="E471"/>
      <c r="F47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E2" sqref="E2"/>
    </sheetView>
  </sheetViews>
  <sheetFormatPr defaultColWidth="11" defaultRowHeight="15.75" x14ac:dyDescent="0.25"/>
  <cols>
    <col min="2" max="2" width="11" style="52"/>
    <col min="3" max="3" width="11" style="19"/>
  </cols>
  <sheetData>
    <row r="1" spans="1:6" x14ac:dyDescent="0.25">
      <c r="B1" s="52" t="s">
        <v>6</v>
      </c>
      <c r="D1" t="s">
        <v>202</v>
      </c>
    </row>
    <row r="2" spans="1:6" x14ac:dyDescent="0.25">
      <c r="A2" s="52">
        <v>41644</v>
      </c>
      <c r="B2" s="52">
        <f>A2+1</f>
        <v>41645</v>
      </c>
      <c r="C2" s="19">
        <f>_xlfn.NUMBERVALUE(B2)</f>
        <v>41645</v>
      </c>
      <c r="D2">
        <v>97</v>
      </c>
      <c r="E2">
        <f>(D2-MIN($D$2:$D$105))/100</f>
        <v>0.24</v>
      </c>
      <c r="F2">
        <f>D2-MIN($D$2:$D$105)</f>
        <v>24</v>
      </c>
    </row>
    <row r="3" spans="1:6" x14ac:dyDescent="0.25">
      <c r="A3" s="52">
        <v>41651</v>
      </c>
      <c r="B3" s="52">
        <f t="shared" ref="B3:B66" si="0">A3+1</f>
        <v>41652</v>
      </c>
      <c r="C3" s="19">
        <f t="shared" ref="C3:C66" si="1">_xlfn.NUMBERVALUE(B3)</f>
        <v>41652</v>
      </c>
      <c r="D3">
        <v>91</v>
      </c>
      <c r="E3">
        <f t="shared" ref="E3:E66" si="2">(D3-MIN($D$2:$D$105))/100</f>
        <v>0.18</v>
      </c>
    </row>
    <row r="4" spans="1:6" x14ac:dyDescent="0.25">
      <c r="A4" s="52">
        <v>41658</v>
      </c>
      <c r="B4" s="52">
        <f t="shared" si="0"/>
        <v>41659</v>
      </c>
      <c r="C4" s="19">
        <f t="shared" si="1"/>
        <v>41659</v>
      </c>
      <c r="D4">
        <v>92</v>
      </c>
      <c r="E4">
        <f t="shared" si="2"/>
        <v>0.19</v>
      </c>
    </row>
    <row r="5" spans="1:6" x14ac:dyDescent="0.25">
      <c r="A5" s="52">
        <v>41665</v>
      </c>
      <c r="B5" s="52">
        <f t="shared" si="0"/>
        <v>41666</v>
      </c>
      <c r="C5" s="19">
        <f t="shared" si="1"/>
        <v>41666</v>
      </c>
      <c r="D5">
        <v>90</v>
      </c>
      <c r="E5">
        <f t="shared" si="2"/>
        <v>0.17</v>
      </c>
    </row>
    <row r="6" spans="1:6" x14ac:dyDescent="0.25">
      <c r="A6" s="52">
        <v>41672</v>
      </c>
      <c r="B6" s="52">
        <f t="shared" si="0"/>
        <v>41673</v>
      </c>
      <c r="C6" s="19">
        <f t="shared" si="1"/>
        <v>41673</v>
      </c>
      <c r="D6">
        <v>91</v>
      </c>
      <c r="E6">
        <f t="shared" si="2"/>
        <v>0.18</v>
      </c>
    </row>
    <row r="7" spans="1:6" x14ac:dyDescent="0.25">
      <c r="A7" s="52">
        <v>41679</v>
      </c>
      <c r="B7" s="52">
        <f t="shared" si="0"/>
        <v>41680</v>
      </c>
      <c r="C7" s="19">
        <f t="shared" si="1"/>
        <v>41680</v>
      </c>
      <c r="D7">
        <v>94</v>
      </c>
      <c r="E7">
        <f t="shared" si="2"/>
        <v>0.21</v>
      </c>
    </row>
    <row r="8" spans="1:6" x14ac:dyDescent="0.25">
      <c r="A8" s="52">
        <v>41686</v>
      </c>
      <c r="B8" s="52">
        <f t="shared" si="0"/>
        <v>41687</v>
      </c>
      <c r="C8" s="19">
        <f t="shared" si="1"/>
        <v>41687</v>
      </c>
      <c r="D8">
        <v>93</v>
      </c>
      <c r="E8">
        <f t="shared" si="2"/>
        <v>0.2</v>
      </c>
    </row>
    <row r="9" spans="1:6" x14ac:dyDescent="0.25">
      <c r="A9" s="52">
        <v>41693</v>
      </c>
      <c r="B9" s="52">
        <f t="shared" si="0"/>
        <v>41694</v>
      </c>
      <c r="C9" s="19">
        <f t="shared" si="1"/>
        <v>41694</v>
      </c>
      <c r="D9">
        <v>80</v>
      </c>
      <c r="E9">
        <f t="shared" si="2"/>
        <v>7.0000000000000007E-2</v>
      </c>
    </row>
    <row r="10" spans="1:6" x14ac:dyDescent="0.25">
      <c r="A10" s="52">
        <v>41700</v>
      </c>
      <c r="B10" s="52">
        <f t="shared" si="0"/>
        <v>41701</v>
      </c>
      <c r="C10" s="19">
        <f t="shared" si="1"/>
        <v>41701</v>
      </c>
      <c r="D10">
        <v>82</v>
      </c>
      <c r="E10">
        <f t="shared" si="2"/>
        <v>0.09</v>
      </c>
    </row>
    <row r="11" spans="1:6" x14ac:dyDescent="0.25">
      <c r="A11" s="52">
        <v>41707</v>
      </c>
      <c r="B11" s="52">
        <f t="shared" si="0"/>
        <v>41708</v>
      </c>
      <c r="C11" s="19">
        <f t="shared" si="1"/>
        <v>41708</v>
      </c>
      <c r="D11">
        <v>77</v>
      </c>
      <c r="E11">
        <f t="shared" si="2"/>
        <v>0.04</v>
      </c>
    </row>
    <row r="12" spans="1:6" x14ac:dyDescent="0.25">
      <c r="A12" s="52">
        <v>41714</v>
      </c>
      <c r="B12" s="52">
        <f t="shared" si="0"/>
        <v>41715</v>
      </c>
      <c r="C12" s="19">
        <f t="shared" si="1"/>
        <v>41715</v>
      </c>
      <c r="D12">
        <v>76</v>
      </c>
      <c r="E12">
        <f t="shared" si="2"/>
        <v>0.03</v>
      </c>
    </row>
    <row r="13" spans="1:6" x14ac:dyDescent="0.25">
      <c r="A13" s="52">
        <v>41721</v>
      </c>
      <c r="B13" s="52">
        <f t="shared" si="0"/>
        <v>41722</v>
      </c>
      <c r="C13" s="19">
        <f t="shared" si="1"/>
        <v>41722</v>
      </c>
      <c r="D13">
        <v>79</v>
      </c>
      <c r="E13">
        <f t="shared" si="2"/>
        <v>0.06</v>
      </c>
    </row>
    <row r="14" spans="1:6" x14ac:dyDescent="0.25">
      <c r="A14" s="52">
        <v>41728</v>
      </c>
      <c r="B14" s="52">
        <f t="shared" si="0"/>
        <v>41729</v>
      </c>
      <c r="C14" s="19">
        <f t="shared" si="1"/>
        <v>41729</v>
      </c>
      <c r="D14">
        <v>78</v>
      </c>
      <c r="E14">
        <f t="shared" si="2"/>
        <v>0.05</v>
      </c>
    </row>
    <row r="15" spans="1:6" x14ac:dyDescent="0.25">
      <c r="A15" s="52">
        <v>41735</v>
      </c>
      <c r="B15" s="52">
        <f t="shared" si="0"/>
        <v>41736</v>
      </c>
      <c r="C15" s="19">
        <f t="shared" si="1"/>
        <v>41736</v>
      </c>
      <c r="D15">
        <v>78</v>
      </c>
      <c r="E15">
        <f t="shared" si="2"/>
        <v>0.05</v>
      </c>
    </row>
    <row r="16" spans="1:6" x14ac:dyDescent="0.25">
      <c r="A16" s="52">
        <v>41742</v>
      </c>
      <c r="B16" s="52">
        <f t="shared" si="0"/>
        <v>41743</v>
      </c>
      <c r="C16" s="19">
        <f t="shared" si="1"/>
        <v>41743</v>
      </c>
      <c r="D16">
        <v>82</v>
      </c>
      <c r="E16">
        <f t="shared" si="2"/>
        <v>0.09</v>
      </c>
    </row>
    <row r="17" spans="1:5" x14ac:dyDescent="0.25">
      <c r="A17" s="52">
        <v>41749</v>
      </c>
      <c r="B17" s="52">
        <f t="shared" si="0"/>
        <v>41750</v>
      </c>
      <c r="C17" s="19">
        <f t="shared" si="1"/>
        <v>41750</v>
      </c>
      <c r="D17">
        <v>84</v>
      </c>
      <c r="E17">
        <f t="shared" si="2"/>
        <v>0.11</v>
      </c>
    </row>
    <row r="18" spans="1:5" x14ac:dyDescent="0.25">
      <c r="A18" s="52">
        <v>41756</v>
      </c>
      <c r="B18" s="52">
        <f t="shared" si="0"/>
        <v>41757</v>
      </c>
      <c r="C18" s="19">
        <f t="shared" si="1"/>
        <v>41757</v>
      </c>
      <c r="D18">
        <v>84</v>
      </c>
      <c r="E18">
        <f t="shared" si="2"/>
        <v>0.11</v>
      </c>
    </row>
    <row r="19" spans="1:5" x14ac:dyDescent="0.25">
      <c r="A19" s="52">
        <v>41763</v>
      </c>
      <c r="B19" s="52">
        <f t="shared" si="0"/>
        <v>41764</v>
      </c>
      <c r="C19" s="19">
        <f t="shared" si="1"/>
        <v>41764</v>
      </c>
      <c r="D19">
        <v>83</v>
      </c>
      <c r="E19">
        <f t="shared" si="2"/>
        <v>0.1</v>
      </c>
    </row>
    <row r="20" spans="1:5" x14ac:dyDescent="0.25">
      <c r="A20" s="52">
        <v>41770</v>
      </c>
      <c r="B20" s="52">
        <f t="shared" si="0"/>
        <v>41771</v>
      </c>
      <c r="C20" s="19">
        <f t="shared" si="1"/>
        <v>41771</v>
      </c>
      <c r="D20">
        <v>75</v>
      </c>
      <c r="E20">
        <f t="shared" si="2"/>
        <v>0.02</v>
      </c>
    </row>
    <row r="21" spans="1:5" x14ac:dyDescent="0.25">
      <c r="A21" s="52">
        <v>41777</v>
      </c>
      <c r="B21" s="52">
        <f t="shared" si="0"/>
        <v>41778</v>
      </c>
      <c r="C21" s="19">
        <f t="shared" si="1"/>
        <v>41778</v>
      </c>
      <c r="D21">
        <v>74</v>
      </c>
      <c r="E21">
        <f t="shared" si="2"/>
        <v>0.01</v>
      </c>
    </row>
    <row r="22" spans="1:5" x14ac:dyDescent="0.25">
      <c r="A22" s="52">
        <v>41784</v>
      </c>
      <c r="B22" s="52">
        <f t="shared" si="0"/>
        <v>41785</v>
      </c>
      <c r="C22" s="19">
        <f t="shared" si="1"/>
        <v>41785</v>
      </c>
      <c r="D22">
        <v>76</v>
      </c>
      <c r="E22">
        <f t="shared" si="2"/>
        <v>0.03</v>
      </c>
    </row>
    <row r="23" spans="1:5" x14ac:dyDescent="0.25">
      <c r="A23" s="52">
        <v>41791</v>
      </c>
      <c r="B23" s="52">
        <f t="shared" si="0"/>
        <v>41792</v>
      </c>
      <c r="C23" s="19">
        <f t="shared" si="1"/>
        <v>41792</v>
      </c>
      <c r="D23">
        <v>75</v>
      </c>
      <c r="E23">
        <f t="shared" si="2"/>
        <v>0.02</v>
      </c>
    </row>
    <row r="24" spans="1:5" x14ac:dyDescent="0.25">
      <c r="A24" s="52">
        <v>41798</v>
      </c>
      <c r="B24" s="52">
        <f t="shared" si="0"/>
        <v>41799</v>
      </c>
      <c r="C24" s="19">
        <f t="shared" si="1"/>
        <v>41799</v>
      </c>
      <c r="D24">
        <v>73</v>
      </c>
      <c r="E24">
        <f t="shared" si="2"/>
        <v>0</v>
      </c>
    </row>
    <row r="25" spans="1:5" x14ac:dyDescent="0.25">
      <c r="A25" s="52">
        <v>41805</v>
      </c>
      <c r="B25" s="52">
        <f t="shared" si="0"/>
        <v>41806</v>
      </c>
      <c r="C25" s="19">
        <f t="shared" si="1"/>
        <v>41806</v>
      </c>
      <c r="D25">
        <v>75</v>
      </c>
      <c r="E25">
        <f t="shared" si="2"/>
        <v>0.02</v>
      </c>
    </row>
    <row r="26" spans="1:5" x14ac:dyDescent="0.25">
      <c r="A26" s="52">
        <v>41812</v>
      </c>
      <c r="B26" s="52">
        <f t="shared" si="0"/>
        <v>41813</v>
      </c>
      <c r="C26" s="19">
        <f t="shared" si="1"/>
        <v>41813</v>
      </c>
      <c r="D26">
        <v>76</v>
      </c>
      <c r="E26">
        <f t="shared" si="2"/>
        <v>0.03</v>
      </c>
    </row>
    <row r="27" spans="1:5" x14ac:dyDescent="0.25">
      <c r="A27" s="52">
        <v>41819</v>
      </c>
      <c r="B27" s="52">
        <f t="shared" si="0"/>
        <v>41820</v>
      </c>
      <c r="C27" s="19">
        <f t="shared" si="1"/>
        <v>41820</v>
      </c>
      <c r="D27">
        <v>75</v>
      </c>
      <c r="E27">
        <f t="shared" si="2"/>
        <v>0.02</v>
      </c>
    </row>
    <row r="28" spans="1:5" x14ac:dyDescent="0.25">
      <c r="A28" s="52">
        <v>41826</v>
      </c>
      <c r="B28" s="52">
        <f t="shared" si="0"/>
        <v>41827</v>
      </c>
      <c r="C28" s="19">
        <f t="shared" si="1"/>
        <v>41827</v>
      </c>
      <c r="D28">
        <v>82</v>
      </c>
      <c r="E28">
        <f t="shared" si="2"/>
        <v>0.09</v>
      </c>
    </row>
    <row r="29" spans="1:5" x14ac:dyDescent="0.25">
      <c r="A29" s="52">
        <v>41833</v>
      </c>
      <c r="B29" s="52">
        <f t="shared" si="0"/>
        <v>41834</v>
      </c>
      <c r="C29" s="19">
        <f t="shared" si="1"/>
        <v>41834</v>
      </c>
      <c r="D29">
        <v>87</v>
      </c>
      <c r="E29">
        <f t="shared" si="2"/>
        <v>0.14000000000000001</v>
      </c>
    </row>
    <row r="30" spans="1:5" x14ac:dyDescent="0.25">
      <c r="A30" s="52">
        <v>41840</v>
      </c>
      <c r="B30" s="52">
        <f t="shared" si="0"/>
        <v>41841</v>
      </c>
      <c r="C30" s="19">
        <f t="shared" si="1"/>
        <v>41841</v>
      </c>
      <c r="D30">
        <v>84</v>
      </c>
      <c r="E30">
        <f t="shared" si="2"/>
        <v>0.11</v>
      </c>
    </row>
    <row r="31" spans="1:5" x14ac:dyDescent="0.25">
      <c r="A31" s="52">
        <v>41847</v>
      </c>
      <c r="B31" s="52">
        <f t="shared" si="0"/>
        <v>41848</v>
      </c>
      <c r="C31" s="19">
        <f t="shared" si="1"/>
        <v>41848</v>
      </c>
      <c r="D31">
        <v>90</v>
      </c>
      <c r="E31">
        <f t="shared" si="2"/>
        <v>0.17</v>
      </c>
    </row>
    <row r="32" spans="1:5" x14ac:dyDescent="0.25">
      <c r="A32" s="52">
        <v>41854</v>
      </c>
      <c r="B32" s="52">
        <f t="shared" si="0"/>
        <v>41855</v>
      </c>
      <c r="C32" s="19">
        <f t="shared" si="1"/>
        <v>41855</v>
      </c>
      <c r="D32">
        <v>85</v>
      </c>
      <c r="E32">
        <f t="shared" si="2"/>
        <v>0.12</v>
      </c>
    </row>
    <row r="33" spans="1:5" x14ac:dyDescent="0.25">
      <c r="A33" s="52">
        <v>41861</v>
      </c>
      <c r="B33" s="52">
        <f t="shared" si="0"/>
        <v>41862</v>
      </c>
      <c r="C33" s="19">
        <f t="shared" si="1"/>
        <v>41862</v>
      </c>
      <c r="D33">
        <v>84</v>
      </c>
      <c r="E33">
        <f t="shared" si="2"/>
        <v>0.11</v>
      </c>
    </row>
    <row r="34" spans="1:5" x14ac:dyDescent="0.25">
      <c r="A34" s="52">
        <v>41868</v>
      </c>
      <c r="B34" s="52">
        <f t="shared" si="0"/>
        <v>41869</v>
      </c>
      <c r="C34" s="19">
        <f t="shared" si="1"/>
        <v>41869</v>
      </c>
      <c r="D34">
        <v>84</v>
      </c>
      <c r="E34">
        <f t="shared" si="2"/>
        <v>0.11</v>
      </c>
    </row>
    <row r="35" spans="1:5" x14ac:dyDescent="0.25">
      <c r="A35" s="52">
        <v>41875</v>
      </c>
      <c r="B35" s="52">
        <f t="shared" si="0"/>
        <v>41876</v>
      </c>
      <c r="C35" s="19">
        <f t="shared" si="1"/>
        <v>41876</v>
      </c>
      <c r="D35">
        <v>81</v>
      </c>
      <c r="E35">
        <f t="shared" si="2"/>
        <v>0.08</v>
      </c>
    </row>
    <row r="36" spans="1:5" x14ac:dyDescent="0.25">
      <c r="A36" s="52">
        <v>41882</v>
      </c>
      <c r="B36" s="52">
        <f t="shared" si="0"/>
        <v>41883</v>
      </c>
      <c r="C36" s="19">
        <f t="shared" si="1"/>
        <v>41883</v>
      </c>
      <c r="D36">
        <v>82</v>
      </c>
      <c r="E36">
        <f t="shared" si="2"/>
        <v>0.09</v>
      </c>
    </row>
    <row r="37" spans="1:5" x14ac:dyDescent="0.25">
      <c r="A37" s="52">
        <v>41889</v>
      </c>
      <c r="B37" s="52">
        <f t="shared" si="0"/>
        <v>41890</v>
      </c>
      <c r="C37" s="19">
        <f t="shared" si="1"/>
        <v>41890</v>
      </c>
      <c r="D37">
        <v>83</v>
      </c>
      <c r="E37">
        <f t="shared" si="2"/>
        <v>0.1</v>
      </c>
    </row>
    <row r="38" spans="1:5" x14ac:dyDescent="0.25">
      <c r="A38" s="52">
        <v>41896</v>
      </c>
      <c r="B38" s="52">
        <f t="shared" si="0"/>
        <v>41897</v>
      </c>
      <c r="C38" s="19">
        <f t="shared" si="1"/>
        <v>41897</v>
      </c>
      <c r="D38">
        <v>82</v>
      </c>
      <c r="E38">
        <f t="shared" si="2"/>
        <v>0.09</v>
      </c>
    </row>
    <row r="39" spans="1:5" x14ac:dyDescent="0.25">
      <c r="A39" s="52">
        <v>41903</v>
      </c>
      <c r="B39" s="52">
        <f t="shared" si="0"/>
        <v>41904</v>
      </c>
      <c r="C39" s="19">
        <f t="shared" si="1"/>
        <v>41904</v>
      </c>
      <c r="D39">
        <v>81</v>
      </c>
      <c r="E39">
        <f t="shared" si="2"/>
        <v>0.08</v>
      </c>
    </row>
    <row r="40" spans="1:5" x14ac:dyDescent="0.25">
      <c r="A40" s="52">
        <v>41910</v>
      </c>
      <c r="B40" s="52">
        <f t="shared" si="0"/>
        <v>41911</v>
      </c>
      <c r="C40" s="19">
        <f t="shared" si="1"/>
        <v>41911</v>
      </c>
      <c r="D40">
        <v>83</v>
      </c>
      <c r="E40">
        <f t="shared" si="2"/>
        <v>0.1</v>
      </c>
    </row>
    <row r="41" spans="1:5" x14ac:dyDescent="0.25">
      <c r="A41" s="52">
        <v>41917</v>
      </c>
      <c r="B41" s="52">
        <f t="shared" si="0"/>
        <v>41918</v>
      </c>
      <c r="C41" s="19">
        <f t="shared" si="1"/>
        <v>41918</v>
      </c>
      <c r="D41">
        <v>85</v>
      </c>
      <c r="E41">
        <f t="shared" si="2"/>
        <v>0.12</v>
      </c>
    </row>
    <row r="42" spans="1:5" x14ac:dyDescent="0.25">
      <c r="A42" s="52">
        <v>41924</v>
      </c>
      <c r="B42" s="52">
        <f t="shared" si="0"/>
        <v>41925</v>
      </c>
      <c r="C42" s="19">
        <f t="shared" si="1"/>
        <v>41925</v>
      </c>
      <c r="D42">
        <v>82</v>
      </c>
      <c r="E42">
        <f t="shared" si="2"/>
        <v>0.09</v>
      </c>
    </row>
    <row r="43" spans="1:5" x14ac:dyDescent="0.25">
      <c r="A43" s="52">
        <v>41931</v>
      </c>
      <c r="B43" s="52">
        <f t="shared" si="0"/>
        <v>41932</v>
      </c>
      <c r="C43" s="19">
        <f t="shared" si="1"/>
        <v>41932</v>
      </c>
      <c r="D43">
        <v>83</v>
      </c>
      <c r="E43">
        <f t="shared" si="2"/>
        <v>0.1</v>
      </c>
    </row>
    <row r="44" spans="1:5" x14ac:dyDescent="0.25">
      <c r="A44" s="52">
        <v>41938</v>
      </c>
      <c r="B44" s="52">
        <f t="shared" si="0"/>
        <v>41939</v>
      </c>
      <c r="C44" s="19">
        <f t="shared" si="1"/>
        <v>41939</v>
      </c>
      <c r="D44">
        <v>77</v>
      </c>
      <c r="E44">
        <f t="shared" si="2"/>
        <v>0.04</v>
      </c>
    </row>
    <row r="45" spans="1:5" x14ac:dyDescent="0.25">
      <c r="A45" s="52">
        <v>41945</v>
      </c>
      <c r="B45" s="52">
        <f t="shared" si="0"/>
        <v>41946</v>
      </c>
      <c r="C45" s="19">
        <f t="shared" si="1"/>
        <v>41946</v>
      </c>
      <c r="D45">
        <v>85</v>
      </c>
      <c r="E45">
        <f t="shared" si="2"/>
        <v>0.12</v>
      </c>
    </row>
    <row r="46" spans="1:5" x14ac:dyDescent="0.25">
      <c r="A46" s="52">
        <v>41952</v>
      </c>
      <c r="B46" s="52">
        <f t="shared" si="0"/>
        <v>41953</v>
      </c>
      <c r="C46" s="19">
        <f t="shared" si="1"/>
        <v>41953</v>
      </c>
      <c r="D46">
        <v>90</v>
      </c>
      <c r="E46">
        <f t="shared" si="2"/>
        <v>0.17</v>
      </c>
    </row>
    <row r="47" spans="1:5" x14ac:dyDescent="0.25">
      <c r="A47" s="52">
        <v>41959</v>
      </c>
      <c r="B47" s="52">
        <f t="shared" si="0"/>
        <v>41960</v>
      </c>
      <c r="C47" s="19">
        <f t="shared" si="1"/>
        <v>41960</v>
      </c>
      <c r="D47">
        <v>92</v>
      </c>
      <c r="E47">
        <f t="shared" si="2"/>
        <v>0.19</v>
      </c>
    </row>
    <row r="48" spans="1:5" x14ac:dyDescent="0.25">
      <c r="A48" s="52">
        <v>41966</v>
      </c>
      <c r="B48" s="52">
        <f t="shared" si="0"/>
        <v>41967</v>
      </c>
      <c r="C48" s="19">
        <f t="shared" si="1"/>
        <v>41967</v>
      </c>
      <c r="D48">
        <v>95</v>
      </c>
      <c r="E48">
        <f t="shared" si="2"/>
        <v>0.22</v>
      </c>
    </row>
    <row r="49" spans="1:5" x14ac:dyDescent="0.25">
      <c r="A49" s="52">
        <v>41973</v>
      </c>
      <c r="B49" s="52">
        <f t="shared" si="0"/>
        <v>41974</v>
      </c>
      <c r="C49" s="19">
        <f t="shared" si="1"/>
        <v>41974</v>
      </c>
      <c r="D49">
        <v>98</v>
      </c>
      <c r="E49">
        <f t="shared" si="2"/>
        <v>0.25</v>
      </c>
    </row>
    <row r="50" spans="1:5" x14ac:dyDescent="0.25">
      <c r="A50" s="52">
        <v>41980</v>
      </c>
      <c r="B50" s="52">
        <f t="shared" si="0"/>
        <v>41981</v>
      </c>
      <c r="C50" s="19">
        <f t="shared" si="1"/>
        <v>41981</v>
      </c>
      <c r="D50">
        <v>91</v>
      </c>
      <c r="E50">
        <f t="shared" si="2"/>
        <v>0.18</v>
      </c>
    </row>
    <row r="51" spans="1:5" x14ac:dyDescent="0.25">
      <c r="A51" s="52">
        <v>41987</v>
      </c>
      <c r="B51" s="52">
        <f t="shared" si="0"/>
        <v>41988</v>
      </c>
      <c r="C51" s="19">
        <f t="shared" si="1"/>
        <v>41988</v>
      </c>
      <c r="D51">
        <v>89</v>
      </c>
      <c r="E51">
        <f t="shared" si="2"/>
        <v>0.16</v>
      </c>
    </row>
    <row r="52" spans="1:5" x14ac:dyDescent="0.25">
      <c r="A52" s="52">
        <v>41994</v>
      </c>
      <c r="B52" s="52">
        <f t="shared" si="0"/>
        <v>41995</v>
      </c>
      <c r="C52" s="19">
        <f t="shared" si="1"/>
        <v>41995</v>
      </c>
      <c r="D52">
        <v>100</v>
      </c>
      <c r="E52">
        <f t="shared" si="2"/>
        <v>0.27</v>
      </c>
    </row>
    <row r="53" spans="1:5" x14ac:dyDescent="0.25">
      <c r="A53" s="52">
        <v>42001</v>
      </c>
      <c r="B53" s="52">
        <f t="shared" si="0"/>
        <v>42002</v>
      </c>
      <c r="C53" s="19">
        <f t="shared" si="1"/>
        <v>42002</v>
      </c>
      <c r="D53">
        <v>98</v>
      </c>
      <c r="E53">
        <f t="shared" si="2"/>
        <v>0.25</v>
      </c>
    </row>
    <row r="54" spans="1:5" x14ac:dyDescent="0.25">
      <c r="A54" s="52">
        <v>42008</v>
      </c>
      <c r="B54" s="52">
        <f t="shared" si="0"/>
        <v>42009</v>
      </c>
      <c r="C54" s="19">
        <f t="shared" si="1"/>
        <v>42009</v>
      </c>
      <c r="D54">
        <v>100</v>
      </c>
      <c r="E54">
        <f t="shared" si="2"/>
        <v>0.27</v>
      </c>
    </row>
    <row r="55" spans="1:5" x14ac:dyDescent="0.25">
      <c r="A55" s="52">
        <v>42015</v>
      </c>
      <c r="B55" s="52">
        <f t="shared" si="0"/>
        <v>42016</v>
      </c>
      <c r="C55" s="19">
        <f t="shared" si="1"/>
        <v>42016</v>
      </c>
      <c r="D55">
        <v>93</v>
      </c>
      <c r="E55">
        <f t="shared" si="2"/>
        <v>0.2</v>
      </c>
    </row>
    <row r="56" spans="1:5" x14ac:dyDescent="0.25">
      <c r="A56" s="52">
        <v>42022</v>
      </c>
      <c r="B56" s="52">
        <f t="shared" si="0"/>
        <v>42023</v>
      </c>
      <c r="C56" s="19">
        <f t="shared" si="1"/>
        <v>42023</v>
      </c>
      <c r="D56">
        <v>93</v>
      </c>
      <c r="E56">
        <f t="shared" si="2"/>
        <v>0.2</v>
      </c>
    </row>
    <row r="57" spans="1:5" x14ac:dyDescent="0.25">
      <c r="A57" s="52">
        <v>42029</v>
      </c>
      <c r="B57" s="52">
        <f t="shared" si="0"/>
        <v>42030</v>
      </c>
      <c r="C57" s="19">
        <f t="shared" si="1"/>
        <v>42030</v>
      </c>
      <c r="D57">
        <v>94</v>
      </c>
      <c r="E57">
        <f t="shared" si="2"/>
        <v>0.21</v>
      </c>
    </row>
    <row r="58" spans="1:5" x14ac:dyDescent="0.25">
      <c r="A58" s="52">
        <v>42036</v>
      </c>
      <c r="B58" s="52">
        <f t="shared" si="0"/>
        <v>42037</v>
      </c>
      <c r="C58" s="19">
        <f t="shared" si="1"/>
        <v>42037</v>
      </c>
      <c r="D58">
        <v>100</v>
      </c>
      <c r="E58">
        <f t="shared" si="2"/>
        <v>0.27</v>
      </c>
    </row>
    <row r="59" spans="1:5" x14ac:dyDescent="0.25">
      <c r="A59" s="52">
        <v>42043</v>
      </c>
      <c r="B59" s="52">
        <f t="shared" si="0"/>
        <v>42044</v>
      </c>
      <c r="C59" s="19">
        <f t="shared" si="1"/>
        <v>42044</v>
      </c>
      <c r="D59">
        <v>99</v>
      </c>
      <c r="E59">
        <f t="shared" si="2"/>
        <v>0.26</v>
      </c>
    </row>
    <row r="60" spans="1:5" x14ac:dyDescent="0.25">
      <c r="A60" s="52">
        <v>42050</v>
      </c>
      <c r="B60" s="52">
        <f t="shared" si="0"/>
        <v>42051</v>
      </c>
      <c r="C60" s="19">
        <f t="shared" si="1"/>
        <v>42051</v>
      </c>
      <c r="D60">
        <v>99</v>
      </c>
      <c r="E60">
        <f t="shared" si="2"/>
        <v>0.26</v>
      </c>
    </row>
    <row r="61" spans="1:5" x14ac:dyDescent="0.25">
      <c r="A61" s="52">
        <v>42057</v>
      </c>
      <c r="B61" s="52">
        <f t="shared" si="0"/>
        <v>42058</v>
      </c>
      <c r="C61" s="19">
        <f t="shared" si="1"/>
        <v>42058</v>
      </c>
      <c r="D61">
        <v>84</v>
      </c>
      <c r="E61">
        <f t="shared" si="2"/>
        <v>0.11</v>
      </c>
    </row>
    <row r="62" spans="1:5" x14ac:dyDescent="0.25">
      <c r="A62" s="52">
        <v>42064</v>
      </c>
      <c r="B62" s="52">
        <f t="shared" si="0"/>
        <v>42065</v>
      </c>
      <c r="C62" s="19">
        <f t="shared" si="1"/>
        <v>42065</v>
      </c>
      <c r="D62">
        <v>82</v>
      </c>
      <c r="E62">
        <f t="shared" si="2"/>
        <v>0.09</v>
      </c>
    </row>
    <row r="63" spans="1:5" x14ac:dyDescent="0.25">
      <c r="A63" s="52">
        <v>42071</v>
      </c>
      <c r="B63" s="52">
        <f t="shared" si="0"/>
        <v>42072</v>
      </c>
      <c r="C63" s="19">
        <f t="shared" si="1"/>
        <v>42072</v>
      </c>
      <c r="D63">
        <v>80</v>
      </c>
      <c r="E63">
        <f t="shared" si="2"/>
        <v>7.0000000000000007E-2</v>
      </c>
    </row>
    <row r="64" spans="1:5" x14ac:dyDescent="0.25">
      <c r="A64" s="52">
        <v>42078</v>
      </c>
      <c r="B64" s="52">
        <f t="shared" si="0"/>
        <v>42079</v>
      </c>
      <c r="C64" s="19">
        <f t="shared" si="1"/>
        <v>42079</v>
      </c>
      <c r="D64">
        <v>77</v>
      </c>
      <c r="E64">
        <f t="shared" si="2"/>
        <v>0.04</v>
      </c>
    </row>
    <row r="65" spans="1:5" x14ac:dyDescent="0.25">
      <c r="A65" s="52">
        <v>42085</v>
      </c>
      <c r="B65" s="52">
        <f t="shared" si="0"/>
        <v>42086</v>
      </c>
      <c r="C65" s="19">
        <f t="shared" si="1"/>
        <v>42086</v>
      </c>
      <c r="D65">
        <v>76</v>
      </c>
      <c r="E65">
        <f t="shared" si="2"/>
        <v>0.03</v>
      </c>
    </row>
    <row r="66" spans="1:5" x14ac:dyDescent="0.25">
      <c r="A66" s="52">
        <v>42092</v>
      </c>
      <c r="B66" s="52">
        <f t="shared" si="0"/>
        <v>42093</v>
      </c>
      <c r="C66" s="19">
        <f t="shared" si="1"/>
        <v>42093</v>
      </c>
      <c r="D66">
        <v>74</v>
      </c>
      <c r="E66">
        <f t="shared" si="2"/>
        <v>0.01</v>
      </c>
    </row>
    <row r="67" spans="1:5" x14ac:dyDescent="0.25">
      <c r="A67" s="52">
        <v>42099</v>
      </c>
      <c r="B67" s="52">
        <f t="shared" ref="B67:B105" si="3">A67+1</f>
        <v>42100</v>
      </c>
      <c r="C67" s="19">
        <f t="shared" ref="C67:C105" si="4">_xlfn.NUMBERVALUE(B67)</f>
        <v>42100</v>
      </c>
      <c r="D67">
        <v>78</v>
      </c>
      <c r="E67">
        <f t="shared" ref="E67:E105" si="5">(D67-MIN($D$2:$D$105))/100</f>
        <v>0.05</v>
      </c>
    </row>
    <row r="68" spans="1:5" x14ac:dyDescent="0.25">
      <c r="A68" s="52">
        <v>42106</v>
      </c>
      <c r="B68" s="52">
        <f t="shared" si="3"/>
        <v>42107</v>
      </c>
      <c r="C68" s="19">
        <f t="shared" si="4"/>
        <v>42107</v>
      </c>
      <c r="D68">
        <v>77</v>
      </c>
      <c r="E68">
        <f t="shared" si="5"/>
        <v>0.04</v>
      </c>
    </row>
    <row r="69" spans="1:5" x14ac:dyDescent="0.25">
      <c r="A69" s="52">
        <v>42113</v>
      </c>
      <c r="B69" s="52">
        <f t="shared" si="3"/>
        <v>42114</v>
      </c>
      <c r="C69" s="19">
        <f t="shared" si="4"/>
        <v>42114</v>
      </c>
      <c r="D69">
        <v>86</v>
      </c>
      <c r="E69">
        <f t="shared" si="5"/>
        <v>0.13</v>
      </c>
    </row>
    <row r="70" spans="1:5" x14ac:dyDescent="0.25">
      <c r="A70" s="52">
        <v>42120</v>
      </c>
      <c r="B70" s="52">
        <f t="shared" si="3"/>
        <v>42121</v>
      </c>
      <c r="C70" s="19">
        <f t="shared" si="4"/>
        <v>42121</v>
      </c>
      <c r="D70">
        <v>81</v>
      </c>
      <c r="E70">
        <f t="shared" si="5"/>
        <v>0.08</v>
      </c>
    </row>
    <row r="71" spans="1:5" x14ac:dyDescent="0.25">
      <c r="A71" s="52">
        <v>42127</v>
      </c>
      <c r="B71" s="52">
        <f t="shared" si="3"/>
        <v>42128</v>
      </c>
      <c r="C71" s="19">
        <f t="shared" si="4"/>
        <v>42128</v>
      </c>
      <c r="D71">
        <v>83</v>
      </c>
      <c r="E71">
        <f t="shared" si="5"/>
        <v>0.1</v>
      </c>
    </row>
    <row r="72" spans="1:5" x14ac:dyDescent="0.25">
      <c r="A72" s="52">
        <v>42134</v>
      </c>
      <c r="B72" s="52">
        <f t="shared" si="3"/>
        <v>42135</v>
      </c>
      <c r="C72" s="19">
        <f t="shared" si="4"/>
        <v>42135</v>
      </c>
      <c r="D72">
        <v>76</v>
      </c>
      <c r="E72">
        <f t="shared" si="5"/>
        <v>0.03</v>
      </c>
    </row>
    <row r="73" spans="1:5" x14ac:dyDescent="0.25">
      <c r="A73" s="52">
        <v>42141</v>
      </c>
      <c r="B73" s="52">
        <f t="shared" si="3"/>
        <v>42142</v>
      </c>
      <c r="C73" s="19">
        <f t="shared" si="4"/>
        <v>42142</v>
      </c>
      <c r="D73">
        <v>75</v>
      </c>
      <c r="E73">
        <f t="shared" si="5"/>
        <v>0.02</v>
      </c>
    </row>
    <row r="74" spans="1:5" x14ac:dyDescent="0.25">
      <c r="A74" s="52">
        <v>42148</v>
      </c>
      <c r="B74" s="52">
        <f t="shared" si="3"/>
        <v>42149</v>
      </c>
      <c r="C74" s="19">
        <f t="shared" si="4"/>
        <v>42149</v>
      </c>
      <c r="D74">
        <v>78</v>
      </c>
      <c r="E74">
        <f t="shared" si="5"/>
        <v>0.05</v>
      </c>
    </row>
    <row r="75" spans="1:5" x14ac:dyDescent="0.25">
      <c r="A75" s="52">
        <v>42155</v>
      </c>
      <c r="B75" s="52">
        <f t="shared" si="3"/>
        <v>42156</v>
      </c>
      <c r="C75" s="19">
        <f t="shared" si="4"/>
        <v>42156</v>
      </c>
      <c r="D75">
        <v>81</v>
      </c>
      <c r="E75">
        <f t="shared" si="5"/>
        <v>0.08</v>
      </c>
    </row>
    <row r="76" spans="1:5" x14ac:dyDescent="0.25">
      <c r="A76" s="52">
        <v>42162</v>
      </c>
      <c r="B76" s="52">
        <f t="shared" si="3"/>
        <v>42163</v>
      </c>
      <c r="C76" s="19">
        <f t="shared" si="4"/>
        <v>42163</v>
      </c>
      <c r="D76">
        <v>84</v>
      </c>
      <c r="E76">
        <f t="shared" si="5"/>
        <v>0.11</v>
      </c>
    </row>
    <row r="77" spans="1:5" x14ac:dyDescent="0.25">
      <c r="A77" s="52">
        <v>42169</v>
      </c>
      <c r="B77" s="52">
        <f t="shared" si="3"/>
        <v>42170</v>
      </c>
      <c r="C77" s="19">
        <f t="shared" si="4"/>
        <v>42170</v>
      </c>
      <c r="D77">
        <v>81</v>
      </c>
      <c r="E77">
        <f t="shared" si="5"/>
        <v>0.08</v>
      </c>
    </row>
    <row r="78" spans="1:5" x14ac:dyDescent="0.25">
      <c r="A78" s="52">
        <v>42176</v>
      </c>
      <c r="B78" s="52">
        <f t="shared" si="3"/>
        <v>42177</v>
      </c>
      <c r="C78" s="19">
        <f t="shared" si="4"/>
        <v>42177</v>
      </c>
      <c r="D78">
        <v>79</v>
      </c>
      <c r="E78">
        <f t="shared" si="5"/>
        <v>0.06</v>
      </c>
    </row>
    <row r="79" spans="1:5" x14ac:dyDescent="0.25">
      <c r="A79" s="52">
        <v>42183</v>
      </c>
      <c r="B79" s="52">
        <f t="shared" si="3"/>
        <v>42184</v>
      </c>
      <c r="C79" s="19">
        <f t="shared" si="4"/>
        <v>42184</v>
      </c>
      <c r="D79">
        <v>79</v>
      </c>
      <c r="E79">
        <f t="shared" si="5"/>
        <v>0.06</v>
      </c>
    </row>
    <row r="80" spans="1:5" x14ac:dyDescent="0.25">
      <c r="A80" s="52">
        <v>42190</v>
      </c>
      <c r="B80" s="52">
        <f t="shared" si="3"/>
        <v>42191</v>
      </c>
      <c r="C80" s="19">
        <f t="shared" si="4"/>
        <v>42191</v>
      </c>
      <c r="D80">
        <v>89</v>
      </c>
      <c r="E80">
        <f t="shared" si="5"/>
        <v>0.16</v>
      </c>
    </row>
    <row r="81" spans="1:5" x14ac:dyDescent="0.25">
      <c r="A81" s="52">
        <v>42197</v>
      </c>
      <c r="B81" s="52">
        <f t="shared" si="3"/>
        <v>42198</v>
      </c>
      <c r="C81" s="19">
        <f t="shared" si="4"/>
        <v>42198</v>
      </c>
      <c r="D81">
        <v>92</v>
      </c>
      <c r="E81">
        <f t="shared" si="5"/>
        <v>0.19</v>
      </c>
    </row>
    <row r="82" spans="1:5" x14ac:dyDescent="0.25">
      <c r="A82" s="52">
        <v>42204</v>
      </c>
      <c r="B82" s="52">
        <f t="shared" si="3"/>
        <v>42205</v>
      </c>
      <c r="C82" s="19">
        <f t="shared" si="4"/>
        <v>42205</v>
      </c>
      <c r="E82">
        <f t="shared" si="5"/>
        <v>-0.73</v>
      </c>
    </row>
    <row r="83" spans="1:5" x14ac:dyDescent="0.25">
      <c r="A83" s="52">
        <v>42211</v>
      </c>
      <c r="B83" s="52">
        <f t="shared" si="3"/>
        <v>42212</v>
      </c>
      <c r="C83" s="19">
        <f t="shared" si="4"/>
        <v>42212</v>
      </c>
      <c r="E83">
        <f t="shared" si="5"/>
        <v>-0.73</v>
      </c>
    </row>
    <row r="84" spans="1:5" x14ac:dyDescent="0.25">
      <c r="A84" s="52">
        <v>42218</v>
      </c>
      <c r="B84" s="52">
        <f t="shared" si="3"/>
        <v>42219</v>
      </c>
      <c r="C84" s="19">
        <f t="shared" si="4"/>
        <v>42219</v>
      </c>
      <c r="E84">
        <f t="shared" si="5"/>
        <v>-0.73</v>
      </c>
    </row>
    <row r="85" spans="1:5" x14ac:dyDescent="0.25">
      <c r="A85" s="52">
        <v>42225</v>
      </c>
      <c r="B85" s="52">
        <f t="shared" si="3"/>
        <v>42226</v>
      </c>
      <c r="C85" s="19">
        <f t="shared" si="4"/>
        <v>42226</v>
      </c>
      <c r="E85">
        <f t="shared" si="5"/>
        <v>-0.73</v>
      </c>
    </row>
    <row r="86" spans="1:5" x14ac:dyDescent="0.25">
      <c r="A86" s="52">
        <v>42232</v>
      </c>
      <c r="B86" s="52">
        <f t="shared" si="3"/>
        <v>42233</v>
      </c>
      <c r="C86" s="19">
        <f t="shared" si="4"/>
        <v>42233</v>
      </c>
      <c r="E86">
        <f t="shared" si="5"/>
        <v>-0.73</v>
      </c>
    </row>
    <row r="87" spans="1:5" x14ac:dyDescent="0.25">
      <c r="A87" s="52">
        <v>42239</v>
      </c>
      <c r="B87" s="52">
        <f t="shared" si="3"/>
        <v>42240</v>
      </c>
      <c r="C87" s="19">
        <f t="shared" si="4"/>
        <v>42240</v>
      </c>
      <c r="E87">
        <f t="shared" si="5"/>
        <v>-0.73</v>
      </c>
    </row>
    <row r="88" spans="1:5" x14ac:dyDescent="0.25">
      <c r="A88" s="52">
        <v>42246</v>
      </c>
      <c r="B88" s="52">
        <f t="shared" si="3"/>
        <v>42247</v>
      </c>
      <c r="C88" s="19">
        <f t="shared" si="4"/>
        <v>42247</v>
      </c>
      <c r="E88">
        <f t="shared" si="5"/>
        <v>-0.73</v>
      </c>
    </row>
    <row r="89" spans="1:5" x14ac:dyDescent="0.25">
      <c r="A89" s="52">
        <v>42253</v>
      </c>
      <c r="B89" s="52">
        <f t="shared" si="3"/>
        <v>42254</v>
      </c>
      <c r="C89" s="19">
        <f t="shared" si="4"/>
        <v>42254</v>
      </c>
      <c r="E89">
        <f t="shared" si="5"/>
        <v>-0.73</v>
      </c>
    </row>
    <row r="90" spans="1:5" x14ac:dyDescent="0.25">
      <c r="A90" s="52">
        <v>42260</v>
      </c>
      <c r="B90" s="52">
        <f t="shared" si="3"/>
        <v>42261</v>
      </c>
      <c r="C90" s="19">
        <f t="shared" si="4"/>
        <v>42261</v>
      </c>
      <c r="E90">
        <f t="shared" si="5"/>
        <v>-0.73</v>
      </c>
    </row>
    <row r="91" spans="1:5" x14ac:dyDescent="0.25">
      <c r="A91" s="52">
        <v>42267</v>
      </c>
      <c r="B91" s="52">
        <f t="shared" si="3"/>
        <v>42268</v>
      </c>
      <c r="C91" s="19">
        <f t="shared" si="4"/>
        <v>42268</v>
      </c>
      <c r="E91">
        <f t="shared" si="5"/>
        <v>-0.73</v>
      </c>
    </row>
    <row r="92" spans="1:5" x14ac:dyDescent="0.25">
      <c r="A92" s="52">
        <v>42274</v>
      </c>
      <c r="B92" s="52">
        <f t="shared" si="3"/>
        <v>42275</v>
      </c>
      <c r="C92" s="19">
        <f t="shared" si="4"/>
        <v>42275</v>
      </c>
      <c r="E92">
        <f t="shared" si="5"/>
        <v>-0.73</v>
      </c>
    </row>
    <row r="93" spans="1:5" x14ac:dyDescent="0.25">
      <c r="A93" s="52">
        <v>42281</v>
      </c>
      <c r="B93" s="52">
        <f t="shared" si="3"/>
        <v>42282</v>
      </c>
      <c r="C93" s="19">
        <f t="shared" si="4"/>
        <v>42282</v>
      </c>
      <c r="E93">
        <f t="shared" si="5"/>
        <v>-0.73</v>
      </c>
    </row>
    <row r="94" spans="1:5" x14ac:dyDescent="0.25">
      <c r="A94" s="52">
        <v>42288</v>
      </c>
      <c r="B94" s="52">
        <f t="shared" si="3"/>
        <v>42289</v>
      </c>
      <c r="C94" s="19">
        <f t="shared" si="4"/>
        <v>42289</v>
      </c>
      <c r="E94">
        <f t="shared" si="5"/>
        <v>-0.73</v>
      </c>
    </row>
    <row r="95" spans="1:5" x14ac:dyDescent="0.25">
      <c r="A95" s="52">
        <v>42295</v>
      </c>
      <c r="B95" s="52">
        <f t="shared" si="3"/>
        <v>42296</v>
      </c>
      <c r="C95" s="19">
        <f t="shared" si="4"/>
        <v>42296</v>
      </c>
      <c r="E95">
        <f t="shared" si="5"/>
        <v>-0.73</v>
      </c>
    </row>
    <row r="96" spans="1:5" x14ac:dyDescent="0.25">
      <c r="A96" s="52">
        <v>42302</v>
      </c>
      <c r="B96" s="52">
        <f t="shared" si="3"/>
        <v>42303</v>
      </c>
      <c r="C96" s="19">
        <f t="shared" si="4"/>
        <v>42303</v>
      </c>
      <c r="E96">
        <f t="shared" si="5"/>
        <v>-0.73</v>
      </c>
    </row>
    <row r="97" spans="1:5" x14ac:dyDescent="0.25">
      <c r="A97" s="52">
        <v>42309</v>
      </c>
      <c r="B97" s="52">
        <f t="shared" si="3"/>
        <v>42310</v>
      </c>
      <c r="C97" s="19">
        <f t="shared" si="4"/>
        <v>42310</v>
      </c>
      <c r="E97">
        <f t="shared" si="5"/>
        <v>-0.73</v>
      </c>
    </row>
    <row r="98" spans="1:5" x14ac:dyDescent="0.25">
      <c r="A98" s="52">
        <v>42316</v>
      </c>
      <c r="B98" s="52">
        <f t="shared" si="3"/>
        <v>42317</v>
      </c>
      <c r="C98" s="19">
        <f t="shared" si="4"/>
        <v>42317</v>
      </c>
      <c r="E98">
        <f t="shared" si="5"/>
        <v>-0.73</v>
      </c>
    </row>
    <row r="99" spans="1:5" x14ac:dyDescent="0.25">
      <c r="A99" s="52">
        <v>42323</v>
      </c>
      <c r="B99" s="52">
        <f t="shared" si="3"/>
        <v>42324</v>
      </c>
      <c r="C99" s="19">
        <f t="shared" si="4"/>
        <v>42324</v>
      </c>
      <c r="E99">
        <f t="shared" si="5"/>
        <v>-0.73</v>
      </c>
    </row>
    <row r="100" spans="1:5" x14ac:dyDescent="0.25">
      <c r="A100" s="52">
        <v>42330</v>
      </c>
      <c r="B100" s="52">
        <f t="shared" si="3"/>
        <v>42331</v>
      </c>
      <c r="C100" s="19">
        <f t="shared" si="4"/>
        <v>42331</v>
      </c>
      <c r="E100">
        <f t="shared" si="5"/>
        <v>-0.73</v>
      </c>
    </row>
    <row r="101" spans="1:5" x14ac:dyDescent="0.25">
      <c r="A101" s="52">
        <v>42337</v>
      </c>
      <c r="B101" s="52">
        <f t="shared" si="3"/>
        <v>42338</v>
      </c>
      <c r="C101" s="19">
        <f t="shared" si="4"/>
        <v>42338</v>
      </c>
      <c r="E101">
        <f t="shared" si="5"/>
        <v>-0.73</v>
      </c>
    </row>
    <row r="102" spans="1:5" x14ac:dyDescent="0.25">
      <c r="A102" s="52">
        <v>42344</v>
      </c>
      <c r="B102" s="52">
        <f t="shared" si="3"/>
        <v>42345</v>
      </c>
      <c r="C102" s="19">
        <f t="shared" si="4"/>
        <v>42345</v>
      </c>
      <c r="E102">
        <f t="shared" si="5"/>
        <v>-0.73</v>
      </c>
    </row>
    <row r="103" spans="1:5" x14ac:dyDescent="0.25">
      <c r="A103" s="52">
        <v>42351</v>
      </c>
      <c r="B103" s="52">
        <f t="shared" si="3"/>
        <v>42352</v>
      </c>
      <c r="C103" s="19">
        <f t="shared" si="4"/>
        <v>42352</v>
      </c>
      <c r="E103">
        <f t="shared" si="5"/>
        <v>-0.73</v>
      </c>
    </row>
    <row r="104" spans="1:5" x14ac:dyDescent="0.25">
      <c r="A104" s="52">
        <v>42358</v>
      </c>
      <c r="B104" s="52">
        <f t="shared" si="3"/>
        <v>42359</v>
      </c>
      <c r="C104" s="19">
        <f t="shared" si="4"/>
        <v>42359</v>
      </c>
      <c r="E104">
        <f t="shared" si="5"/>
        <v>-0.73</v>
      </c>
    </row>
    <row r="105" spans="1:5" x14ac:dyDescent="0.25">
      <c r="A105" s="52">
        <v>42365</v>
      </c>
      <c r="B105" s="52">
        <f t="shared" si="3"/>
        <v>42366</v>
      </c>
      <c r="C105" s="19">
        <f t="shared" si="4"/>
        <v>42366</v>
      </c>
      <c r="E105">
        <f t="shared" si="5"/>
        <v>-0.73</v>
      </c>
    </row>
    <row r="106" spans="1:5" x14ac:dyDescent="0.25">
      <c r="A106" s="52">
        <v>42372</v>
      </c>
    </row>
    <row r="107" spans="1:5" x14ac:dyDescent="0.25">
      <c r="A107" s="52">
        <v>42379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ColWidth="11" defaultRowHeight="15.75" x14ac:dyDescent="0.25"/>
  <sheetData/>
  <phoneticPr fontId="15" type="noConversion"/>
  <pageMargins left="0.7" right="0.7" top="0.75" bottom="0.75" header="0.3" footer="0.3"/>
  <pageSetup scale="88" orientation="landscape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ColWidth="11" defaultRowHeight="15.75" x14ac:dyDescent="0.25"/>
  <sheetData/>
  <phoneticPr fontId="15" type="noConversion"/>
  <pageMargins left="0.25" right="0.25" top="0.25" bottom="0.25" header="0.3" footer="0.3"/>
  <pageSetup scale="72" orientation="landscape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6" zoomScale="75" zoomScaleNormal="75" zoomScalePageLayoutView="75" workbookViewId="0">
      <selection activeCell="U34" sqref="U34"/>
    </sheetView>
  </sheetViews>
  <sheetFormatPr defaultColWidth="11" defaultRowHeight="15.75" x14ac:dyDescent="0.25"/>
  <sheetData/>
  <phoneticPr fontId="15" type="noConversion"/>
  <pageMargins left="0.5" right="0.5" top="0.5" bottom="0.5" header="0.3" footer="0.3"/>
  <pageSetup scale="58" orientation="landscape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75" zoomScaleNormal="75" zoomScalePageLayoutView="75" workbookViewId="0">
      <selection activeCell="D47" sqref="D47"/>
    </sheetView>
  </sheetViews>
  <sheetFormatPr defaultColWidth="11" defaultRowHeight="15.75" x14ac:dyDescent="0.25"/>
  <sheetData/>
  <phoneticPr fontId="15" type="noConversion"/>
  <pageMargins left="0.5" right="0.5" top="0.5" bottom="0.5" header="0.3" footer="0.3"/>
  <pageSetup scale="6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94"/>
  <sheetViews>
    <sheetView topLeftCell="A42" zoomScale="80" zoomScaleNormal="80" zoomScalePageLayoutView="80" workbookViewId="0">
      <selection activeCell="C70" sqref="C70"/>
    </sheetView>
  </sheetViews>
  <sheetFormatPr defaultColWidth="8.875" defaultRowHeight="15.75" x14ac:dyDescent="0.25"/>
  <cols>
    <col min="1" max="2" width="11.375" bestFit="1" customWidth="1"/>
    <col min="3" max="3" width="13.625" bestFit="1" customWidth="1"/>
  </cols>
  <sheetData>
    <row r="1" spans="1:4" x14ac:dyDescent="0.25">
      <c r="A1" t="s">
        <v>207</v>
      </c>
      <c r="B1" t="s">
        <v>208</v>
      </c>
      <c r="C1" s="87" t="s">
        <v>209</v>
      </c>
    </row>
    <row r="2" spans="1:4" x14ac:dyDescent="0.25">
      <c r="A2" s="12" t="s">
        <v>66</v>
      </c>
      <c r="B2" s="12">
        <f>_xlfn.NUMBERVALUE(A2)</f>
        <v>41729</v>
      </c>
      <c r="C2" s="87">
        <v>1018085</v>
      </c>
      <c r="D2" s="86"/>
    </row>
    <row r="3" spans="1:4" x14ac:dyDescent="0.25">
      <c r="A3" s="12" t="s">
        <v>67</v>
      </c>
      <c r="B3" s="12">
        <f t="shared" ref="B3:B66" si="0">_xlfn.NUMBERVALUE(A3)</f>
        <v>41736</v>
      </c>
      <c r="C3" s="87">
        <v>516137</v>
      </c>
    </row>
    <row r="4" spans="1:4" x14ac:dyDescent="0.25">
      <c r="A4" s="12" t="s">
        <v>68</v>
      </c>
      <c r="B4" s="12">
        <f t="shared" si="0"/>
        <v>41743</v>
      </c>
      <c r="C4" s="87">
        <v>701958</v>
      </c>
    </row>
    <row r="5" spans="1:4" x14ac:dyDescent="0.25">
      <c r="A5" s="12" t="s">
        <v>69</v>
      </c>
      <c r="B5" s="12">
        <f t="shared" si="0"/>
        <v>41750</v>
      </c>
      <c r="C5" s="87">
        <v>475568</v>
      </c>
    </row>
    <row r="6" spans="1:4" x14ac:dyDescent="0.25">
      <c r="A6" s="14" t="s">
        <v>70</v>
      </c>
      <c r="B6" s="12">
        <f t="shared" si="0"/>
        <v>41757</v>
      </c>
      <c r="C6" s="87">
        <v>603693</v>
      </c>
    </row>
    <row r="7" spans="1:4" x14ac:dyDescent="0.25">
      <c r="A7" s="14" t="s">
        <v>7</v>
      </c>
      <c r="B7" s="12">
        <f t="shared" si="0"/>
        <v>41764</v>
      </c>
      <c r="C7" s="87">
        <v>672041</v>
      </c>
    </row>
    <row r="8" spans="1:4" x14ac:dyDescent="0.25">
      <c r="A8" s="14" t="s">
        <v>8</v>
      </c>
      <c r="B8" s="12">
        <f t="shared" si="0"/>
        <v>41771</v>
      </c>
      <c r="C8" s="87">
        <v>536227</v>
      </c>
    </row>
    <row r="9" spans="1:4" x14ac:dyDescent="0.25">
      <c r="A9" s="14" t="s">
        <v>9</v>
      </c>
      <c r="B9" s="12">
        <f t="shared" si="0"/>
        <v>41778</v>
      </c>
      <c r="C9" s="87">
        <v>716355</v>
      </c>
    </row>
    <row r="10" spans="1:4" x14ac:dyDescent="0.25">
      <c r="A10" s="14" t="s">
        <v>10</v>
      </c>
      <c r="B10" s="12">
        <f t="shared" si="0"/>
        <v>41785</v>
      </c>
      <c r="C10" s="87">
        <v>1028311</v>
      </c>
    </row>
    <row r="11" spans="1:4" x14ac:dyDescent="0.25">
      <c r="A11" s="14" t="s">
        <v>11</v>
      </c>
      <c r="B11" s="12">
        <f t="shared" si="0"/>
        <v>41792</v>
      </c>
      <c r="C11" s="87">
        <v>655169</v>
      </c>
    </row>
    <row r="12" spans="1:4" x14ac:dyDescent="0.25">
      <c r="A12" s="12" t="s">
        <v>12</v>
      </c>
      <c r="B12" s="12">
        <f t="shared" si="0"/>
        <v>41799</v>
      </c>
      <c r="C12" s="87">
        <v>615812</v>
      </c>
    </row>
    <row r="13" spans="1:4" x14ac:dyDescent="0.25">
      <c r="A13" s="12" t="s">
        <v>13</v>
      </c>
      <c r="B13" s="12">
        <f t="shared" si="0"/>
        <v>41806</v>
      </c>
      <c r="C13" s="87">
        <v>508797</v>
      </c>
    </row>
    <row r="14" spans="1:4" x14ac:dyDescent="0.25">
      <c r="A14" s="12" t="s">
        <v>14</v>
      </c>
      <c r="B14" s="12">
        <f t="shared" si="0"/>
        <v>41813</v>
      </c>
      <c r="C14" s="87">
        <v>744732</v>
      </c>
    </row>
    <row r="15" spans="1:4" x14ac:dyDescent="0.25">
      <c r="A15" s="14" t="s">
        <v>15</v>
      </c>
      <c r="B15" s="12">
        <f t="shared" si="0"/>
        <v>41820</v>
      </c>
      <c r="C15" s="87">
        <v>688278</v>
      </c>
    </row>
    <row r="16" spans="1:4" x14ac:dyDescent="0.25">
      <c r="A16" s="12" t="s">
        <v>16</v>
      </c>
      <c r="B16" s="12">
        <f t="shared" si="0"/>
        <v>41827</v>
      </c>
      <c r="C16" s="87">
        <v>863037</v>
      </c>
    </row>
    <row r="17" spans="1:3" x14ac:dyDescent="0.25">
      <c r="A17" s="12" t="s">
        <v>17</v>
      </c>
      <c r="B17" s="12">
        <f t="shared" si="0"/>
        <v>41834</v>
      </c>
      <c r="C17" s="87">
        <v>904507</v>
      </c>
    </row>
    <row r="18" spans="1:3" x14ac:dyDescent="0.25">
      <c r="A18" s="12" t="s">
        <v>18</v>
      </c>
      <c r="B18" s="12">
        <f t="shared" si="0"/>
        <v>41841</v>
      </c>
      <c r="C18" s="87">
        <v>831858</v>
      </c>
    </row>
    <row r="19" spans="1:3" x14ac:dyDescent="0.25">
      <c r="A19" s="12" t="s">
        <v>19</v>
      </c>
      <c r="B19" s="12">
        <f t="shared" si="0"/>
        <v>41848</v>
      </c>
      <c r="C19" s="87">
        <v>742614</v>
      </c>
    </row>
    <row r="20" spans="1:3" x14ac:dyDescent="0.25">
      <c r="A20" s="12" t="s">
        <v>20</v>
      </c>
      <c r="B20" s="12">
        <f t="shared" si="0"/>
        <v>41855</v>
      </c>
      <c r="C20" s="87">
        <v>659896</v>
      </c>
    </row>
    <row r="21" spans="1:3" x14ac:dyDescent="0.25">
      <c r="A21" s="12" t="s">
        <v>21</v>
      </c>
      <c r="B21" s="12">
        <f t="shared" si="0"/>
        <v>41862</v>
      </c>
      <c r="C21" s="87">
        <v>1852508</v>
      </c>
    </row>
    <row r="22" spans="1:3" x14ac:dyDescent="0.25">
      <c r="A22" s="14" t="s">
        <v>22</v>
      </c>
      <c r="B22" s="12">
        <f t="shared" si="0"/>
        <v>41869</v>
      </c>
      <c r="C22" s="87">
        <v>864637</v>
      </c>
    </row>
    <row r="23" spans="1:3" x14ac:dyDescent="0.25">
      <c r="A23" s="14" t="s">
        <v>23</v>
      </c>
      <c r="B23" s="12">
        <f t="shared" si="0"/>
        <v>41876</v>
      </c>
      <c r="C23" s="87">
        <v>935745</v>
      </c>
    </row>
    <row r="24" spans="1:3" x14ac:dyDescent="0.25">
      <c r="A24" s="12" t="s">
        <v>24</v>
      </c>
      <c r="B24" s="12">
        <f t="shared" si="0"/>
        <v>41883</v>
      </c>
      <c r="C24" s="87">
        <v>962195</v>
      </c>
    </row>
    <row r="25" spans="1:3" x14ac:dyDescent="0.25">
      <c r="A25" s="13" t="s">
        <v>25</v>
      </c>
      <c r="B25" s="12">
        <f t="shared" si="0"/>
        <v>41890</v>
      </c>
      <c r="C25" s="87">
        <v>1180208</v>
      </c>
    </row>
    <row r="26" spans="1:3" x14ac:dyDescent="0.25">
      <c r="A26" s="13" t="s">
        <v>26</v>
      </c>
      <c r="B26" s="12">
        <f t="shared" si="0"/>
        <v>41897</v>
      </c>
      <c r="C26" s="87">
        <v>984653</v>
      </c>
    </row>
    <row r="27" spans="1:3" x14ac:dyDescent="0.25">
      <c r="A27" s="13" t="s">
        <v>27</v>
      </c>
      <c r="B27" s="12">
        <f t="shared" si="0"/>
        <v>41904</v>
      </c>
      <c r="C27" s="87">
        <v>1302509</v>
      </c>
    </row>
    <row r="28" spans="1:3" x14ac:dyDescent="0.25">
      <c r="A28" s="13" t="s">
        <v>28</v>
      </c>
      <c r="B28" s="12">
        <f t="shared" si="0"/>
        <v>41911</v>
      </c>
      <c r="C28" s="87">
        <v>1050065</v>
      </c>
    </row>
    <row r="29" spans="1:3" x14ac:dyDescent="0.25">
      <c r="A29" s="13" t="s">
        <v>29</v>
      </c>
      <c r="B29" s="12">
        <f t="shared" si="0"/>
        <v>41918</v>
      </c>
      <c r="C29" s="87">
        <v>821722</v>
      </c>
    </row>
    <row r="30" spans="1:3" x14ac:dyDescent="0.25">
      <c r="A30" s="13" t="s">
        <v>30</v>
      </c>
      <c r="B30" s="12">
        <f t="shared" si="0"/>
        <v>41925</v>
      </c>
      <c r="C30" s="87">
        <v>921095</v>
      </c>
    </row>
    <row r="31" spans="1:3" x14ac:dyDescent="0.25">
      <c r="A31" s="13" t="s">
        <v>31</v>
      </c>
      <c r="B31" s="12">
        <f t="shared" si="0"/>
        <v>41932</v>
      </c>
      <c r="C31" s="87">
        <v>865863</v>
      </c>
    </row>
    <row r="32" spans="1:3" x14ac:dyDescent="0.25">
      <c r="A32" s="13" t="s">
        <v>32</v>
      </c>
      <c r="B32" s="12">
        <f t="shared" si="0"/>
        <v>41939</v>
      </c>
      <c r="C32" s="87">
        <v>1176202</v>
      </c>
    </row>
    <row r="33" spans="1:3" x14ac:dyDescent="0.25">
      <c r="A33" s="13" t="s">
        <v>33</v>
      </c>
      <c r="B33" s="12">
        <f t="shared" si="0"/>
        <v>41946</v>
      </c>
      <c r="C33" s="87">
        <v>1378309</v>
      </c>
    </row>
    <row r="34" spans="1:3" x14ac:dyDescent="0.25">
      <c r="A34" s="13" t="s">
        <v>34</v>
      </c>
      <c r="B34" s="12">
        <f t="shared" si="0"/>
        <v>41953</v>
      </c>
      <c r="C34" s="87">
        <v>1183847</v>
      </c>
    </row>
    <row r="35" spans="1:3" x14ac:dyDescent="0.25">
      <c r="A35" s="13" t="s">
        <v>35</v>
      </c>
      <c r="B35" s="12">
        <f t="shared" si="0"/>
        <v>41960</v>
      </c>
      <c r="C35" s="87">
        <v>2273837</v>
      </c>
    </row>
    <row r="36" spans="1:3" x14ac:dyDescent="0.25">
      <c r="A36" s="13" t="s">
        <v>36</v>
      </c>
      <c r="B36" s="12">
        <f t="shared" si="0"/>
        <v>41967</v>
      </c>
      <c r="C36" s="87">
        <v>1485647</v>
      </c>
    </row>
    <row r="37" spans="1:3" x14ac:dyDescent="0.25">
      <c r="A37" s="13" t="s">
        <v>37</v>
      </c>
      <c r="B37" s="12">
        <f t="shared" si="0"/>
        <v>41974</v>
      </c>
      <c r="C37" s="87">
        <v>2073288</v>
      </c>
    </row>
    <row r="38" spans="1:3" s="8" customFormat="1" x14ac:dyDescent="0.25">
      <c r="A38" s="85" t="s">
        <v>38</v>
      </c>
      <c r="B38" s="12">
        <f t="shared" si="0"/>
        <v>41981</v>
      </c>
      <c r="C38" s="87">
        <v>2898883</v>
      </c>
    </row>
    <row r="39" spans="1:3" s="8" customFormat="1" x14ac:dyDescent="0.25">
      <c r="A39" s="85" t="s">
        <v>39</v>
      </c>
      <c r="B39" s="12">
        <f t="shared" si="0"/>
        <v>41988</v>
      </c>
      <c r="C39" s="87">
        <v>2004357</v>
      </c>
    </row>
    <row r="40" spans="1:3" s="8" customFormat="1" x14ac:dyDescent="0.25">
      <c r="A40" s="85" t="s">
        <v>40</v>
      </c>
      <c r="B40" s="12">
        <f t="shared" si="0"/>
        <v>41995</v>
      </c>
      <c r="C40" s="87">
        <v>1066263</v>
      </c>
    </row>
    <row r="41" spans="1:3" x14ac:dyDescent="0.25">
      <c r="A41" s="13" t="s">
        <v>41</v>
      </c>
      <c r="B41" s="12">
        <f t="shared" si="0"/>
        <v>42002</v>
      </c>
      <c r="C41" s="87">
        <v>843654</v>
      </c>
    </row>
    <row r="42" spans="1:3" x14ac:dyDescent="0.25">
      <c r="A42" s="13" t="s">
        <v>42</v>
      </c>
      <c r="B42" s="12">
        <f t="shared" si="0"/>
        <v>42009</v>
      </c>
      <c r="C42" s="87">
        <v>1325017</v>
      </c>
    </row>
    <row r="43" spans="1:3" x14ac:dyDescent="0.25">
      <c r="A43" s="13" t="s">
        <v>43</v>
      </c>
      <c r="B43" s="12">
        <f t="shared" si="0"/>
        <v>42016</v>
      </c>
      <c r="C43" s="87">
        <v>1628852</v>
      </c>
    </row>
    <row r="44" spans="1:3" x14ac:dyDescent="0.25">
      <c r="A44" s="13" t="s">
        <v>44</v>
      </c>
      <c r="B44" s="12">
        <f t="shared" si="0"/>
        <v>42023</v>
      </c>
      <c r="C44" s="87">
        <v>960878</v>
      </c>
    </row>
    <row r="45" spans="1:3" x14ac:dyDescent="0.25">
      <c r="A45" s="13" t="s">
        <v>45</v>
      </c>
      <c r="B45" s="12">
        <f t="shared" si="0"/>
        <v>42030</v>
      </c>
      <c r="C45" s="87">
        <v>1279663.8799999999</v>
      </c>
    </row>
    <row r="46" spans="1:3" x14ac:dyDescent="0.25">
      <c r="A46" s="13" t="s">
        <v>46</v>
      </c>
      <c r="B46" s="12">
        <f t="shared" si="0"/>
        <v>42037</v>
      </c>
      <c r="C46" s="87">
        <v>1243237.8</v>
      </c>
    </row>
    <row r="47" spans="1:3" x14ac:dyDescent="0.25">
      <c r="A47" s="13" t="s">
        <v>47</v>
      </c>
      <c r="B47" s="12">
        <f t="shared" si="0"/>
        <v>42044</v>
      </c>
      <c r="C47" s="87">
        <v>1221898</v>
      </c>
    </row>
    <row r="48" spans="1:3" x14ac:dyDescent="0.25">
      <c r="A48" s="13" t="s">
        <v>48</v>
      </c>
      <c r="B48" s="12">
        <f t="shared" si="0"/>
        <v>42051</v>
      </c>
      <c r="C48" s="87">
        <v>1036197</v>
      </c>
    </row>
    <row r="49" spans="1:3" x14ac:dyDescent="0.25">
      <c r="A49" s="13" t="s">
        <v>49</v>
      </c>
      <c r="B49" s="12">
        <f t="shared" si="0"/>
        <v>42058</v>
      </c>
      <c r="C49" s="87">
        <v>1137723</v>
      </c>
    </row>
    <row r="50" spans="1:3" x14ac:dyDescent="0.25">
      <c r="A50" s="13" t="s">
        <v>50</v>
      </c>
      <c r="B50" s="12">
        <f t="shared" si="0"/>
        <v>42065</v>
      </c>
      <c r="C50" s="87">
        <v>1069485</v>
      </c>
    </row>
    <row r="51" spans="1:3" x14ac:dyDescent="0.25">
      <c r="A51" s="9" t="s">
        <v>92</v>
      </c>
      <c r="B51" s="12">
        <f t="shared" si="0"/>
        <v>42072</v>
      </c>
      <c r="C51" s="87">
        <v>1551945</v>
      </c>
    </row>
    <row r="52" spans="1:3" x14ac:dyDescent="0.25">
      <c r="A52" s="9" t="s">
        <v>93</v>
      </c>
      <c r="B52" s="12">
        <f t="shared" si="0"/>
        <v>42079</v>
      </c>
      <c r="C52" s="87">
        <v>1233088</v>
      </c>
    </row>
    <row r="53" spans="1:3" x14ac:dyDescent="0.25">
      <c r="A53" s="9" t="s">
        <v>94</v>
      </c>
      <c r="B53" s="12">
        <f t="shared" si="0"/>
        <v>42086</v>
      </c>
      <c r="C53" s="87">
        <v>1342766</v>
      </c>
    </row>
    <row r="54" spans="1:3" x14ac:dyDescent="0.25">
      <c r="A54" s="13" t="s">
        <v>51</v>
      </c>
      <c r="B54" s="12">
        <f t="shared" si="0"/>
        <v>42093</v>
      </c>
      <c r="C54" s="87">
        <v>1235409</v>
      </c>
    </row>
    <row r="55" spans="1:3" x14ac:dyDescent="0.25">
      <c r="A55" s="13" t="s">
        <v>52</v>
      </c>
      <c r="B55" s="12">
        <f t="shared" si="0"/>
        <v>42100</v>
      </c>
      <c r="C55" s="87">
        <v>978136</v>
      </c>
    </row>
    <row r="56" spans="1:3" x14ac:dyDescent="0.25">
      <c r="A56" s="13" t="s">
        <v>53</v>
      </c>
      <c r="B56" s="12">
        <f t="shared" si="0"/>
        <v>42107</v>
      </c>
      <c r="C56" s="87">
        <v>910120</v>
      </c>
    </row>
    <row r="57" spans="1:3" x14ac:dyDescent="0.25">
      <c r="A57" s="13" t="s">
        <v>54</v>
      </c>
      <c r="B57" s="12">
        <f t="shared" si="0"/>
        <v>42114</v>
      </c>
      <c r="C57" s="87">
        <v>765255</v>
      </c>
    </row>
    <row r="58" spans="1:3" x14ac:dyDescent="0.25">
      <c r="A58" s="13" t="s">
        <v>55</v>
      </c>
      <c r="B58" s="12">
        <f t="shared" si="0"/>
        <v>42121</v>
      </c>
      <c r="C58" s="87">
        <v>950406</v>
      </c>
    </row>
    <row r="59" spans="1:3" x14ac:dyDescent="0.25">
      <c r="A59" s="13" t="s">
        <v>56</v>
      </c>
      <c r="B59" s="12">
        <f t="shared" si="0"/>
        <v>42128</v>
      </c>
      <c r="C59" s="87">
        <v>1025907</v>
      </c>
    </row>
    <row r="60" spans="1:3" x14ac:dyDescent="0.25">
      <c r="A60" s="13" t="s">
        <v>57</v>
      </c>
      <c r="B60" s="12">
        <f t="shared" si="0"/>
        <v>42135</v>
      </c>
      <c r="C60" s="87">
        <v>1239543</v>
      </c>
    </row>
    <row r="61" spans="1:3" x14ac:dyDescent="0.25">
      <c r="A61" s="13" t="s">
        <v>58</v>
      </c>
      <c r="B61" s="12">
        <f t="shared" si="0"/>
        <v>42142</v>
      </c>
      <c r="C61" s="87">
        <v>1083484</v>
      </c>
    </row>
    <row r="62" spans="1:3" x14ac:dyDescent="0.25">
      <c r="A62" s="13" t="s">
        <v>59</v>
      </c>
      <c r="B62" s="12">
        <f t="shared" si="0"/>
        <v>42149</v>
      </c>
      <c r="C62" s="87">
        <v>980407</v>
      </c>
    </row>
    <row r="63" spans="1:3" x14ac:dyDescent="0.25">
      <c r="A63" s="10" t="s">
        <v>60</v>
      </c>
      <c r="B63" s="12">
        <f t="shared" si="0"/>
        <v>42156</v>
      </c>
      <c r="C63" s="87">
        <v>1048696.3599999999</v>
      </c>
    </row>
    <row r="64" spans="1:3" x14ac:dyDescent="0.25">
      <c r="A64" s="10" t="s">
        <v>61</v>
      </c>
      <c r="B64" s="12">
        <f t="shared" si="0"/>
        <v>42163</v>
      </c>
      <c r="C64" s="87">
        <v>837016</v>
      </c>
    </row>
    <row r="65" spans="1:3" x14ac:dyDescent="0.25">
      <c r="A65" s="10" t="s">
        <v>62</v>
      </c>
      <c r="B65" s="12">
        <f t="shared" si="0"/>
        <v>42170</v>
      </c>
      <c r="C65" s="87">
        <v>1018177</v>
      </c>
    </row>
    <row r="66" spans="1:3" x14ac:dyDescent="0.25">
      <c r="A66" s="10" t="s">
        <v>63</v>
      </c>
      <c r="B66" s="12">
        <f t="shared" si="0"/>
        <v>42177</v>
      </c>
      <c r="C66" s="87">
        <v>1051226</v>
      </c>
    </row>
    <row r="67" spans="1:3" x14ac:dyDescent="0.25">
      <c r="A67" s="9" t="s">
        <v>64</v>
      </c>
      <c r="B67" s="12">
        <f t="shared" ref="B67:B94" si="1">_xlfn.NUMBERVALUE(A67)</f>
        <v>42184</v>
      </c>
      <c r="C67" s="87">
        <v>1596740</v>
      </c>
    </row>
    <row r="68" spans="1:3" x14ac:dyDescent="0.25">
      <c r="A68" s="9">
        <v>42191</v>
      </c>
      <c r="B68" s="12">
        <f t="shared" si="1"/>
        <v>42191</v>
      </c>
      <c r="C68" s="87">
        <v>1186395</v>
      </c>
    </row>
    <row r="69" spans="1:3" x14ac:dyDescent="0.25">
      <c r="A69" s="9">
        <v>42198</v>
      </c>
      <c r="B69" s="12">
        <f t="shared" si="1"/>
        <v>42198</v>
      </c>
      <c r="C69" s="87">
        <v>1001370</v>
      </c>
    </row>
    <row r="70" spans="1:3" x14ac:dyDescent="0.25">
      <c r="A70" s="9">
        <v>42205</v>
      </c>
      <c r="B70" s="12">
        <f t="shared" si="1"/>
        <v>42205</v>
      </c>
      <c r="C70" s="87">
        <v>697989</v>
      </c>
    </row>
    <row r="71" spans="1:3" x14ac:dyDescent="0.25">
      <c r="A71" s="9">
        <v>42212</v>
      </c>
      <c r="B71" s="12">
        <f t="shared" si="1"/>
        <v>42212</v>
      </c>
      <c r="C71" s="87">
        <v>826209</v>
      </c>
    </row>
    <row r="72" spans="1:3" x14ac:dyDescent="0.25">
      <c r="A72" s="9">
        <v>42219</v>
      </c>
      <c r="B72" s="12">
        <f t="shared" si="1"/>
        <v>42219</v>
      </c>
      <c r="C72" s="87">
        <v>998708</v>
      </c>
    </row>
    <row r="73" spans="1:3" x14ac:dyDescent="0.25">
      <c r="A73" s="9">
        <v>42226</v>
      </c>
      <c r="B73" s="12">
        <f t="shared" si="1"/>
        <v>42226</v>
      </c>
      <c r="C73" s="87">
        <v>906280</v>
      </c>
    </row>
    <row r="74" spans="1:3" x14ac:dyDescent="0.25">
      <c r="A74" s="9">
        <v>42233</v>
      </c>
      <c r="B74" s="12">
        <f t="shared" si="1"/>
        <v>42233</v>
      </c>
      <c r="C74" s="87">
        <v>930344</v>
      </c>
    </row>
    <row r="75" spans="1:3" x14ac:dyDescent="0.25">
      <c r="A75" s="9">
        <v>42240</v>
      </c>
      <c r="B75" s="12">
        <f t="shared" si="1"/>
        <v>42240</v>
      </c>
      <c r="C75" s="87">
        <v>700688</v>
      </c>
    </row>
    <row r="76" spans="1:3" x14ac:dyDescent="0.25">
      <c r="A76" s="9">
        <v>42247</v>
      </c>
      <c r="B76" s="12">
        <f t="shared" si="1"/>
        <v>42247</v>
      </c>
      <c r="C76" s="87">
        <v>758317</v>
      </c>
    </row>
    <row r="77" spans="1:3" x14ac:dyDescent="0.25">
      <c r="A77" s="9">
        <v>42254</v>
      </c>
      <c r="B77" s="12">
        <f t="shared" si="1"/>
        <v>42254</v>
      </c>
      <c r="C77" s="87">
        <v>587467</v>
      </c>
    </row>
    <row r="78" spans="1:3" x14ac:dyDescent="0.25">
      <c r="A78" s="9">
        <v>42261</v>
      </c>
      <c r="B78" s="12">
        <f t="shared" si="1"/>
        <v>42261</v>
      </c>
      <c r="C78" s="87">
        <v>678679</v>
      </c>
    </row>
    <row r="79" spans="1:3" x14ac:dyDescent="0.25">
      <c r="A79" s="9">
        <v>42268</v>
      </c>
      <c r="B79" s="12">
        <f t="shared" si="1"/>
        <v>42268</v>
      </c>
      <c r="C79" s="87">
        <v>625889</v>
      </c>
    </row>
    <row r="80" spans="1:3" x14ac:dyDescent="0.25">
      <c r="A80" s="9">
        <v>42275</v>
      </c>
      <c r="B80" s="12">
        <f t="shared" si="1"/>
        <v>42275</v>
      </c>
      <c r="C80" s="87">
        <v>499108</v>
      </c>
    </row>
    <row r="81" spans="1:3" x14ac:dyDescent="0.25">
      <c r="A81" s="9">
        <v>42282</v>
      </c>
      <c r="B81" s="12">
        <f t="shared" si="1"/>
        <v>42282</v>
      </c>
      <c r="C81" s="87">
        <v>634812</v>
      </c>
    </row>
    <row r="82" spans="1:3" x14ac:dyDescent="0.25">
      <c r="A82" s="9">
        <v>42289</v>
      </c>
      <c r="B82" s="12">
        <f t="shared" si="1"/>
        <v>42289</v>
      </c>
      <c r="C82" s="87">
        <v>602466</v>
      </c>
    </row>
    <row r="83" spans="1:3" x14ac:dyDescent="0.25">
      <c r="A83" s="9">
        <v>42296</v>
      </c>
      <c r="B83" s="12">
        <f t="shared" si="1"/>
        <v>42296</v>
      </c>
      <c r="C83" s="87">
        <v>1066254</v>
      </c>
    </row>
    <row r="84" spans="1:3" x14ac:dyDescent="0.25">
      <c r="A84" s="9">
        <v>42303</v>
      </c>
      <c r="B84" s="12">
        <f t="shared" si="1"/>
        <v>42303</v>
      </c>
    </row>
    <row r="85" spans="1:3" x14ac:dyDescent="0.25">
      <c r="A85" s="9">
        <v>42310</v>
      </c>
      <c r="B85" s="12">
        <f t="shared" si="1"/>
        <v>42310</v>
      </c>
    </row>
    <row r="86" spans="1:3" x14ac:dyDescent="0.25">
      <c r="A86" s="9">
        <v>42317</v>
      </c>
      <c r="B86" s="12">
        <f t="shared" si="1"/>
        <v>42317</v>
      </c>
    </row>
    <row r="87" spans="1:3" x14ac:dyDescent="0.25">
      <c r="A87" s="9">
        <v>42324</v>
      </c>
      <c r="B87" s="12">
        <f t="shared" si="1"/>
        <v>42324</v>
      </c>
    </row>
    <row r="88" spans="1:3" x14ac:dyDescent="0.25">
      <c r="A88" s="9">
        <v>42331</v>
      </c>
      <c r="B88" s="12">
        <f t="shared" si="1"/>
        <v>42331</v>
      </c>
    </row>
    <row r="89" spans="1:3" x14ac:dyDescent="0.25">
      <c r="A89" s="9">
        <v>42338</v>
      </c>
      <c r="B89" s="12">
        <f t="shared" si="1"/>
        <v>42338</v>
      </c>
    </row>
    <row r="90" spans="1:3" x14ac:dyDescent="0.25">
      <c r="A90" s="9">
        <v>42345</v>
      </c>
      <c r="B90" s="12">
        <f t="shared" si="1"/>
        <v>42345</v>
      </c>
    </row>
    <row r="91" spans="1:3" x14ac:dyDescent="0.25">
      <c r="A91" s="9">
        <v>42352</v>
      </c>
      <c r="B91" s="12">
        <f t="shared" si="1"/>
        <v>42352</v>
      </c>
    </row>
    <row r="92" spans="1:3" x14ac:dyDescent="0.25">
      <c r="A92" s="9">
        <v>42359</v>
      </c>
      <c r="B92" s="12">
        <f t="shared" si="1"/>
        <v>42359</v>
      </c>
    </row>
    <row r="93" spans="1:3" x14ac:dyDescent="0.25">
      <c r="A93" s="9">
        <v>42366</v>
      </c>
      <c r="B93" s="12">
        <f t="shared" si="1"/>
        <v>42366</v>
      </c>
    </row>
    <row r="94" spans="1:3" x14ac:dyDescent="0.25">
      <c r="A94" s="9">
        <v>42373</v>
      </c>
      <c r="B94" s="12">
        <f t="shared" si="1"/>
        <v>42373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6"/>
  <sheetViews>
    <sheetView tabSelected="1" topLeftCell="A61" workbookViewId="0">
      <pane xSplit="1" topLeftCell="S1" activePane="topRight" state="frozen"/>
      <selection activeCell="A58" sqref="A58"/>
      <selection pane="topRight" activeCell="S81" sqref="S81"/>
    </sheetView>
  </sheetViews>
  <sheetFormatPr defaultColWidth="11" defaultRowHeight="15.75" x14ac:dyDescent="0.25"/>
  <cols>
    <col min="1" max="1" width="16" style="9" customWidth="1"/>
    <col min="2" max="2" width="16" style="51" customWidth="1"/>
    <col min="3" max="3" width="16" style="9" customWidth="1"/>
    <col min="4" max="4" width="16" style="51" customWidth="1"/>
    <col min="5" max="5" width="17.125" style="6" customWidth="1"/>
    <col min="8" max="18" width="10.875" customWidth="1"/>
    <col min="19" max="19" width="14.5" style="95" bestFit="1" customWidth="1"/>
    <col min="20" max="20" width="14.5" style="18" customWidth="1"/>
    <col min="21" max="22" width="14.5" style="61" customWidth="1"/>
    <col min="23" max="23" width="10.875" style="19" customWidth="1"/>
    <col min="24" max="24" width="10.875" style="29" customWidth="1"/>
    <col min="25" max="25" width="10.875" style="19" customWidth="1"/>
    <col min="26" max="27" width="11" style="19" customWidth="1"/>
    <col min="28" max="28" width="11" style="5" customWidth="1"/>
    <col min="29" max="30" width="10.875" style="35" customWidth="1"/>
    <col min="31" max="33" width="11" style="35" customWidth="1"/>
    <col min="34" max="34" width="11" customWidth="1"/>
    <col min="35" max="35" width="11" style="19" customWidth="1"/>
    <col min="36" max="38" width="11" customWidth="1"/>
    <col min="39" max="42" width="11" style="19" customWidth="1"/>
    <col min="43" max="45" width="10.875" style="19" customWidth="1"/>
    <col min="46" max="46" width="10.875" style="29" customWidth="1"/>
    <col min="47" max="47" width="10.875" style="19" customWidth="1"/>
    <col min="50" max="50" width="11" style="31"/>
  </cols>
  <sheetData>
    <row r="1" spans="1:50" s="24" customFormat="1" ht="94.5" x14ac:dyDescent="0.25">
      <c r="A1" s="37" t="s">
        <v>6</v>
      </c>
      <c r="B1" s="49"/>
      <c r="C1" s="37" t="s">
        <v>178</v>
      </c>
      <c r="D1" s="49" t="s">
        <v>192</v>
      </c>
      <c r="E1" s="23" t="s">
        <v>73</v>
      </c>
      <c r="F1" s="24" t="s">
        <v>206</v>
      </c>
      <c r="G1" s="24" t="s">
        <v>74</v>
      </c>
      <c r="H1" s="24" t="s">
        <v>76</v>
      </c>
      <c r="I1" s="24" t="s">
        <v>91</v>
      </c>
      <c r="J1" s="24" t="s">
        <v>168</v>
      </c>
      <c r="K1" s="24" t="s">
        <v>169</v>
      </c>
      <c r="L1" s="24" t="s">
        <v>177</v>
      </c>
      <c r="M1" s="24" t="s">
        <v>170</v>
      </c>
      <c r="N1" s="24" t="s">
        <v>200</v>
      </c>
      <c r="O1" s="24" t="s">
        <v>176</v>
      </c>
      <c r="P1" s="24" t="s">
        <v>175</v>
      </c>
      <c r="Q1" s="24" t="s">
        <v>77</v>
      </c>
      <c r="R1" s="24" t="s">
        <v>71</v>
      </c>
      <c r="S1" s="94" t="s">
        <v>75</v>
      </c>
      <c r="T1" s="25" t="s">
        <v>210</v>
      </c>
      <c r="U1" s="59" t="s">
        <v>3</v>
      </c>
      <c r="V1" s="59" t="s">
        <v>205</v>
      </c>
      <c r="W1" s="26" t="s">
        <v>72</v>
      </c>
      <c r="X1" s="28" t="s">
        <v>204</v>
      </c>
      <c r="Y1" s="26" t="s">
        <v>211</v>
      </c>
      <c r="Z1" s="26" t="s">
        <v>87</v>
      </c>
      <c r="AA1" s="26" t="s">
        <v>88</v>
      </c>
      <c r="AB1" s="27" t="s">
        <v>82</v>
      </c>
      <c r="AC1" s="34" t="s">
        <v>86</v>
      </c>
      <c r="AD1" s="34" t="s">
        <v>201</v>
      </c>
      <c r="AE1" s="34" t="s">
        <v>167</v>
      </c>
      <c r="AF1" s="26" t="s">
        <v>171</v>
      </c>
      <c r="AG1" s="26" t="s">
        <v>172</v>
      </c>
      <c r="AH1" s="24" t="s">
        <v>173</v>
      </c>
      <c r="AI1" s="26" t="s">
        <v>196</v>
      </c>
      <c r="AJ1" s="26" t="s">
        <v>197</v>
      </c>
      <c r="AK1" s="26" t="s">
        <v>198</v>
      </c>
      <c r="AL1" s="24" t="s">
        <v>199</v>
      </c>
      <c r="AM1" s="26" t="s">
        <v>174</v>
      </c>
      <c r="AN1" s="26" t="s">
        <v>193</v>
      </c>
      <c r="AO1" s="26" t="s">
        <v>194</v>
      </c>
      <c r="AP1" s="24" t="s">
        <v>195</v>
      </c>
      <c r="AQ1" s="26" t="s">
        <v>78</v>
      </c>
      <c r="AR1" s="26" t="s">
        <v>80</v>
      </c>
      <c r="AS1" s="26" t="s">
        <v>89</v>
      </c>
      <c r="AT1" s="28" t="s">
        <v>83</v>
      </c>
      <c r="AU1" s="26" t="s">
        <v>79</v>
      </c>
      <c r="AV1" s="24" t="s">
        <v>81</v>
      </c>
      <c r="AW1" s="24" t="s">
        <v>90</v>
      </c>
      <c r="AX1" s="30" t="s">
        <v>84</v>
      </c>
    </row>
    <row r="2" spans="1:50" x14ac:dyDescent="0.25">
      <c r="A2" s="12" t="s">
        <v>66</v>
      </c>
      <c r="B2" s="50">
        <f>_xlfn.NUMBERVALUE(A2)</f>
        <v>41729</v>
      </c>
      <c r="C2" s="12"/>
      <c r="D2" s="50">
        <f>IF(ISBLANK(C2),0,AC2)</f>
        <v>0</v>
      </c>
      <c r="E2" s="11">
        <v>70261</v>
      </c>
      <c r="F2" s="83">
        <v>6721</v>
      </c>
      <c r="G2">
        <f t="shared" ref="G2:G33" si="0">SUM(H2,Q2,R2)</f>
        <v>16609</v>
      </c>
      <c r="H2">
        <v>12269</v>
      </c>
      <c r="I2" s="36">
        <v>2185</v>
      </c>
      <c r="J2" s="47">
        <v>118</v>
      </c>
      <c r="K2" s="47">
        <v>304</v>
      </c>
      <c r="L2" s="47">
        <f>SUM(I2,J2,K2)</f>
        <v>2607</v>
      </c>
      <c r="M2" s="47">
        <v>559</v>
      </c>
      <c r="N2" s="48">
        <f>H2-I2</f>
        <v>10084</v>
      </c>
      <c r="O2" s="44">
        <v>33</v>
      </c>
      <c r="P2" s="47">
        <v>289</v>
      </c>
      <c r="Q2">
        <v>1895</v>
      </c>
      <c r="R2">
        <v>2445</v>
      </c>
      <c r="S2" s="95">
        <v>0</v>
      </c>
      <c r="T2" s="87">
        <v>1018085</v>
      </c>
      <c r="U2" s="58">
        <v>0</v>
      </c>
      <c r="V2" s="58"/>
      <c r="W2" s="19">
        <f>-0.0000001*S2^2 + 0.1326*S2 + 11742</f>
        <v>11742</v>
      </c>
      <c r="X2" s="29">
        <f>(W2-H2)/W2</f>
        <v>-4.4881621529552038E-2</v>
      </c>
      <c r="Y2" s="19">
        <f>-0.0000002*S2^2 + 0.1961*S2 + 6404.7</f>
        <v>6404.7</v>
      </c>
      <c r="Z2" s="19">
        <f t="shared" ref="Z2:Z33" si="1">MIN(H2,W2-$W$2)</f>
        <v>0</v>
      </c>
      <c r="AA2" s="19">
        <f t="shared" ref="AA2:AA33" si="2">IF(H2&gt;W2,Z2,H2*Z2/W2)</f>
        <v>0</v>
      </c>
      <c r="AB2" s="5">
        <f t="shared" ref="AB2:AB33" si="3">AA2/H2</f>
        <v>0</v>
      </c>
      <c r="AC2" s="35">
        <f t="shared" ref="AC2:AC33" si="4">MAX(13348,H2-AA2)</f>
        <v>13348</v>
      </c>
      <c r="AD2" s="35">
        <f>(1-VLOOKUP(B2,Sheet4!$C$2:$E$105,3,TRUE))*AC2</f>
        <v>12680.599999999999</v>
      </c>
      <c r="AE2" s="35">
        <f>-0.0000001*S2^2 + 0.0445*S2 + 1822.2</f>
        <v>1822.2</v>
      </c>
      <c r="AF2" s="19">
        <f>MIN(I2,AE2-$AE$2)</f>
        <v>0</v>
      </c>
      <c r="AG2" s="19">
        <f t="shared" ref="AG2:AG33" si="5">IF(I2&gt;AE2,AF2,I2*AF2/AE2)</f>
        <v>0</v>
      </c>
      <c r="AH2" s="5">
        <f>AG2/I2</f>
        <v>0</v>
      </c>
      <c r="AI2" s="35">
        <f>-0.0000002*S2^2 + 0.0792*S2 + 1999.6</f>
        <v>1999.6</v>
      </c>
      <c r="AJ2" s="19">
        <f>MIN(L2,AI2-$AI$2)</f>
        <v>0</v>
      </c>
      <c r="AK2" s="19">
        <f>IF(L2&gt;AI2,AJ2,L2*AJ2/AI2)</f>
        <v>0</v>
      </c>
      <c r="AL2" s="5">
        <f>AK2/L2</f>
        <v>0</v>
      </c>
      <c r="AM2" s="35">
        <f>-0.00000008*S2^2 + 0.0663*S2 + 9654</f>
        <v>9654</v>
      </c>
      <c r="AN2" s="19">
        <f>MIN(N2,AM2-$AM$2)</f>
        <v>0</v>
      </c>
      <c r="AO2" s="19">
        <f>IF(N2&gt;AM2,AN2,N2*AN2/AM2)</f>
        <v>0</v>
      </c>
      <c r="AP2" s="5">
        <f>AO2/N2</f>
        <v>0</v>
      </c>
      <c r="AQ2" s="19">
        <f xml:space="preserve"> -0.0000002*S2^2 + 0.0887*S2 + 1381.7</f>
        <v>1381.7</v>
      </c>
      <c r="AR2" s="19">
        <f t="shared" ref="AR2:AR33" si="6">MIN(R2,AQ2-$AQ$2)</f>
        <v>0</v>
      </c>
      <c r="AS2" s="19">
        <f t="shared" ref="AS2:AS33" si="7">IF(R2&gt;AQ2,AR2,R2*AR2/AQ2)</f>
        <v>0</v>
      </c>
      <c r="AT2" s="32">
        <f t="shared" ref="AT2:AT33" si="8">AS2/R2</f>
        <v>0</v>
      </c>
      <c r="AU2" s="19">
        <f t="shared" ref="AU2:AU33" si="9">-0.0000005*S2^2 + 0.1743*S2 + 710.17</f>
        <v>710.17</v>
      </c>
      <c r="AV2" s="19">
        <f t="shared" ref="AV2:AV33" si="10">MIN(Q2,AU2-$AU$2)</f>
        <v>0</v>
      </c>
      <c r="AW2" s="19">
        <f t="shared" ref="AW2:AW33" si="11">IF(Q2&gt;AU2,AV2,Q2*AV2/AU2)</f>
        <v>0</v>
      </c>
      <c r="AX2" s="31">
        <f t="shared" ref="AX2:AX33" si="12">AW2/Q2</f>
        <v>0</v>
      </c>
    </row>
    <row r="3" spans="1:50" x14ac:dyDescent="0.25">
      <c r="A3" s="12" t="s">
        <v>67</v>
      </c>
      <c r="B3" s="50">
        <f>_xlfn.NUMBERVALUE(A3)</f>
        <v>41736</v>
      </c>
      <c r="C3" s="12"/>
      <c r="D3" s="50">
        <f t="shared" ref="D3:D66" si="13">IF(ISBLANK(C3),0,AC3)</f>
        <v>0</v>
      </c>
      <c r="E3" s="11">
        <v>67845</v>
      </c>
      <c r="F3" s="83">
        <v>7621</v>
      </c>
      <c r="G3">
        <f t="shared" si="0"/>
        <v>16731</v>
      </c>
      <c r="H3">
        <v>12128</v>
      </c>
      <c r="I3" s="36">
        <v>2164</v>
      </c>
      <c r="J3" s="47">
        <v>137</v>
      </c>
      <c r="K3" s="47">
        <v>318</v>
      </c>
      <c r="L3" s="47">
        <f t="shared" ref="L3:L66" si="14">SUM(I3,J3,K3)</f>
        <v>2619</v>
      </c>
      <c r="M3" s="47">
        <v>538</v>
      </c>
      <c r="N3" s="48">
        <f t="shared" ref="N3:N66" si="15">H3-I3</f>
        <v>9964</v>
      </c>
      <c r="O3" s="44">
        <v>41</v>
      </c>
      <c r="P3" s="47">
        <v>291</v>
      </c>
      <c r="Q3">
        <v>2389</v>
      </c>
      <c r="R3">
        <v>2214</v>
      </c>
      <c r="S3" s="95">
        <v>0</v>
      </c>
      <c r="T3" s="87">
        <v>516137</v>
      </c>
      <c r="U3" s="58">
        <v>0</v>
      </c>
      <c r="V3" s="58"/>
      <c r="W3" s="19">
        <f t="shared" ref="W3:W66" si="16">-0.0000001*S3^2 + 0.1326*S3 + 11742</f>
        <v>11742</v>
      </c>
      <c r="X3" s="29">
        <f t="shared" ref="X3:X66" si="17">(W3-H3)/W3</f>
        <v>-3.2873445750298075E-2</v>
      </c>
      <c r="Y3" s="19">
        <f t="shared" ref="Y3:Y66" si="18">-0.0000002*S3^2 + 0.1961*S3 + 6404.7</f>
        <v>6404.7</v>
      </c>
      <c r="Z3" s="19">
        <f t="shared" si="1"/>
        <v>0</v>
      </c>
      <c r="AA3" s="19">
        <f t="shared" si="2"/>
        <v>0</v>
      </c>
      <c r="AB3" s="5">
        <f t="shared" si="3"/>
        <v>0</v>
      </c>
      <c r="AC3" s="35">
        <f t="shared" si="4"/>
        <v>13348</v>
      </c>
      <c r="AD3" s="35">
        <f>(1-VLOOKUP(B3,Sheet4!$C$2:$E$105,3,TRUE))*AC3</f>
        <v>12680.599999999999</v>
      </c>
      <c r="AE3" s="35">
        <f t="shared" ref="AE3:AE66" si="19">-0.0000001*S3^2 + 0.0445*S3 + 1822.2</f>
        <v>1822.2</v>
      </c>
      <c r="AF3" s="19">
        <f t="shared" ref="AF3:AF66" si="20">MIN(I3,AE3-$AE$2)</f>
        <v>0</v>
      </c>
      <c r="AG3" s="19">
        <f t="shared" si="5"/>
        <v>0</v>
      </c>
      <c r="AH3" s="5">
        <f t="shared" ref="AH3:AH66" si="21">AG3/I3</f>
        <v>0</v>
      </c>
      <c r="AI3" s="35">
        <f t="shared" ref="AI3:AI66" si="22">-0.0000002*S3^2 + 0.0792*S3 + 1999.6</f>
        <v>1999.6</v>
      </c>
      <c r="AJ3" s="19">
        <f t="shared" ref="AJ3:AJ66" si="23">MIN(L3,AI3-$AI$2)</f>
        <v>0</v>
      </c>
      <c r="AK3" s="19">
        <f t="shared" ref="AK3:AK66" si="24">IF(L3&gt;AI3,AJ3,L3*AJ3/AI3)</f>
        <v>0</v>
      </c>
      <c r="AL3" s="5">
        <f t="shared" ref="AL3:AL66" si="25">AK3/L3</f>
        <v>0</v>
      </c>
      <c r="AM3" s="35">
        <f t="shared" ref="AM3:AM66" si="26">-0.00000008*S3^2 + 0.0663*S3 + 9654</f>
        <v>9654</v>
      </c>
      <c r="AN3" s="19">
        <f t="shared" ref="AN3:AN66" si="27">MIN(N3,AM3-$AM$2)</f>
        <v>0</v>
      </c>
      <c r="AO3" s="19">
        <f t="shared" ref="AO3:AO66" si="28">IF(N3&gt;AM3,AN3,N3*AN3/AM3)</f>
        <v>0</v>
      </c>
      <c r="AP3" s="5">
        <f t="shared" ref="AP3:AP66" si="29">AO3/N3</f>
        <v>0</v>
      </c>
      <c r="AQ3" s="19">
        <f t="shared" ref="AQ3:AQ66" si="30" xml:space="preserve"> -0.0000002*S3^2 + 0.0887*S3 + 1381.7</f>
        <v>1381.7</v>
      </c>
      <c r="AR3" s="19">
        <f t="shared" si="6"/>
        <v>0</v>
      </c>
      <c r="AS3" s="19">
        <f t="shared" si="7"/>
        <v>0</v>
      </c>
      <c r="AT3" s="32">
        <f t="shared" si="8"/>
        <v>0</v>
      </c>
      <c r="AU3" s="19">
        <f t="shared" si="9"/>
        <v>710.17</v>
      </c>
      <c r="AV3" s="19">
        <f t="shared" si="10"/>
        <v>0</v>
      </c>
      <c r="AW3" s="19">
        <f t="shared" si="11"/>
        <v>0</v>
      </c>
      <c r="AX3" s="31">
        <f t="shared" si="12"/>
        <v>0</v>
      </c>
    </row>
    <row r="4" spans="1:50" x14ac:dyDescent="0.25">
      <c r="A4" s="12" t="s">
        <v>68</v>
      </c>
      <c r="B4" s="50">
        <f t="shared" ref="B4:B67" si="31">_xlfn.NUMBERVALUE(A4)</f>
        <v>41743</v>
      </c>
      <c r="C4" s="12"/>
      <c r="D4" s="50">
        <f t="shared" si="13"/>
        <v>0</v>
      </c>
      <c r="E4" s="11">
        <v>64311</v>
      </c>
      <c r="F4" s="83">
        <v>6092</v>
      </c>
      <c r="G4">
        <f t="shared" si="0"/>
        <v>16215</v>
      </c>
      <c r="H4">
        <v>12247</v>
      </c>
      <c r="I4" s="36">
        <v>1986</v>
      </c>
      <c r="J4" s="47">
        <v>169</v>
      </c>
      <c r="K4" s="47">
        <v>342</v>
      </c>
      <c r="L4" s="47">
        <f t="shared" si="14"/>
        <v>2497</v>
      </c>
      <c r="M4" s="47">
        <v>588</v>
      </c>
      <c r="N4" s="48">
        <f t="shared" si="15"/>
        <v>10261</v>
      </c>
      <c r="O4" s="44">
        <v>45</v>
      </c>
      <c r="P4" s="47">
        <v>226</v>
      </c>
      <c r="Q4">
        <v>1729</v>
      </c>
      <c r="R4">
        <v>2239</v>
      </c>
      <c r="S4" s="95">
        <v>0</v>
      </c>
      <c r="T4" s="87">
        <v>701958</v>
      </c>
      <c r="U4" s="58">
        <v>0</v>
      </c>
      <c r="V4" s="58"/>
      <c r="W4" s="19">
        <f t="shared" si="16"/>
        <v>11742</v>
      </c>
      <c r="X4" s="29">
        <f t="shared" si="17"/>
        <v>-4.3008005450519506E-2</v>
      </c>
      <c r="Y4" s="19">
        <f t="shared" si="18"/>
        <v>6404.7</v>
      </c>
      <c r="Z4" s="19">
        <f t="shared" si="1"/>
        <v>0</v>
      </c>
      <c r="AA4" s="19">
        <f t="shared" si="2"/>
        <v>0</v>
      </c>
      <c r="AB4" s="5">
        <f t="shared" si="3"/>
        <v>0</v>
      </c>
      <c r="AC4" s="35">
        <f t="shared" si="4"/>
        <v>13348</v>
      </c>
      <c r="AD4" s="35">
        <f>(1-VLOOKUP(B4,Sheet4!$C$2:$E$105,3,TRUE))*AC4</f>
        <v>12146.68</v>
      </c>
      <c r="AE4" s="35">
        <f t="shared" si="19"/>
        <v>1822.2</v>
      </c>
      <c r="AF4" s="19">
        <f t="shared" si="20"/>
        <v>0</v>
      </c>
      <c r="AG4" s="19">
        <f t="shared" si="5"/>
        <v>0</v>
      </c>
      <c r="AH4" s="5">
        <f t="shared" si="21"/>
        <v>0</v>
      </c>
      <c r="AI4" s="35">
        <f t="shared" si="22"/>
        <v>1999.6</v>
      </c>
      <c r="AJ4" s="19">
        <f t="shared" si="23"/>
        <v>0</v>
      </c>
      <c r="AK4" s="19">
        <f t="shared" si="24"/>
        <v>0</v>
      </c>
      <c r="AL4" s="5">
        <f t="shared" si="25"/>
        <v>0</v>
      </c>
      <c r="AM4" s="35">
        <f t="shared" si="26"/>
        <v>9654</v>
      </c>
      <c r="AN4" s="19">
        <f t="shared" si="27"/>
        <v>0</v>
      </c>
      <c r="AO4" s="19">
        <f t="shared" si="28"/>
        <v>0</v>
      </c>
      <c r="AP4" s="5">
        <f t="shared" si="29"/>
        <v>0</v>
      </c>
      <c r="AQ4" s="19">
        <f t="shared" si="30"/>
        <v>1381.7</v>
      </c>
      <c r="AR4" s="19">
        <f t="shared" si="6"/>
        <v>0</v>
      </c>
      <c r="AS4" s="19">
        <f t="shared" si="7"/>
        <v>0</v>
      </c>
      <c r="AT4" s="32">
        <f t="shared" si="8"/>
        <v>0</v>
      </c>
      <c r="AU4" s="19">
        <f t="shared" si="9"/>
        <v>710.17</v>
      </c>
      <c r="AV4" s="19">
        <f t="shared" si="10"/>
        <v>0</v>
      </c>
      <c r="AW4" s="19">
        <f t="shared" si="11"/>
        <v>0</v>
      </c>
      <c r="AX4" s="31">
        <f t="shared" si="12"/>
        <v>0</v>
      </c>
    </row>
    <row r="5" spans="1:50" x14ac:dyDescent="0.25">
      <c r="A5" s="12" t="s">
        <v>69</v>
      </c>
      <c r="B5" s="50">
        <f t="shared" si="31"/>
        <v>41750</v>
      </c>
      <c r="C5" s="12"/>
      <c r="D5" s="50">
        <f t="shared" si="13"/>
        <v>0</v>
      </c>
      <c r="E5" s="11">
        <v>67187</v>
      </c>
      <c r="F5" s="83">
        <v>7297</v>
      </c>
      <c r="G5">
        <f t="shared" si="0"/>
        <v>17478</v>
      </c>
      <c r="H5">
        <v>13257</v>
      </c>
      <c r="I5" s="36">
        <v>2103</v>
      </c>
      <c r="J5" s="47">
        <v>175</v>
      </c>
      <c r="K5" s="47">
        <v>383</v>
      </c>
      <c r="L5" s="47">
        <f t="shared" si="14"/>
        <v>2661</v>
      </c>
      <c r="M5" s="47">
        <v>708</v>
      </c>
      <c r="N5" s="48">
        <f t="shared" si="15"/>
        <v>11154</v>
      </c>
      <c r="O5" s="44">
        <v>53</v>
      </c>
      <c r="P5" s="47">
        <v>239</v>
      </c>
      <c r="Q5">
        <v>1927</v>
      </c>
      <c r="R5">
        <v>2294</v>
      </c>
      <c r="S5" s="95">
        <v>0</v>
      </c>
      <c r="T5" s="87">
        <v>475568</v>
      </c>
      <c r="U5" s="58">
        <v>0</v>
      </c>
      <c r="V5" s="58"/>
      <c r="W5" s="19">
        <f t="shared" si="16"/>
        <v>11742</v>
      </c>
      <c r="X5" s="29">
        <f t="shared" si="17"/>
        <v>-0.1290240163515585</v>
      </c>
      <c r="Y5" s="19">
        <f t="shared" si="18"/>
        <v>6404.7</v>
      </c>
      <c r="Z5" s="19">
        <f t="shared" si="1"/>
        <v>0</v>
      </c>
      <c r="AA5" s="19">
        <f t="shared" si="2"/>
        <v>0</v>
      </c>
      <c r="AB5" s="5">
        <f t="shared" si="3"/>
        <v>0</v>
      </c>
      <c r="AC5" s="35">
        <f t="shared" si="4"/>
        <v>13348</v>
      </c>
      <c r="AD5" s="35">
        <f>(1-VLOOKUP(B5,Sheet4!$C$2:$E$105,3,TRUE))*AC5</f>
        <v>11879.72</v>
      </c>
      <c r="AE5" s="35">
        <f t="shared" si="19"/>
        <v>1822.2</v>
      </c>
      <c r="AF5" s="19">
        <f t="shared" si="20"/>
        <v>0</v>
      </c>
      <c r="AG5" s="19">
        <f t="shared" si="5"/>
        <v>0</v>
      </c>
      <c r="AH5" s="5">
        <f t="shared" si="21"/>
        <v>0</v>
      </c>
      <c r="AI5" s="35">
        <f t="shared" si="22"/>
        <v>1999.6</v>
      </c>
      <c r="AJ5" s="19">
        <f t="shared" si="23"/>
        <v>0</v>
      </c>
      <c r="AK5" s="19">
        <f t="shared" si="24"/>
        <v>0</v>
      </c>
      <c r="AL5" s="5">
        <f t="shared" si="25"/>
        <v>0</v>
      </c>
      <c r="AM5" s="35">
        <f t="shared" si="26"/>
        <v>9654</v>
      </c>
      <c r="AN5" s="19">
        <f t="shared" si="27"/>
        <v>0</v>
      </c>
      <c r="AO5" s="19">
        <f t="shared" si="28"/>
        <v>0</v>
      </c>
      <c r="AP5" s="5">
        <f t="shared" si="29"/>
        <v>0</v>
      </c>
      <c r="AQ5" s="19">
        <f t="shared" si="30"/>
        <v>1381.7</v>
      </c>
      <c r="AR5" s="19">
        <f t="shared" si="6"/>
        <v>0</v>
      </c>
      <c r="AS5" s="19">
        <f t="shared" si="7"/>
        <v>0</v>
      </c>
      <c r="AT5" s="32">
        <f t="shared" si="8"/>
        <v>0</v>
      </c>
      <c r="AU5" s="19">
        <f t="shared" si="9"/>
        <v>710.17</v>
      </c>
      <c r="AV5" s="19">
        <f t="shared" si="10"/>
        <v>0</v>
      </c>
      <c r="AW5" s="19">
        <f t="shared" si="11"/>
        <v>0</v>
      </c>
      <c r="AX5" s="31">
        <f t="shared" si="12"/>
        <v>0</v>
      </c>
    </row>
    <row r="6" spans="1:50" s="22" customFormat="1" ht="17.100000000000001" customHeight="1" x14ac:dyDescent="0.25">
      <c r="A6" s="14" t="s">
        <v>70</v>
      </c>
      <c r="B6" s="50">
        <f t="shared" si="31"/>
        <v>41757</v>
      </c>
      <c r="C6" s="14"/>
      <c r="D6" s="50">
        <f t="shared" si="13"/>
        <v>0</v>
      </c>
      <c r="E6" s="21">
        <v>77826</v>
      </c>
      <c r="F6" s="83">
        <v>6970</v>
      </c>
      <c r="G6">
        <f t="shared" si="0"/>
        <v>17633</v>
      </c>
      <c r="H6" s="8">
        <v>13348</v>
      </c>
      <c r="I6" s="36">
        <v>1941</v>
      </c>
      <c r="J6" s="47">
        <v>196</v>
      </c>
      <c r="K6" s="47">
        <v>468</v>
      </c>
      <c r="L6" s="47">
        <f t="shared" si="14"/>
        <v>2605</v>
      </c>
      <c r="M6" s="47">
        <v>751</v>
      </c>
      <c r="N6" s="48">
        <f t="shared" si="15"/>
        <v>11407</v>
      </c>
      <c r="O6" s="44">
        <v>50</v>
      </c>
      <c r="P6" s="47">
        <v>210</v>
      </c>
      <c r="Q6" s="8">
        <v>1827</v>
      </c>
      <c r="R6" s="8">
        <v>2458</v>
      </c>
      <c r="S6" s="96">
        <v>0</v>
      </c>
      <c r="T6" s="87">
        <v>603693</v>
      </c>
      <c r="U6" s="58">
        <v>0</v>
      </c>
      <c r="V6" s="58"/>
      <c r="W6" s="19">
        <f t="shared" si="16"/>
        <v>11742</v>
      </c>
      <c r="X6" s="29">
        <f t="shared" si="17"/>
        <v>-0.13677397376937489</v>
      </c>
      <c r="Y6" s="19">
        <f t="shared" si="18"/>
        <v>6404.7</v>
      </c>
      <c r="Z6" s="19">
        <f t="shared" si="1"/>
        <v>0</v>
      </c>
      <c r="AA6" s="19">
        <f t="shared" si="2"/>
        <v>0</v>
      </c>
      <c r="AB6" s="5">
        <f t="shared" si="3"/>
        <v>0</v>
      </c>
      <c r="AC6" s="35">
        <f t="shared" si="4"/>
        <v>13348</v>
      </c>
      <c r="AD6" s="35">
        <f>(1-VLOOKUP(B6,Sheet4!$C$2:$E$105,3,TRUE))*AC6</f>
        <v>11879.72</v>
      </c>
      <c r="AE6" s="35">
        <f t="shared" si="19"/>
        <v>1822.2</v>
      </c>
      <c r="AF6" s="19">
        <f t="shared" si="20"/>
        <v>0</v>
      </c>
      <c r="AG6" s="19">
        <f t="shared" si="5"/>
        <v>0</v>
      </c>
      <c r="AH6" s="5">
        <f t="shared" si="21"/>
        <v>0</v>
      </c>
      <c r="AI6" s="35">
        <f t="shared" si="22"/>
        <v>1999.6</v>
      </c>
      <c r="AJ6" s="19">
        <f t="shared" si="23"/>
        <v>0</v>
      </c>
      <c r="AK6" s="19">
        <f t="shared" si="24"/>
        <v>0</v>
      </c>
      <c r="AL6" s="5">
        <f t="shared" si="25"/>
        <v>0</v>
      </c>
      <c r="AM6" s="35">
        <f t="shared" si="26"/>
        <v>9654</v>
      </c>
      <c r="AN6" s="19">
        <f t="shared" si="27"/>
        <v>0</v>
      </c>
      <c r="AO6" s="19">
        <f t="shared" si="28"/>
        <v>0</v>
      </c>
      <c r="AP6" s="5">
        <f t="shared" si="29"/>
        <v>0</v>
      </c>
      <c r="AQ6" s="19">
        <f t="shared" si="30"/>
        <v>1381.7</v>
      </c>
      <c r="AR6" s="19">
        <f t="shared" si="6"/>
        <v>0</v>
      </c>
      <c r="AS6" s="19">
        <f t="shared" si="7"/>
        <v>0</v>
      </c>
      <c r="AT6" s="32">
        <f t="shared" si="8"/>
        <v>0</v>
      </c>
      <c r="AU6" s="19">
        <f t="shared" si="9"/>
        <v>710.17</v>
      </c>
      <c r="AV6" s="19">
        <f t="shared" si="10"/>
        <v>0</v>
      </c>
      <c r="AW6" s="19">
        <f t="shared" si="11"/>
        <v>0</v>
      </c>
      <c r="AX6" s="31">
        <f t="shared" si="12"/>
        <v>0</v>
      </c>
    </row>
    <row r="7" spans="1:50" s="8" customFormat="1" x14ac:dyDescent="0.25">
      <c r="A7" s="14" t="s">
        <v>7</v>
      </c>
      <c r="B7" s="50">
        <f t="shared" si="31"/>
        <v>41764</v>
      </c>
      <c r="C7" s="14"/>
      <c r="D7" s="50">
        <f t="shared" si="13"/>
        <v>0</v>
      </c>
      <c r="E7" s="11">
        <v>63162</v>
      </c>
      <c r="F7" s="83">
        <v>7551</v>
      </c>
      <c r="G7">
        <f t="shared" si="0"/>
        <v>18780</v>
      </c>
      <c r="H7">
        <v>13506</v>
      </c>
      <c r="I7" s="36">
        <v>2325</v>
      </c>
      <c r="J7" s="47">
        <v>237</v>
      </c>
      <c r="K7" s="47">
        <v>542</v>
      </c>
      <c r="L7" s="47">
        <f t="shared" si="14"/>
        <v>3104</v>
      </c>
      <c r="M7" s="47">
        <v>618</v>
      </c>
      <c r="N7" s="48">
        <f t="shared" si="15"/>
        <v>11181</v>
      </c>
      <c r="O7" s="44">
        <v>79</v>
      </c>
      <c r="P7" s="47">
        <v>261</v>
      </c>
      <c r="Q7">
        <v>2588</v>
      </c>
      <c r="R7">
        <v>2686</v>
      </c>
      <c r="S7" s="95">
        <v>36181</v>
      </c>
      <c r="T7" s="87">
        <v>672041</v>
      </c>
      <c r="U7" s="58">
        <v>4420313</v>
      </c>
      <c r="V7" s="53">
        <v>1482</v>
      </c>
      <c r="W7" s="19">
        <f t="shared" si="16"/>
        <v>16408.694123900001</v>
      </c>
      <c r="X7" s="29">
        <f t="shared" si="17"/>
        <v>0.17689976435553736</v>
      </c>
      <c r="Y7" s="19">
        <f t="shared" si="18"/>
        <v>13237.981147800001</v>
      </c>
      <c r="Z7" s="19">
        <f t="shared" si="1"/>
        <v>4666.6941239000007</v>
      </c>
      <c r="AA7" s="19">
        <f t="shared" si="2"/>
        <v>3841.1570330627196</v>
      </c>
      <c r="AB7" s="5">
        <f t="shared" si="3"/>
        <v>0.28440374893104692</v>
      </c>
      <c r="AC7" s="35">
        <f t="shared" si="4"/>
        <v>13348</v>
      </c>
      <c r="AD7" s="35">
        <f>(1-VLOOKUP(B7,Sheet4!$C$2:$E$105,3,TRUE))*AC7</f>
        <v>12013.2</v>
      </c>
      <c r="AE7" s="35">
        <f t="shared" si="19"/>
        <v>3301.3480239</v>
      </c>
      <c r="AF7" s="19">
        <f t="shared" si="20"/>
        <v>1479.1480239</v>
      </c>
      <c r="AG7" s="19">
        <f t="shared" si="5"/>
        <v>1041.7014900188753</v>
      </c>
      <c r="AH7" s="5">
        <f t="shared" si="21"/>
        <v>0.44804365162102167</v>
      </c>
      <c r="AI7" s="35">
        <f t="shared" si="22"/>
        <v>4603.3222478000007</v>
      </c>
      <c r="AJ7" s="19">
        <f t="shared" si="23"/>
        <v>2603.7222478000008</v>
      </c>
      <c r="AK7" s="19">
        <f t="shared" si="24"/>
        <v>1755.6784909059306</v>
      </c>
      <c r="AL7" s="5">
        <f t="shared" si="25"/>
        <v>0.56561807052381785</v>
      </c>
      <c r="AM7" s="35">
        <f t="shared" si="26"/>
        <v>11948.07511912</v>
      </c>
      <c r="AN7" s="19">
        <f t="shared" si="27"/>
        <v>2294.0751191199997</v>
      </c>
      <c r="AO7" s="19">
        <f t="shared" si="28"/>
        <v>2146.7938267172444</v>
      </c>
      <c r="AP7" s="5">
        <f t="shared" si="29"/>
        <v>0.19200374087445168</v>
      </c>
      <c r="AQ7" s="19">
        <f t="shared" si="30"/>
        <v>4329.1417478000003</v>
      </c>
      <c r="AR7" s="19">
        <f t="shared" si="6"/>
        <v>2686</v>
      </c>
      <c r="AS7" s="19">
        <f t="shared" si="7"/>
        <v>1666.5187744583186</v>
      </c>
      <c r="AT7" s="32">
        <f t="shared" si="8"/>
        <v>0.62044630471270235</v>
      </c>
      <c r="AU7" s="19">
        <f t="shared" si="9"/>
        <v>6361.9859195000008</v>
      </c>
      <c r="AV7" s="19">
        <f t="shared" si="10"/>
        <v>2588</v>
      </c>
      <c r="AW7" s="19">
        <f t="shared" si="11"/>
        <v>1052.7756717396801</v>
      </c>
      <c r="AX7" s="31">
        <f t="shared" si="12"/>
        <v>0.40679121782831534</v>
      </c>
    </row>
    <row r="8" spans="1:50" s="8" customFormat="1" x14ac:dyDescent="0.25">
      <c r="A8" s="14" t="s">
        <v>8</v>
      </c>
      <c r="B8" s="50">
        <f t="shared" si="31"/>
        <v>41771</v>
      </c>
      <c r="C8" s="14"/>
      <c r="D8" s="50">
        <f t="shared" si="13"/>
        <v>0</v>
      </c>
      <c r="E8" s="21">
        <v>74087</v>
      </c>
      <c r="F8" s="83">
        <v>9488</v>
      </c>
      <c r="G8">
        <f t="shared" si="0"/>
        <v>21850</v>
      </c>
      <c r="H8" s="8">
        <v>14464</v>
      </c>
      <c r="I8" s="36">
        <v>2739</v>
      </c>
      <c r="J8" s="47">
        <v>253</v>
      </c>
      <c r="K8" s="47">
        <v>523</v>
      </c>
      <c r="L8" s="47">
        <f t="shared" si="14"/>
        <v>3515</v>
      </c>
      <c r="M8" s="47">
        <v>677</v>
      </c>
      <c r="N8" s="48">
        <f t="shared" si="15"/>
        <v>11725</v>
      </c>
      <c r="O8" s="44">
        <v>60</v>
      </c>
      <c r="P8" s="47">
        <v>311</v>
      </c>
      <c r="Q8" s="8">
        <v>3914</v>
      </c>
      <c r="R8" s="8">
        <v>3472</v>
      </c>
      <c r="S8" s="96">
        <v>49349</v>
      </c>
      <c r="T8" s="87">
        <v>536227</v>
      </c>
      <c r="U8" s="58">
        <v>14391587</v>
      </c>
      <c r="V8" s="53">
        <v>3485</v>
      </c>
      <c r="W8" s="19">
        <f t="shared" si="16"/>
        <v>18042.145019899999</v>
      </c>
      <c r="X8" s="29">
        <f t="shared" si="17"/>
        <v>0.19832148649472675</v>
      </c>
      <c r="Y8" s="19">
        <f t="shared" si="18"/>
        <v>15594.974139800001</v>
      </c>
      <c r="Z8" s="19">
        <f t="shared" si="1"/>
        <v>6300.1450198999992</v>
      </c>
      <c r="AA8" s="19">
        <f t="shared" si="2"/>
        <v>5050.6908944210818</v>
      </c>
      <c r="AB8" s="5">
        <f t="shared" si="3"/>
        <v>0.34919046559880268</v>
      </c>
      <c r="AC8" s="35">
        <f t="shared" si="4"/>
        <v>13348</v>
      </c>
      <c r="AD8" s="35">
        <f>(1-VLOOKUP(B8,Sheet4!$C$2:$E$105,3,TRUE))*AC8</f>
        <v>13081.039999999999</v>
      </c>
      <c r="AE8" s="35">
        <f t="shared" si="19"/>
        <v>3774.6981199000002</v>
      </c>
      <c r="AF8" s="19">
        <f t="shared" si="20"/>
        <v>1952.4981199000001</v>
      </c>
      <c r="AG8" s="19">
        <f t="shared" si="5"/>
        <v>1416.7735221559326</v>
      </c>
      <c r="AH8" s="5">
        <f t="shared" si="21"/>
        <v>0.51725940933038794</v>
      </c>
      <c r="AI8" s="35">
        <f t="shared" si="22"/>
        <v>5420.9760397999999</v>
      </c>
      <c r="AJ8" s="19">
        <f t="shared" si="23"/>
        <v>3421.3760397999999</v>
      </c>
      <c r="AK8" s="19">
        <f t="shared" si="24"/>
        <v>2218.444924235579</v>
      </c>
      <c r="AL8" s="5">
        <f t="shared" si="25"/>
        <v>0.63113653605564124</v>
      </c>
      <c r="AM8" s="35">
        <f t="shared" si="26"/>
        <v>12731.01279592</v>
      </c>
      <c r="AN8" s="19">
        <f t="shared" si="27"/>
        <v>3077.0127959199999</v>
      </c>
      <c r="AO8" s="19">
        <f t="shared" si="28"/>
        <v>2833.8652714043433</v>
      </c>
      <c r="AP8" s="5">
        <f t="shared" si="29"/>
        <v>0.24169426621785445</v>
      </c>
      <c r="AQ8" s="19">
        <f t="shared" si="30"/>
        <v>5271.8915397999999</v>
      </c>
      <c r="AR8" s="19">
        <f t="shared" si="6"/>
        <v>3472</v>
      </c>
      <c r="AS8" s="19">
        <f t="shared" si="7"/>
        <v>2286.6145687923849</v>
      </c>
      <c r="AT8" s="32">
        <f t="shared" si="8"/>
        <v>0.6585871453895118</v>
      </c>
      <c r="AU8" s="19">
        <f t="shared" si="9"/>
        <v>8094.038799500001</v>
      </c>
      <c r="AV8" s="19">
        <f t="shared" si="10"/>
        <v>3914</v>
      </c>
      <c r="AW8" s="19">
        <f t="shared" si="11"/>
        <v>1892.6763732521688</v>
      </c>
      <c r="AX8" s="31">
        <f t="shared" si="12"/>
        <v>0.48356575709048766</v>
      </c>
    </row>
    <row r="9" spans="1:50" s="8" customFormat="1" x14ac:dyDescent="0.25">
      <c r="A9" s="14" t="s">
        <v>9</v>
      </c>
      <c r="B9" s="50">
        <f t="shared" si="31"/>
        <v>41778</v>
      </c>
      <c r="C9" s="14"/>
      <c r="D9" s="50">
        <f t="shared" si="13"/>
        <v>0</v>
      </c>
      <c r="E9" s="11">
        <v>107664</v>
      </c>
      <c r="F9" s="83">
        <v>14260</v>
      </c>
      <c r="G9">
        <f t="shared" si="0"/>
        <v>23773</v>
      </c>
      <c r="H9">
        <v>14906</v>
      </c>
      <c r="I9" s="36">
        <v>2942</v>
      </c>
      <c r="J9" s="47">
        <v>294</v>
      </c>
      <c r="K9" s="47">
        <v>541</v>
      </c>
      <c r="L9" s="47">
        <f t="shared" si="14"/>
        <v>3777</v>
      </c>
      <c r="M9" s="47">
        <v>668</v>
      </c>
      <c r="N9" s="48">
        <f t="shared" si="15"/>
        <v>11964</v>
      </c>
      <c r="O9" s="44">
        <v>70</v>
      </c>
      <c r="P9" s="47">
        <v>409</v>
      </c>
      <c r="Q9">
        <v>4802</v>
      </c>
      <c r="R9">
        <v>4065</v>
      </c>
      <c r="S9" s="95">
        <v>46744</v>
      </c>
      <c r="T9" s="87">
        <v>716355</v>
      </c>
      <c r="U9" s="58">
        <v>19390937</v>
      </c>
      <c r="V9" s="53">
        <v>5008</v>
      </c>
      <c r="W9" s="19">
        <f t="shared" si="16"/>
        <v>17721.7542464</v>
      </c>
      <c r="X9" s="29">
        <f t="shared" si="17"/>
        <v>0.15888688034210793</v>
      </c>
      <c r="Y9" s="19">
        <f t="shared" si="18"/>
        <v>15134.198092800001</v>
      </c>
      <c r="Z9" s="19">
        <f t="shared" si="1"/>
        <v>5979.7542463999998</v>
      </c>
      <c r="AA9" s="19">
        <f t="shared" si="2"/>
        <v>5029.6497489770318</v>
      </c>
      <c r="AB9" s="5">
        <f t="shared" si="3"/>
        <v>0.33742451019569514</v>
      </c>
      <c r="AC9" s="35">
        <f t="shared" si="4"/>
        <v>13348</v>
      </c>
      <c r="AD9" s="35">
        <f>(1-VLOOKUP(B9,Sheet4!$C$2:$E$105,3,TRUE))*AC9</f>
        <v>13214.52</v>
      </c>
      <c r="AE9" s="35">
        <f t="shared" si="19"/>
        <v>3683.8078464</v>
      </c>
      <c r="AF9" s="19">
        <f t="shared" si="20"/>
        <v>1861.6078464</v>
      </c>
      <c r="AG9" s="19">
        <f t="shared" si="5"/>
        <v>1486.7361470715825</v>
      </c>
      <c r="AH9" s="5">
        <f t="shared" si="21"/>
        <v>0.5053487923424822</v>
      </c>
      <c r="AI9" s="35">
        <f t="shared" si="22"/>
        <v>5264.7244928</v>
      </c>
      <c r="AJ9" s="19">
        <f t="shared" si="23"/>
        <v>3265.1244928000001</v>
      </c>
      <c r="AK9" s="19">
        <f t="shared" si="24"/>
        <v>2342.4540498123447</v>
      </c>
      <c r="AL9" s="5">
        <f t="shared" si="25"/>
        <v>0.62018905210811348</v>
      </c>
      <c r="AM9" s="35">
        <f t="shared" si="26"/>
        <v>12578.32707712</v>
      </c>
      <c r="AN9" s="19">
        <f t="shared" si="27"/>
        <v>2924.3270771200005</v>
      </c>
      <c r="AO9" s="19">
        <f t="shared" si="28"/>
        <v>2781.5025747187374</v>
      </c>
      <c r="AP9" s="5">
        <f t="shared" si="29"/>
        <v>0.23248934927438461</v>
      </c>
      <c r="AQ9" s="19">
        <f t="shared" si="30"/>
        <v>5090.8924927999997</v>
      </c>
      <c r="AR9" s="19">
        <f t="shared" si="6"/>
        <v>3709.1924927999999</v>
      </c>
      <c r="AS9" s="19">
        <f t="shared" si="7"/>
        <v>2961.7336261876444</v>
      </c>
      <c r="AT9" s="32">
        <f t="shared" si="8"/>
        <v>0.72859375797974035</v>
      </c>
      <c r="AU9" s="19">
        <f t="shared" si="9"/>
        <v>7765.1484320000009</v>
      </c>
      <c r="AV9" s="19">
        <f t="shared" si="10"/>
        <v>4802</v>
      </c>
      <c r="AW9" s="19">
        <f t="shared" si="11"/>
        <v>2969.5767185819068</v>
      </c>
      <c r="AX9" s="31">
        <f t="shared" si="12"/>
        <v>0.61840414797624044</v>
      </c>
    </row>
    <row r="10" spans="1:50" s="8" customFormat="1" x14ac:dyDescent="0.25">
      <c r="A10" s="14" t="s">
        <v>10</v>
      </c>
      <c r="B10" s="50">
        <f t="shared" si="31"/>
        <v>41785</v>
      </c>
      <c r="C10" s="14"/>
      <c r="D10" s="50">
        <f t="shared" si="13"/>
        <v>0</v>
      </c>
      <c r="E10" s="11">
        <v>75518</v>
      </c>
      <c r="F10" s="83">
        <v>10906</v>
      </c>
      <c r="G10">
        <f t="shared" si="0"/>
        <v>23102</v>
      </c>
      <c r="H10">
        <v>16036</v>
      </c>
      <c r="I10" s="36">
        <v>3033</v>
      </c>
      <c r="J10" s="47">
        <v>422</v>
      </c>
      <c r="K10" s="47">
        <v>521</v>
      </c>
      <c r="L10" s="47">
        <f t="shared" si="14"/>
        <v>3976</v>
      </c>
      <c r="M10" s="47">
        <v>774</v>
      </c>
      <c r="N10" s="48">
        <f t="shared" si="15"/>
        <v>13003</v>
      </c>
      <c r="O10" s="44">
        <v>77</v>
      </c>
      <c r="P10" s="47">
        <v>476</v>
      </c>
      <c r="Q10">
        <v>4657</v>
      </c>
      <c r="R10">
        <v>2409</v>
      </c>
      <c r="S10" s="95">
        <v>51497</v>
      </c>
      <c r="T10" s="87">
        <v>1028311</v>
      </c>
      <c r="U10" s="58">
        <v>16622603</v>
      </c>
      <c r="V10" s="53">
        <v>4723</v>
      </c>
      <c r="W10" s="19">
        <f t="shared" si="16"/>
        <v>18305.308099099999</v>
      </c>
      <c r="X10" s="29">
        <f t="shared" si="17"/>
        <v>0.12396994832398216</v>
      </c>
      <c r="Y10" s="19">
        <f t="shared" si="18"/>
        <v>15972.873498199999</v>
      </c>
      <c r="Z10" s="19">
        <f t="shared" si="1"/>
        <v>6563.3080990999988</v>
      </c>
      <c r="AA10" s="19">
        <f t="shared" si="2"/>
        <v>5749.655133220198</v>
      </c>
      <c r="AB10" s="5">
        <f t="shared" si="3"/>
        <v>0.35854671571590158</v>
      </c>
      <c r="AC10" s="35">
        <f t="shared" si="4"/>
        <v>13348</v>
      </c>
      <c r="AD10" s="35">
        <f>(1-VLOOKUP(B10,Sheet4!$C$2:$E$105,3,TRUE))*AC10</f>
        <v>12947.56</v>
      </c>
      <c r="AE10" s="35">
        <f t="shared" si="19"/>
        <v>3848.6223991000002</v>
      </c>
      <c r="AF10" s="19">
        <f t="shared" si="20"/>
        <v>2026.4223991000001</v>
      </c>
      <c r="AG10" s="19">
        <f t="shared" si="5"/>
        <v>1596.9712014115944</v>
      </c>
      <c r="AH10" s="5">
        <f t="shared" si="21"/>
        <v>0.5265318830898762</v>
      </c>
      <c r="AI10" s="35">
        <f t="shared" si="22"/>
        <v>5547.7741982000007</v>
      </c>
      <c r="AJ10" s="19">
        <f t="shared" si="23"/>
        <v>3548.1741982000008</v>
      </c>
      <c r="AK10" s="19">
        <f t="shared" si="24"/>
        <v>2542.9190352809342</v>
      </c>
      <c r="AL10" s="5">
        <f t="shared" si="25"/>
        <v>0.63956716179097939</v>
      </c>
      <c r="AM10" s="35">
        <f t="shared" si="26"/>
        <v>12856.095819279999</v>
      </c>
      <c r="AN10" s="19">
        <f t="shared" si="27"/>
        <v>3202.095819279999</v>
      </c>
      <c r="AO10" s="19">
        <f t="shared" si="28"/>
        <v>3202.095819279999</v>
      </c>
      <c r="AP10" s="5">
        <f t="shared" si="29"/>
        <v>0.24625823419826187</v>
      </c>
      <c r="AQ10" s="19">
        <f t="shared" si="30"/>
        <v>5419.0956982000007</v>
      </c>
      <c r="AR10" s="19">
        <f t="shared" si="6"/>
        <v>2409</v>
      </c>
      <c r="AS10" s="19">
        <f t="shared" si="7"/>
        <v>1070.8947254663929</v>
      </c>
      <c r="AT10" s="32">
        <f t="shared" si="8"/>
        <v>0.44453911393374546</v>
      </c>
      <c r="AU10" s="19">
        <f t="shared" si="9"/>
        <v>8360.1265954999999</v>
      </c>
      <c r="AV10" s="19">
        <f t="shared" si="10"/>
        <v>4657</v>
      </c>
      <c r="AW10" s="19">
        <f t="shared" si="11"/>
        <v>2594.1771039297178</v>
      </c>
      <c r="AX10" s="31">
        <f t="shared" si="12"/>
        <v>0.55704898087389254</v>
      </c>
    </row>
    <row r="11" spans="1:50" s="8" customFormat="1" x14ac:dyDescent="0.25">
      <c r="A11" s="14" t="s">
        <v>11</v>
      </c>
      <c r="B11" s="50">
        <f t="shared" si="31"/>
        <v>41792</v>
      </c>
      <c r="C11" s="14"/>
      <c r="D11" s="50">
        <f t="shared" si="13"/>
        <v>0</v>
      </c>
      <c r="E11" s="11">
        <v>65321</v>
      </c>
      <c r="F11" s="83">
        <v>10198</v>
      </c>
      <c r="G11">
        <f t="shared" si="0"/>
        <v>25343</v>
      </c>
      <c r="H11">
        <v>16775</v>
      </c>
      <c r="I11" s="36">
        <v>3076</v>
      </c>
      <c r="J11" s="47">
        <v>456</v>
      </c>
      <c r="K11" s="47">
        <v>544</v>
      </c>
      <c r="L11" s="47">
        <f t="shared" si="14"/>
        <v>4076</v>
      </c>
      <c r="M11" s="47">
        <v>829</v>
      </c>
      <c r="N11" s="48">
        <f t="shared" si="15"/>
        <v>13699</v>
      </c>
      <c r="O11" s="44">
        <v>66</v>
      </c>
      <c r="P11" s="47">
        <v>411</v>
      </c>
      <c r="Q11">
        <v>4609</v>
      </c>
      <c r="R11">
        <v>3959</v>
      </c>
      <c r="S11" s="95">
        <v>42098</v>
      </c>
      <c r="T11" s="87">
        <v>655169</v>
      </c>
      <c r="U11" s="58">
        <v>15626782</v>
      </c>
      <c r="V11" s="53">
        <v>4206</v>
      </c>
      <c r="W11" s="19">
        <f t="shared" si="16"/>
        <v>17146.9706396</v>
      </c>
      <c r="X11" s="29">
        <f t="shared" si="17"/>
        <v>2.1693081968715458E-2</v>
      </c>
      <c r="Y11" s="19">
        <f t="shared" si="18"/>
        <v>14305.669479199998</v>
      </c>
      <c r="Z11" s="19">
        <f t="shared" si="1"/>
        <v>5404.9706396000001</v>
      </c>
      <c r="AA11" s="19">
        <f t="shared" si="2"/>
        <v>5287.7201684766569</v>
      </c>
      <c r="AB11" s="5">
        <f t="shared" si="3"/>
        <v>0.31521431704778879</v>
      </c>
      <c r="AC11" s="35">
        <f t="shared" si="4"/>
        <v>13348</v>
      </c>
      <c r="AD11" s="35">
        <f>(1-VLOOKUP(B11,Sheet4!$C$2:$E$105,3,TRUE))*AC11</f>
        <v>13081.039999999999</v>
      </c>
      <c r="AE11" s="35">
        <f t="shared" si="19"/>
        <v>3518.3368395999996</v>
      </c>
      <c r="AF11" s="19">
        <f t="shared" si="20"/>
        <v>1696.1368395999996</v>
      </c>
      <c r="AG11" s="19">
        <f t="shared" si="5"/>
        <v>1482.8929566626589</v>
      </c>
      <c r="AH11" s="5">
        <f t="shared" si="21"/>
        <v>0.48208483636627403</v>
      </c>
      <c r="AI11" s="35">
        <f t="shared" si="22"/>
        <v>4979.3132791999997</v>
      </c>
      <c r="AJ11" s="19">
        <f t="shared" si="23"/>
        <v>2979.7132791999998</v>
      </c>
      <c r="AK11" s="19">
        <f t="shared" si="24"/>
        <v>2439.153884282317</v>
      </c>
      <c r="AL11" s="5">
        <f t="shared" si="25"/>
        <v>0.59841851920567146</v>
      </c>
      <c r="AM11" s="35">
        <f t="shared" si="26"/>
        <v>12303.31807168</v>
      </c>
      <c r="AN11" s="19">
        <f t="shared" si="27"/>
        <v>2649.3180716799998</v>
      </c>
      <c r="AO11" s="19">
        <f t="shared" si="28"/>
        <v>2649.3180716799998</v>
      </c>
      <c r="AP11" s="5">
        <f t="shared" si="29"/>
        <v>0.19339499756770565</v>
      </c>
      <c r="AQ11" s="19">
        <f t="shared" si="30"/>
        <v>4761.3442791999996</v>
      </c>
      <c r="AR11" s="19">
        <f t="shared" si="6"/>
        <v>3379.6442791999998</v>
      </c>
      <c r="AS11" s="19">
        <f t="shared" si="7"/>
        <v>2810.1332138076154</v>
      </c>
      <c r="AT11" s="32">
        <f t="shared" si="8"/>
        <v>0.70980884410396961</v>
      </c>
      <c r="AU11" s="19">
        <f t="shared" si="9"/>
        <v>7161.7305980000001</v>
      </c>
      <c r="AV11" s="19">
        <f t="shared" si="10"/>
        <v>4609</v>
      </c>
      <c r="AW11" s="19">
        <f t="shared" si="11"/>
        <v>2966.1658881628878</v>
      </c>
      <c r="AX11" s="31">
        <f t="shared" si="12"/>
        <v>0.64355953312277892</v>
      </c>
    </row>
    <row r="12" spans="1:50" x14ac:dyDescent="0.25">
      <c r="A12" s="12" t="s">
        <v>12</v>
      </c>
      <c r="B12" s="50">
        <f t="shared" si="31"/>
        <v>41799</v>
      </c>
      <c r="C12" s="12"/>
      <c r="D12" s="50">
        <f t="shared" si="13"/>
        <v>0</v>
      </c>
      <c r="E12" s="11">
        <v>63462</v>
      </c>
      <c r="F12" s="83">
        <v>8762</v>
      </c>
      <c r="G12">
        <f t="shared" si="0"/>
        <v>22323</v>
      </c>
      <c r="H12">
        <v>15364</v>
      </c>
      <c r="I12" s="36">
        <v>2753</v>
      </c>
      <c r="J12" s="47">
        <v>360</v>
      </c>
      <c r="K12" s="47">
        <v>459</v>
      </c>
      <c r="L12" s="47">
        <f t="shared" si="14"/>
        <v>3572</v>
      </c>
      <c r="M12" s="47">
        <v>719</v>
      </c>
      <c r="N12" s="48">
        <f t="shared" si="15"/>
        <v>12611</v>
      </c>
      <c r="O12" s="44">
        <v>66</v>
      </c>
      <c r="P12" s="47">
        <v>356</v>
      </c>
      <c r="Q12">
        <v>3528</v>
      </c>
      <c r="R12">
        <v>3431</v>
      </c>
      <c r="S12" s="95">
        <v>25370</v>
      </c>
      <c r="T12" s="87">
        <v>615812</v>
      </c>
      <c r="U12" s="58">
        <v>11862538</v>
      </c>
      <c r="V12" s="53">
        <v>2592</v>
      </c>
      <c r="W12" s="19">
        <f t="shared" si="16"/>
        <v>15041.69831</v>
      </c>
      <c r="X12" s="29">
        <f t="shared" si="17"/>
        <v>-2.1427214092289572E-2</v>
      </c>
      <c r="Y12" s="19">
        <f t="shared" si="18"/>
        <v>11251.029619999999</v>
      </c>
      <c r="Z12" s="19">
        <f t="shared" si="1"/>
        <v>3299.6983099999998</v>
      </c>
      <c r="AA12" s="19">
        <f t="shared" si="2"/>
        <v>3299.6983099999998</v>
      </c>
      <c r="AB12" s="5">
        <f t="shared" si="3"/>
        <v>0.21476817951054411</v>
      </c>
      <c r="AC12" s="35">
        <f t="shared" si="4"/>
        <v>13348</v>
      </c>
      <c r="AD12" s="35">
        <f>(1-VLOOKUP(B12,Sheet4!$C$2:$E$105,3,TRUE))*AC12</f>
        <v>13348</v>
      </c>
      <c r="AE12" s="35">
        <f t="shared" si="19"/>
        <v>2886.8013099999998</v>
      </c>
      <c r="AF12" s="19">
        <f t="shared" si="20"/>
        <v>1064.6013099999998</v>
      </c>
      <c r="AG12" s="19">
        <f t="shared" si="5"/>
        <v>1015.2577512963646</v>
      </c>
      <c r="AH12" s="5">
        <f t="shared" si="21"/>
        <v>0.36878232883994355</v>
      </c>
      <c r="AI12" s="35">
        <f t="shared" si="22"/>
        <v>3880.1766200000002</v>
      </c>
      <c r="AJ12" s="19">
        <f t="shared" si="23"/>
        <v>1880.5766200000003</v>
      </c>
      <c r="AK12" s="19">
        <f t="shared" si="24"/>
        <v>1731.21492769574</v>
      </c>
      <c r="AL12" s="5">
        <f t="shared" si="25"/>
        <v>0.48466263373340984</v>
      </c>
      <c r="AM12" s="35">
        <f t="shared" si="26"/>
        <v>11284.540047999999</v>
      </c>
      <c r="AN12" s="19">
        <f t="shared" si="27"/>
        <v>1630.5400479999989</v>
      </c>
      <c r="AO12" s="19">
        <f t="shared" si="28"/>
        <v>1630.5400479999989</v>
      </c>
      <c r="AP12" s="5">
        <f t="shared" si="29"/>
        <v>0.12929506367456975</v>
      </c>
      <c r="AQ12" s="19">
        <f t="shared" si="30"/>
        <v>3503.29162</v>
      </c>
      <c r="AR12" s="19">
        <f t="shared" si="6"/>
        <v>2121.5916200000001</v>
      </c>
      <c r="AS12" s="19">
        <f t="shared" si="7"/>
        <v>2077.8118517635708</v>
      </c>
      <c r="AT12" s="32">
        <f t="shared" si="8"/>
        <v>0.60559949045863326</v>
      </c>
      <c r="AU12" s="19">
        <f t="shared" si="9"/>
        <v>4810.3425500000003</v>
      </c>
      <c r="AV12" s="19">
        <f t="shared" si="10"/>
        <v>3528</v>
      </c>
      <c r="AW12" s="19">
        <f t="shared" si="11"/>
        <v>2587.504708994165</v>
      </c>
      <c r="AX12" s="31">
        <f t="shared" si="12"/>
        <v>0.73341970209585172</v>
      </c>
    </row>
    <row r="13" spans="1:50" x14ac:dyDescent="0.25">
      <c r="A13" s="12" t="s">
        <v>13</v>
      </c>
      <c r="B13" s="50">
        <f t="shared" si="31"/>
        <v>41806</v>
      </c>
      <c r="C13" s="12"/>
      <c r="D13" s="50">
        <f t="shared" si="13"/>
        <v>0</v>
      </c>
      <c r="E13" s="11">
        <v>90441</v>
      </c>
      <c r="F13" s="83">
        <v>10205</v>
      </c>
      <c r="G13">
        <f t="shared" si="0"/>
        <v>20973</v>
      </c>
      <c r="H13">
        <v>14152</v>
      </c>
      <c r="I13" s="36">
        <v>2681</v>
      </c>
      <c r="J13" s="47">
        <v>299</v>
      </c>
      <c r="K13" s="47">
        <v>450</v>
      </c>
      <c r="L13" s="47">
        <f t="shared" si="14"/>
        <v>3430</v>
      </c>
      <c r="M13" s="47">
        <v>600</v>
      </c>
      <c r="N13" s="48">
        <f t="shared" si="15"/>
        <v>11471</v>
      </c>
      <c r="O13" s="44">
        <v>67</v>
      </c>
      <c r="P13" s="47">
        <v>291</v>
      </c>
      <c r="Q13">
        <v>3435</v>
      </c>
      <c r="R13">
        <v>3386</v>
      </c>
      <c r="S13" s="95">
        <v>28605</v>
      </c>
      <c r="T13" s="87">
        <v>508797</v>
      </c>
      <c r="U13" s="58">
        <v>12565362</v>
      </c>
      <c r="V13" s="53">
        <v>2713</v>
      </c>
      <c r="W13" s="19">
        <f t="shared" si="16"/>
        <v>15453.1983975</v>
      </c>
      <c r="X13" s="29">
        <f t="shared" si="17"/>
        <v>8.4202529730706535E-2</v>
      </c>
      <c r="Y13" s="19">
        <f t="shared" si="18"/>
        <v>11850.491295</v>
      </c>
      <c r="Z13" s="19">
        <f t="shared" si="1"/>
        <v>3711.1983975000003</v>
      </c>
      <c r="AA13" s="19">
        <f t="shared" si="2"/>
        <v>3398.7061040979561</v>
      </c>
      <c r="AB13" s="5">
        <f t="shared" si="3"/>
        <v>0.24015729961121793</v>
      </c>
      <c r="AC13" s="35">
        <f t="shared" si="4"/>
        <v>13348</v>
      </c>
      <c r="AD13" s="35">
        <f>(1-VLOOKUP(B13,Sheet4!$C$2:$E$105,3,TRUE))*AC13</f>
        <v>13081.039999999999</v>
      </c>
      <c r="AE13" s="35">
        <f t="shared" si="19"/>
        <v>3013.2978974999996</v>
      </c>
      <c r="AF13" s="19">
        <f t="shared" si="20"/>
        <v>1191.0978974999996</v>
      </c>
      <c r="AG13" s="19">
        <f t="shared" si="5"/>
        <v>1059.7470186558278</v>
      </c>
      <c r="AH13" s="5">
        <f t="shared" si="21"/>
        <v>0.39528049931213272</v>
      </c>
      <c r="AI13" s="35">
        <f t="shared" si="22"/>
        <v>4101.4667950000003</v>
      </c>
      <c r="AJ13" s="19">
        <f t="shared" si="23"/>
        <v>2101.8667950000004</v>
      </c>
      <c r="AK13" s="19">
        <f t="shared" si="24"/>
        <v>1757.7621536858012</v>
      </c>
      <c r="AL13" s="5">
        <f t="shared" si="25"/>
        <v>0.51246710019994202</v>
      </c>
      <c r="AM13" s="35">
        <f t="shared" si="26"/>
        <v>11485.051818</v>
      </c>
      <c r="AN13" s="19">
        <f t="shared" si="27"/>
        <v>1831.0518179999999</v>
      </c>
      <c r="AO13" s="19">
        <f t="shared" si="28"/>
        <v>1828.8115488829917</v>
      </c>
      <c r="AP13" s="5">
        <f t="shared" si="29"/>
        <v>0.15942912988257271</v>
      </c>
      <c r="AQ13" s="19">
        <f t="shared" si="30"/>
        <v>3755.3142950000001</v>
      </c>
      <c r="AR13" s="19">
        <f t="shared" si="6"/>
        <v>2373.6142950000003</v>
      </c>
      <c r="AS13" s="19">
        <f t="shared" si="7"/>
        <v>2140.1825177644687</v>
      </c>
      <c r="AT13" s="32">
        <f t="shared" si="8"/>
        <v>0.63206807967054601</v>
      </c>
      <c r="AU13" s="19">
        <f t="shared" si="9"/>
        <v>5286.8984875000006</v>
      </c>
      <c r="AV13" s="19">
        <f t="shared" si="10"/>
        <v>3435</v>
      </c>
      <c r="AW13" s="19">
        <f t="shared" si="11"/>
        <v>2231.7858055904271</v>
      </c>
      <c r="AX13" s="31">
        <f t="shared" si="12"/>
        <v>0.64971930293753333</v>
      </c>
    </row>
    <row r="14" spans="1:50" x14ac:dyDescent="0.25">
      <c r="A14" s="12" t="s">
        <v>14</v>
      </c>
      <c r="B14" s="50">
        <f t="shared" si="31"/>
        <v>41813</v>
      </c>
      <c r="C14" s="12"/>
      <c r="D14" s="50">
        <f t="shared" si="13"/>
        <v>0</v>
      </c>
      <c r="E14" s="11">
        <v>84532</v>
      </c>
      <c r="F14" s="83">
        <v>9429</v>
      </c>
      <c r="G14">
        <f t="shared" si="0"/>
        <v>20376</v>
      </c>
      <c r="H14">
        <v>13244</v>
      </c>
      <c r="I14" s="36">
        <v>2551</v>
      </c>
      <c r="J14" s="47">
        <v>320</v>
      </c>
      <c r="K14" s="47">
        <v>585</v>
      </c>
      <c r="L14" s="47">
        <f t="shared" si="14"/>
        <v>3456</v>
      </c>
      <c r="M14" s="47">
        <v>529</v>
      </c>
      <c r="N14" s="48">
        <f t="shared" si="15"/>
        <v>10693</v>
      </c>
      <c r="O14" s="44">
        <v>86</v>
      </c>
      <c r="P14" s="47">
        <v>262</v>
      </c>
      <c r="Q14">
        <v>3815</v>
      </c>
      <c r="R14">
        <v>3317</v>
      </c>
      <c r="S14" s="95">
        <v>23513</v>
      </c>
      <c r="T14" s="87">
        <v>744732</v>
      </c>
      <c r="U14" s="58">
        <v>14015528</v>
      </c>
      <c r="V14" s="53">
        <v>3665</v>
      </c>
      <c r="W14" s="19">
        <f t="shared" si="16"/>
        <v>14804.537683099999</v>
      </c>
      <c r="X14" s="29">
        <f t="shared" si="17"/>
        <v>0.10540941679532612</v>
      </c>
      <c r="Y14" s="19">
        <f t="shared" si="18"/>
        <v>10905.0270662</v>
      </c>
      <c r="Z14" s="19">
        <f t="shared" si="1"/>
        <v>3062.5376830999994</v>
      </c>
      <c r="AA14" s="19">
        <f t="shared" si="2"/>
        <v>2739.7173720107194</v>
      </c>
      <c r="AB14" s="5">
        <f t="shared" si="3"/>
        <v>0.20686479704097852</v>
      </c>
      <c r="AC14" s="35">
        <f t="shared" si="4"/>
        <v>13348</v>
      </c>
      <c r="AD14" s="35">
        <f>(1-VLOOKUP(B14,Sheet4!$C$2:$E$105,3,TRUE))*AC14</f>
        <v>12947.56</v>
      </c>
      <c r="AE14" s="35">
        <f t="shared" si="19"/>
        <v>2813.2423830999996</v>
      </c>
      <c r="AF14" s="19">
        <f t="shared" si="20"/>
        <v>991.0423830999996</v>
      </c>
      <c r="AG14" s="19">
        <f t="shared" si="5"/>
        <v>898.66025568058319</v>
      </c>
      <c r="AH14" s="5">
        <f t="shared" si="21"/>
        <v>0.35227763844789617</v>
      </c>
      <c r="AI14" s="35">
        <f t="shared" si="22"/>
        <v>3751.2573662</v>
      </c>
      <c r="AJ14" s="19">
        <f t="shared" si="23"/>
        <v>1751.6573662000001</v>
      </c>
      <c r="AK14" s="19">
        <f t="shared" si="24"/>
        <v>1613.7863299205164</v>
      </c>
      <c r="AL14" s="5">
        <f t="shared" si="25"/>
        <v>0.46695206305570497</v>
      </c>
      <c r="AM14" s="35">
        <f t="shared" si="26"/>
        <v>11168.68300648</v>
      </c>
      <c r="AN14" s="19">
        <f t="shared" si="27"/>
        <v>1514.6830064799997</v>
      </c>
      <c r="AO14" s="19">
        <f t="shared" si="28"/>
        <v>1450.1714641639956</v>
      </c>
      <c r="AP14" s="5">
        <f t="shared" si="29"/>
        <v>0.1356187659369677</v>
      </c>
      <c r="AQ14" s="19">
        <f t="shared" si="30"/>
        <v>3356.7308661999996</v>
      </c>
      <c r="AR14" s="19">
        <f t="shared" si="6"/>
        <v>1975.0308661999995</v>
      </c>
      <c r="AS14" s="19">
        <f t="shared" si="7"/>
        <v>1951.6540480356368</v>
      </c>
      <c r="AT14" s="32">
        <f t="shared" si="8"/>
        <v>0.58837927284764446</v>
      </c>
      <c r="AU14" s="19">
        <f t="shared" si="9"/>
        <v>4532.0553155000007</v>
      </c>
      <c r="AV14" s="19">
        <f t="shared" si="10"/>
        <v>3815</v>
      </c>
      <c r="AW14" s="19">
        <f t="shared" si="11"/>
        <v>3211.3961518129217</v>
      </c>
      <c r="AX14" s="31">
        <f t="shared" si="12"/>
        <v>0.84178142904663744</v>
      </c>
    </row>
    <row r="15" spans="1:50" s="8" customFormat="1" x14ac:dyDescent="0.25">
      <c r="A15" s="14" t="s">
        <v>15</v>
      </c>
      <c r="B15" s="50">
        <f t="shared" si="31"/>
        <v>41820</v>
      </c>
      <c r="C15" s="14"/>
      <c r="D15" s="50">
        <f t="shared" si="13"/>
        <v>0</v>
      </c>
      <c r="E15" s="21">
        <v>81350</v>
      </c>
      <c r="F15" s="83">
        <v>13173</v>
      </c>
      <c r="G15">
        <f t="shared" si="0"/>
        <v>27295</v>
      </c>
      <c r="H15" s="8">
        <v>16272</v>
      </c>
      <c r="I15" s="36">
        <v>3742</v>
      </c>
      <c r="J15" s="47">
        <v>679</v>
      </c>
      <c r="K15" s="47">
        <v>778</v>
      </c>
      <c r="L15" s="47">
        <f t="shared" si="14"/>
        <v>5199</v>
      </c>
      <c r="M15" s="47">
        <v>541</v>
      </c>
      <c r="N15" s="48">
        <f t="shared" si="15"/>
        <v>12530</v>
      </c>
      <c r="O15" s="44">
        <v>72</v>
      </c>
      <c r="P15" s="47">
        <v>410</v>
      </c>
      <c r="Q15" s="8">
        <v>6530</v>
      </c>
      <c r="R15" s="8">
        <v>4493</v>
      </c>
      <c r="S15" s="96">
        <v>65165</v>
      </c>
      <c r="T15" s="87">
        <v>688278</v>
      </c>
      <c r="U15" s="58">
        <v>33590366</v>
      </c>
      <c r="V15" s="53">
        <v>8641</v>
      </c>
      <c r="W15" s="19">
        <f t="shared" si="16"/>
        <v>19958.231277499999</v>
      </c>
      <c r="X15" s="29">
        <f t="shared" si="17"/>
        <v>0.18469729237258053</v>
      </c>
      <c r="Y15" s="19">
        <f t="shared" si="18"/>
        <v>18334.261054999999</v>
      </c>
      <c r="Z15" s="19">
        <f t="shared" si="1"/>
        <v>8216.2312774999991</v>
      </c>
      <c r="AA15" s="19">
        <f t="shared" si="2"/>
        <v>6698.715607038841</v>
      </c>
      <c r="AB15" s="5">
        <f t="shared" si="3"/>
        <v>0.41167131311693961</v>
      </c>
      <c r="AC15" s="35">
        <f t="shared" si="4"/>
        <v>13348</v>
      </c>
      <c r="AD15" s="35">
        <f>(1-VLOOKUP(B15,Sheet4!$C$2:$E$105,3,TRUE))*AC15</f>
        <v>13081.039999999999</v>
      </c>
      <c r="AE15" s="35">
        <f t="shared" si="19"/>
        <v>4297.3947774999997</v>
      </c>
      <c r="AF15" s="19">
        <f t="shared" si="20"/>
        <v>2475.1947774999999</v>
      </c>
      <c r="AG15" s="19">
        <f t="shared" si="5"/>
        <v>2155.3009060045565</v>
      </c>
      <c r="AH15" s="5">
        <f t="shared" si="21"/>
        <v>0.57597565633472914</v>
      </c>
      <c r="AI15" s="35">
        <f t="shared" si="22"/>
        <v>6311.3725549999999</v>
      </c>
      <c r="AJ15" s="19">
        <f t="shared" si="23"/>
        <v>4311.7725549999996</v>
      </c>
      <c r="AK15" s="19">
        <f t="shared" si="24"/>
        <v>3551.8273272722367</v>
      </c>
      <c r="AL15" s="5">
        <f t="shared" si="25"/>
        <v>0.68317509660939346</v>
      </c>
      <c r="AM15" s="35">
        <f t="shared" si="26"/>
        <v>13634.721321999999</v>
      </c>
      <c r="AN15" s="19">
        <f t="shared" si="27"/>
        <v>3980.7213219999994</v>
      </c>
      <c r="AO15" s="19">
        <f t="shared" si="28"/>
        <v>3658.1927115869803</v>
      </c>
      <c r="AP15" s="5">
        <f t="shared" si="29"/>
        <v>0.29195472558555308</v>
      </c>
      <c r="AQ15" s="19">
        <f t="shared" si="30"/>
        <v>6312.5400550000004</v>
      </c>
      <c r="AR15" s="19">
        <f t="shared" si="6"/>
        <v>4493</v>
      </c>
      <c r="AS15" s="19">
        <f t="shared" si="7"/>
        <v>3197.9280644738815</v>
      </c>
      <c r="AT15" s="32">
        <f t="shared" si="8"/>
        <v>0.71175785988735396</v>
      </c>
      <c r="AU15" s="19">
        <f t="shared" si="9"/>
        <v>9945.1908875000008</v>
      </c>
      <c r="AV15" s="19">
        <f t="shared" si="10"/>
        <v>6530</v>
      </c>
      <c r="AW15" s="19">
        <f t="shared" si="11"/>
        <v>4287.5898997167433</v>
      </c>
      <c r="AX15" s="31">
        <f t="shared" si="12"/>
        <v>0.65659875952783209</v>
      </c>
    </row>
    <row r="16" spans="1:50" x14ac:dyDescent="0.25">
      <c r="A16" s="12" t="s">
        <v>16</v>
      </c>
      <c r="B16" s="50">
        <f t="shared" si="31"/>
        <v>41827</v>
      </c>
      <c r="C16" s="12"/>
      <c r="D16" s="50">
        <f t="shared" si="13"/>
        <v>0</v>
      </c>
      <c r="E16" s="11">
        <v>123274</v>
      </c>
      <c r="F16" s="83">
        <v>20474</v>
      </c>
      <c r="G16">
        <f t="shared" si="0"/>
        <v>34921</v>
      </c>
      <c r="H16">
        <v>19044</v>
      </c>
      <c r="I16" s="36">
        <v>4084</v>
      </c>
      <c r="J16" s="47">
        <v>736</v>
      </c>
      <c r="K16" s="47">
        <v>953</v>
      </c>
      <c r="L16" s="47">
        <f t="shared" si="14"/>
        <v>5773</v>
      </c>
      <c r="M16" s="47">
        <v>662</v>
      </c>
      <c r="N16" s="48">
        <f t="shared" si="15"/>
        <v>14960</v>
      </c>
      <c r="O16" s="44">
        <v>80</v>
      </c>
      <c r="P16" s="47">
        <v>477</v>
      </c>
      <c r="Q16">
        <v>10519</v>
      </c>
      <c r="R16">
        <v>5358</v>
      </c>
      <c r="S16" s="95">
        <v>60984</v>
      </c>
      <c r="T16" s="87">
        <v>863037</v>
      </c>
      <c r="U16" s="58">
        <v>23696461</v>
      </c>
      <c r="V16" s="53">
        <v>8762</v>
      </c>
      <c r="W16" s="19">
        <f t="shared" si="16"/>
        <v>19456.573574400001</v>
      </c>
      <c r="X16" s="29">
        <f t="shared" si="17"/>
        <v>2.1204842302903999E-2</v>
      </c>
      <c r="Y16" s="19">
        <f t="shared" si="18"/>
        <v>17619.8527488</v>
      </c>
      <c r="Z16" s="19">
        <f t="shared" si="1"/>
        <v>7714.5735744000012</v>
      </c>
      <c r="AA16" s="19">
        <f t="shared" si="2"/>
        <v>7550.9872583206989</v>
      </c>
      <c r="AB16" s="5">
        <f t="shared" si="3"/>
        <v>0.39650216647346664</v>
      </c>
      <c r="AC16" s="35">
        <f t="shared" si="4"/>
        <v>13348</v>
      </c>
      <c r="AD16" s="35">
        <f>(1-VLOOKUP(B16,Sheet4!$C$2:$E$105,3,TRUE))*AC16</f>
        <v>12146.68</v>
      </c>
      <c r="AE16" s="35">
        <f t="shared" si="19"/>
        <v>4164.0831743999997</v>
      </c>
      <c r="AF16" s="19">
        <f t="shared" si="20"/>
        <v>2341.8831743999999</v>
      </c>
      <c r="AG16" s="19">
        <f t="shared" si="5"/>
        <v>2296.8443433235952</v>
      </c>
      <c r="AH16" s="5">
        <f t="shared" si="21"/>
        <v>0.56240067172468056</v>
      </c>
      <c r="AI16" s="35">
        <f t="shared" si="22"/>
        <v>6085.7231487999998</v>
      </c>
      <c r="AJ16" s="19">
        <f t="shared" si="23"/>
        <v>4086.1231487999999</v>
      </c>
      <c r="AK16" s="19">
        <f t="shared" si="24"/>
        <v>3876.1521615839165</v>
      </c>
      <c r="AL16" s="5">
        <f t="shared" si="25"/>
        <v>0.67142770857161205</v>
      </c>
      <c r="AM16" s="35">
        <f t="shared" si="26"/>
        <v>13399.71533952</v>
      </c>
      <c r="AN16" s="19">
        <f t="shared" si="27"/>
        <v>3745.7153395200003</v>
      </c>
      <c r="AO16" s="19">
        <f t="shared" si="28"/>
        <v>3745.7153395200003</v>
      </c>
      <c r="AP16" s="5">
        <f t="shared" si="29"/>
        <v>0.25038204141176473</v>
      </c>
      <c r="AQ16" s="19">
        <f t="shared" si="30"/>
        <v>6047.1711488000001</v>
      </c>
      <c r="AR16" s="19">
        <f t="shared" si="6"/>
        <v>4665.4711488000003</v>
      </c>
      <c r="AS16" s="19">
        <f t="shared" si="7"/>
        <v>4133.7666489282219</v>
      </c>
      <c r="AT16" s="32">
        <f t="shared" si="8"/>
        <v>0.77151299905341952</v>
      </c>
      <c r="AU16" s="19">
        <f t="shared" si="9"/>
        <v>9480.157072</v>
      </c>
      <c r="AV16" s="19">
        <f t="shared" si="10"/>
        <v>8769.9870719999999</v>
      </c>
      <c r="AW16" s="19">
        <f t="shared" si="11"/>
        <v>8769.9870719999999</v>
      </c>
      <c r="AX16" s="31">
        <f t="shared" si="12"/>
        <v>0.83372821294799881</v>
      </c>
    </row>
    <row r="17" spans="1:50" x14ac:dyDescent="0.25">
      <c r="A17" s="12" t="s">
        <v>17</v>
      </c>
      <c r="B17" s="50">
        <f t="shared" si="31"/>
        <v>41834</v>
      </c>
      <c r="C17" s="12"/>
      <c r="D17" s="50">
        <f t="shared" si="13"/>
        <v>0</v>
      </c>
      <c r="E17" s="11">
        <v>92848</v>
      </c>
      <c r="F17" s="83">
        <v>17796</v>
      </c>
      <c r="G17">
        <f t="shared" si="0"/>
        <v>33973</v>
      </c>
      <c r="H17">
        <v>18583</v>
      </c>
      <c r="I17" s="36">
        <v>3872</v>
      </c>
      <c r="J17" s="47">
        <v>683</v>
      </c>
      <c r="K17" s="47">
        <v>892</v>
      </c>
      <c r="L17" s="47">
        <f t="shared" si="14"/>
        <v>5447</v>
      </c>
      <c r="M17" s="47">
        <v>664</v>
      </c>
      <c r="N17" s="48">
        <f t="shared" si="15"/>
        <v>14711</v>
      </c>
      <c r="O17" s="44">
        <v>77</v>
      </c>
      <c r="P17" s="47">
        <v>423</v>
      </c>
      <c r="Q17">
        <v>10033</v>
      </c>
      <c r="R17">
        <v>5357</v>
      </c>
      <c r="S17" s="95">
        <v>56517</v>
      </c>
      <c r="T17" s="87">
        <v>904507</v>
      </c>
      <c r="U17" s="58">
        <v>18909928</v>
      </c>
      <c r="V17" s="53">
        <v>7089</v>
      </c>
      <c r="W17" s="19">
        <f t="shared" si="16"/>
        <v>18916.7370711</v>
      </c>
      <c r="X17" s="29">
        <f t="shared" si="17"/>
        <v>1.7642422678161886E-2</v>
      </c>
      <c r="Y17" s="19">
        <f t="shared" si="18"/>
        <v>16848.8494422</v>
      </c>
      <c r="Z17" s="19">
        <f t="shared" si="1"/>
        <v>7174.7370711000003</v>
      </c>
      <c r="AA17" s="19">
        <f t="shared" si="2"/>
        <v>7048.1573270869767</v>
      </c>
      <c r="AB17" s="5">
        <f t="shared" si="3"/>
        <v>0.37927984324850544</v>
      </c>
      <c r="AC17" s="35">
        <f t="shared" si="4"/>
        <v>13348</v>
      </c>
      <c r="AD17" s="35">
        <f>(1-VLOOKUP(B17,Sheet4!$C$2:$E$105,3,TRUE))*AC17</f>
        <v>11479.28</v>
      </c>
      <c r="AE17" s="35">
        <f t="shared" si="19"/>
        <v>4017.7893710999997</v>
      </c>
      <c r="AF17" s="19">
        <f t="shared" si="20"/>
        <v>2195.5893710999999</v>
      </c>
      <c r="AG17" s="19">
        <f t="shared" si="5"/>
        <v>2115.9202884176298</v>
      </c>
      <c r="AH17" s="5">
        <f t="shared" si="21"/>
        <v>0.54646701663678454</v>
      </c>
      <c r="AI17" s="35">
        <f t="shared" si="22"/>
        <v>5836.9121422000007</v>
      </c>
      <c r="AJ17" s="19">
        <f t="shared" si="23"/>
        <v>3837.3121422000008</v>
      </c>
      <c r="AK17" s="19">
        <f t="shared" si="24"/>
        <v>3580.9754763047117</v>
      </c>
      <c r="AL17" s="5">
        <f t="shared" si="25"/>
        <v>0.65742160387455695</v>
      </c>
      <c r="AM17" s="35">
        <f t="shared" si="26"/>
        <v>13145.543396879999</v>
      </c>
      <c r="AN17" s="19">
        <f t="shared" si="27"/>
        <v>3491.5433968799989</v>
      </c>
      <c r="AO17" s="19">
        <f t="shared" si="28"/>
        <v>3491.5433968799989</v>
      </c>
      <c r="AP17" s="5">
        <f t="shared" si="29"/>
        <v>0.23734235584800481</v>
      </c>
      <c r="AQ17" s="19">
        <f t="shared" si="30"/>
        <v>5755.9236421999994</v>
      </c>
      <c r="AR17" s="19">
        <f t="shared" si="6"/>
        <v>4374.2236421999996</v>
      </c>
      <c r="AS17" s="19">
        <f t="shared" si="7"/>
        <v>4071.060963954877</v>
      </c>
      <c r="AT17" s="32">
        <f t="shared" si="8"/>
        <v>0.75995164531545212</v>
      </c>
      <c r="AU17" s="19">
        <f t="shared" si="9"/>
        <v>8963.997455499999</v>
      </c>
      <c r="AV17" s="19">
        <f t="shared" si="10"/>
        <v>8253.8274554999989</v>
      </c>
      <c r="AW17" s="19">
        <f t="shared" si="11"/>
        <v>8253.8274554999989</v>
      </c>
      <c r="AX17" s="31">
        <f t="shared" si="12"/>
        <v>0.82266794134356613</v>
      </c>
    </row>
    <row r="18" spans="1:50" x14ac:dyDescent="0.25">
      <c r="A18" s="12" t="s">
        <v>18</v>
      </c>
      <c r="B18" s="50">
        <f t="shared" si="31"/>
        <v>41841</v>
      </c>
      <c r="C18" s="12"/>
      <c r="D18" s="50">
        <f t="shared" si="13"/>
        <v>0</v>
      </c>
      <c r="E18" s="11">
        <v>124751</v>
      </c>
      <c r="F18" s="83">
        <v>27233</v>
      </c>
      <c r="G18">
        <f t="shared" si="0"/>
        <v>34991</v>
      </c>
      <c r="H18">
        <v>19365</v>
      </c>
      <c r="I18" s="36">
        <v>4185</v>
      </c>
      <c r="J18" s="47">
        <v>757</v>
      </c>
      <c r="K18" s="47">
        <v>910</v>
      </c>
      <c r="L18" s="47">
        <f t="shared" si="14"/>
        <v>5852</v>
      </c>
      <c r="M18" s="47">
        <v>613</v>
      </c>
      <c r="N18" s="48">
        <f t="shared" si="15"/>
        <v>15180</v>
      </c>
      <c r="O18" s="44">
        <v>83</v>
      </c>
      <c r="P18" s="47">
        <v>468</v>
      </c>
      <c r="Q18">
        <v>10000</v>
      </c>
      <c r="R18">
        <v>5626</v>
      </c>
      <c r="S18" s="95">
        <v>58021</v>
      </c>
      <c r="T18" s="87">
        <v>831858</v>
      </c>
      <c r="U18" s="58">
        <v>19232977</v>
      </c>
      <c r="V18" s="53">
        <v>7659</v>
      </c>
      <c r="W18" s="19">
        <f t="shared" si="16"/>
        <v>19098.940955900001</v>
      </c>
      <c r="X18" s="29">
        <f t="shared" si="17"/>
        <v>-1.3930565297538564E-2</v>
      </c>
      <c r="Y18" s="19">
        <f t="shared" si="18"/>
        <v>17109.330811799999</v>
      </c>
      <c r="Z18" s="19">
        <f t="shared" si="1"/>
        <v>7356.9409559000014</v>
      </c>
      <c r="AA18" s="19">
        <f t="shared" si="2"/>
        <v>7356.9409559000014</v>
      </c>
      <c r="AB18" s="5">
        <f t="shared" si="3"/>
        <v>0.37990916374386785</v>
      </c>
      <c r="AC18" s="35">
        <f t="shared" si="4"/>
        <v>13348</v>
      </c>
      <c r="AD18" s="35">
        <f>(1-VLOOKUP(B18,Sheet4!$C$2:$E$105,3,TRUE))*AC18</f>
        <v>11879.72</v>
      </c>
      <c r="AE18" s="35">
        <f t="shared" si="19"/>
        <v>4067.4908558999996</v>
      </c>
      <c r="AF18" s="19">
        <f t="shared" si="20"/>
        <v>2245.2908558999998</v>
      </c>
      <c r="AG18" s="19">
        <f t="shared" si="5"/>
        <v>2245.2908558999998</v>
      </c>
      <c r="AH18" s="5">
        <f t="shared" si="21"/>
        <v>0.53650916508960567</v>
      </c>
      <c r="AI18" s="35">
        <f t="shared" si="22"/>
        <v>5921.5759118000005</v>
      </c>
      <c r="AJ18" s="19">
        <f t="shared" si="23"/>
        <v>3921.9759118000006</v>
      </c>
      <c r="AK18" s="19">
        <f t="shared" si="24"/>
        <v>3875.8944202873504</v>
      </c>
      <c r="AL18" s="5">
        <f t="shared" si="25"/>
        <v>0.66231962069161832</v>
      </c>
      <c r="AM18" s="35">
        <f t="shared" si="26"/>
        <v>13231.477384719999</v>
      </c>
      <c r="AN18" s="19">
        <f t="shared" si="27"/>
        <v>3577.4773847199995</v>
      </c>
      <c r="AO18" s="19">
        <f t="shared" si="28"/>
        <v>3577.4773847199995</v>
      </c>
      <c r="AP18" s="5">
        <f t="shared" si="29"/>
        <v>0.23567044695125161</v>
      </c>
      <c r="AQ18" s="19">
        <f t="shared" si="30"/>
        <v>5854.8754117999997</v>
      </c>
      <c r="AR18" s="19">
        <f t="shared" si="6"/>
        <v>4473.1754117999999</v>
      </c>
      <c r="AS18" s="19">
        <f t="shared" si="7"/>
        <v>4298.3126192688424</v>
      </c>
      <c r="AT18" s="32">
        <f t="shared" si="8"/>
        <v>0.76400864188923612</v>
      </c>
      <c r="AU18" s="19">
        <f t="shared" si="9"/>
        <v>9140.0120795000021</v>
      </c>
      <c r="AV18" s="19">
        <f t="shared" si="10"/>
        <v>8429.842079500002</v>
      </c>
      <c r="AW18" s="19">
        <f t="shared" si="11"/>
        <v>8429.842079500002</v>
      </c>
      <c r="AX18" s="31">
        <f t="shared" si="12"/>
        <v>0.84298420795000018</v>
      </c>
    </row>
    <row r="19" spans="1:50" x14ac:dyDescent="0.25">
      <c r="A19" s="12" t="s">
        <v>19</v>
      </c>
      <c r="B19" s="50">
        <f t="shared" si="31"/>
        <v>41848</v>
      </c>
      <c r="C19" s="12"/>
      <c r="D19" s="50">
        <f t="shared" si="13"/>
        <v>0</v>
      </c>
      <c r="E19" s="11">
        <v>100965</v>
      </c>
      <c r="F19" s="83">
        <v>18726</v>
      </c>
      <c r="G19">
        <f t="shared" si="0"/>
        <v>37009</v>
      </c>
      <c r="H19">
        <v>20567</v>
      </c>
      <c r="I19" s="36">
        <v>4540</v>
      </c>
      <c r="J19" s="47">
        <v>844</v>
      </c>
      <c r="K19" s="47">
        <v>971</v>
      </c>
      <c r="L19" s="47">
        <f t="shared" si="14"/>
        <v>6355</v>
      </c>
      <c r="M19" s="47">
        <v>657</v>
      </c>
      <c r="N19" s="48">
        <f t="shared" si="15"/>
        <v>16027</v>
      </c>
      <c r="O19" s="44">
        <v>65</v>
      </c>
      <c r="P19" s="47">
        <v>485</v>
      </c>
      <c r="Q19">
        <v>10023</v>
      </c>
      <c r="R19">
        <v>6419</v>
      </c>
      <c r="S19" s="95">
        <v>49412</v>
      </c>
      <c r="T19" s="87">
        <v>742614</v>
      </c>
      <c r="U19" s="58">
        <v>24558343</v>
      </c>
      <c r="V19" s="53">
        <v>9869</v>
      </c>
      <c r="W19" s="19">
        <f t="shared" si="16"/>
        <v>18049.876625600002</v>
      </c>
      <c r="X19" s="29">
        <f t="shared" si="17"/>
        <v>-0.13945377171331916</v>
      </c>
      <c r="Y19" s="19">
        <f t="shared" si="18"/>
        <v>15606.0840512</v>
      </c>
      <c r="Z19" s="19">
        <f t="shared" si="1"/>
        <v>6307.8766256000017</v>
      </c>
      <c r="AA19" s="19">
        <f t="shared" si="2"/>
        <v>6307.8766256000017</v>
      </c>
      <c r="AB19" s="5">
        <f t="shared" si="3"/>
        <v>0.30669891698351737</v>
      </c>
      <c r="AC19" s="35">
        <f t="shared" si="4"/>
        <v>14259.123374399998</v>
      </c>
      <c r="AD19" s="35">
        <f>(1-VLOOKUP(B19,Sheet4!$C$2:$E$105,3,TRUE))*AC19</f>
        <v>11835.072400751998</v>
      </c>
      <c r="AE19" s="35">
        <f t="shared" si="19"/>
        <v>3776.8794256000001</v>
      </c>
      <c r="AF19" s="19">
        <f t="shared" si="20"/>
        <v>1954.6794256000001</v>
      </c>
      <c r="AG19" s="19">
        <f t="shared" si="5"/>
        <v>1954.6794256000001</v>
      </c>
      <c r="AH19" s="5">
        <f t="shared" si="21"/>
        <v>0.43054612898678413</v>
      </c>
      <c r="AI19" s="35">
        <f t="shared" si="22"/>
        <v>5424.7212512000006</v>
      </c>
      <c r="AJ19" s="19">
        <f t="shared" si="23"/>
        <v>3425.1212512000006</v>
      </c>
      <c r="AK19" s="19">
        <f t="shared" si="24"/>
        <v>3425.1212512000006</v>
      </c>
      <c r="AL19" s="5">
        <f t="shared" si="25"/>
        <v>0.53896479169158151</v>
      </c>
      <c r="AM19" s="35">
        <f t="shared" si="26"/>
        <v>12734.691940479999</v>
      </c>
      <c r="AN19" s="19">
        <f t="shared" si="27"/>
        <v>3080.6919404799992</v>
      </c>
      <c r="AO19" s="19">
        <f t="shared" si="28"/>
        <v>3080.6919404799992</v>
      </c>
      <c r="AP19" s="5">
        <f t="shared" si="29"/>
        <v>0.19221887692518869</v>
      </c>
      <c r="AQ19" s="19">
        <f t="shared" si="30"/>
        <v>5276.2352511999998</v>
      </c>
      <c r="AR19" s="19">
        <f t="shared" si="6"/>
        <v>3894.5352511999999</v>
      </c>
      <c r="AS19" s="19">
        <f t="shared" si="7"/>
        <v>3894.5352511999999</v>
      </c>
      <c r="AT19" s="32">
        <f t="shared" si="8"/>
        <v>0.60671993319831752</v>
      </c>
      <c r="AU19" s="19">
        <f t="shared" si="9"/>
        <v>8101.9087280000003</v>
      </c>
      <c r="AV19" s="19">
        <f t="shared" si="10"/>
        <v>7391.7387280000003</v>
      </c>
      <c r="AW19" s="19">
        <f t="shared" si="11"/>
        <v>7391.7387280000003</v>
      </c>
      <c r="AX19" s="31">
        <f t="shared" si="12"/>
        <v>0.73747767414945631</v>
      </c>
    </row>
    <row r="20" spans="1:50" x14ac:dyDescent="0.25">
      <c r="A20" s="12" t="s">
        <v>20</v>
      </c>
      <c r="B20" s="50">
        <f t="shared" si="31"/>
        <v>41855</v>
      </c>
      <c r="C20" s="12"/>
      <c r="D20" s="50">
        <f t="shared" si="13"/>
        <v>0</v>
      </c>
      <c r="E20" s="11">
        <v>124729</v>
      </c>
      <c r="F20" s="83">
        <v>20721</v>
      </c>
      <c r="G20">
        <f t="shared" si="0"/>
        <v>38321</v>
      </c>
      <c r="H20">
        <v>21228</v>
      </c>
      <c r="I20" s="36">
        <v>4620</v>
      </c>
      <c r="J20" s="47">
        <v>734</v>
      </c>
      <c r="K20" s="47">
        <v>1083</v>
      </c>
      <c r="L20" s="47">
        <f t="shared" si="14"/>
        <v>6437</v>
      </c>
      <c r="M20" s="47">
        <v>699</v>
      </c>
      <c r="N20" s="48">
        <f t="shared" si="15"/>
        <v>16608</v>
      </c>
      <c r="O20" s="44">
        <v>83</v>
      </c>
      <c r="P20" s="47">
        <v>597</v>
      </c>
      <c r="Q20">
        <v>10712</v>
      </c>
      <c r="R20">
        <v>6381</v>
      </c>
      <c r="S20" s="95">
        <v>56178</v>
      </c>
      <c r="T20" s="87">
        <v>659896</v>
      </c>
      <c r="U20" s="58">
        <v>27061362</v>
      </c>
      <c r="V20" s="53">
        <v>8540</v>
      </c>
      <c r="W20" s="19">
        <f t="shared" si="16"/>
        <v>18875.6060316</v>
      </c>
      <c r="X20" s="29">
        <f t="shared" si="17"/>
        <v>-0.12462614257056508</v>
      </c>
      <c r="Y20" s="19">
        <f t="shared" si="18"/>
        <v>16790.012263199998</v>
      </c>
      <c r="Z20" s="19">
        <f t="shared" si="1"/>
        <v>7133.6060316000003</v>
      </c>
      <c r="AA20" s="19">
        <f t="shared" si="2"/>
        <v>7133.6060316000003</v>
      </c>
      <c r="AB20" s="5">
        <f t="shared" si="3"/>
        <v>0.3360470148671566</v>
      </c>
      <c r="AC20" s="35">
        <f t="shared" si="4"/>
        <v>14094.3939684</v>
      </c>
      <c r="AD20" s="35">
        <f>(1-VLOOKUP(B20,Sheet4!$C$2:$E$105,3,TRUE))*AC20</f>
        <v>12403.066692192</v>
      </c>
      <c r="AE20" s="35">
        <f t="shared" si="19"/>
        <v>4006.5242315999994</v>
      </c>
      <c r="AF20" s="19">
        <f t="shared" si="20"/>
        <v>2184.3242315999996</v>
      </c>
      <c r="AG20" s="19">
        <f t="shared" si="5"/>
        <v>2184.3242315999996</v>
      </c>
      <c r="AH20" s="5">
        <f t="shared" si="21"/>
        <v>0.47279745272727264</v>
      </c>
      <c r="AI20" s="35">
        <f t="shared" si="22"/>
        <v>5817.7040632000007</v>
      </c>
      <c r="AJ20" s="19">
        <f t="shared" si="23"/>
        <v>3818.1040632000008</v>
      </c>
      <c r="AK20" s="19">
        <f t="shared" si="24"/>
        <v>3818.1040632000008</v>
      </c>
      <c r="AL20" s="5">
        <f t="shared" si="25"/>
        <v>0.59314961367096486</v>
      </c>
      <c r="AM20" s="35">
        <f t="shared" si="26"/>
        <v>13126.123985279999</v>
      </c>
      <c r="AN20" s="19">
        <f t="shared" si="27"/>
        <v>3472.123985279999</v>
      </c>
      <c r="AO20" s="19">
        <f t="shared" si="28"/>
        <v>3472.123985279999</v>
      </c>
      <c r="AP20" s="5">
        <f t="shared" si="29"/>
        <v>0.20906334208092481</v>
      </c>
      <c r="AQ20" s="19">
        <f t="shared" si="30"/>
        <v>5733.4950631999991</v>
      </c>
      <c r="AR20" s="19">
        <f t="shared" si="6"/>
        <v>4351.7950631999993</v>
      </c>
      <c r="AS20" s="19">
        <f t="shared" si="7"/>
        <v>4351.7950631999993</v>
      </c>
      <c r="AT20" s="32">
        <f t="shared" si="8"/>
        <v>0.6819926442877291</v>
      </c>
      <c r="AU20" s="19">
        <f t="shared" si="9"/>
        <v>8924.0115580000002</v>
      </c>
      <c r="AV20" s="19">
        <f t="shared" si="10"/>
        <v>8213.8415580000001</v>
      </c>
      <c r="AW20" s="19">
        <f t="shared" si="11"/>
        <v>8213.8415580000001</v>
      </c>
      <c r="AX20" s="31">
        <f t="shared" si="12"/>
        <v>0.7667887936893204</v>
      </c>
    </row>
    <row r="21" spans="1:50" x14ac:dyDescent="0.25">
      <c r="A21" s="12" t="s">
        <v>21</v>
      </c>
      <c r="B21" s="50">
        <f t="shared" si="31"/>
        <v>41862</v>
      </c>
      <c r="C21" s="12"/>
      <c r="D21" s="50">
        <f t="shared" si="13"/>
        <v>0</v>
      </c>
      <c r="E21" s="11">
        <v>122694</v>
      </c>
      <c r="F21" s="83">
        <v>21867</v>
      </c>
      <c r="G21">
        <f t="shared" si="0"/>
        <v>39096</v>
      </c>
      <c r="H21">
        <v>20774</v>
      </c>
      <c r="I21" s="36">
        <v>4234</v>
      </c>
      <c r="J21" s="47">
        <v>722</v>
      </c>
      <c r="K21" s="47">
        <v>1038</v>
      </c>
      <c r="L21" s="47">
        <f t="shared" si="14"/>
        <v>5994</v>
      </c>
      <c r="M21" s="47">
        <v>691</v>
      </c>
      <c r="N21" s="48">
        <f t="shared" si="15"/>
        <v>16540</v>
      </c>
      <c r="O21" s="44">
        <v>73</v>
      </c>
      <c r="P21" s="47">
        <v>446</v>
      </c>
      <c r="Q21">
        <v>12077</v>
      </c>
      <c r="R21">
        <v>6245</v>
      </c>
      <c r="S21" s="95">
        <v>56808</v>
      </c>
      <c r="T21" s="87">
        <v>1852508</v>
      </c>
      <c r="U21" s="58">
        <v>22729560</v>
      </c>
      <c r="V21" s="53">
        <v>7766</v>
      </c>
      <c r="W21" s="19">
        <f t="shared" si="16"/>
        <v>18952.025913599999</v>
      </c>
      <c r="X21" s="29">
        <f t="shared" si="17"/>
        <v>-9.6136112028664455E-2</v>
      </c>
      <c r="Y21" s="19">
        <f t="shared" si="18"/>
        <v>16899.319027199999</v>
      </c>
      <c r="Z21" s="19">
        <f t="shared" si="1"/>
        <v>7210.0259135999986</v>
      </c>
      <c r="AA21" s="19">
        <f t="shared" si="2"/>
        <v>7210.0259135999986</v>
      </c>
      <c r="AB21" s="5">
        <f t="shared" si="3"/>
        <v>0.34706969835371132</v>
      </c>
      <c r="AC21" s="35">
        <f t="shared" si="4"/>
        <v>13563.974086400001</v>
      </c>
      <c r="AD21" s="35">
        <f>(1-VLOOKUP(B21,Sheet4!$C$2:$E$105,3,TRUE))*AC21</f>
        <v>12071.936936896001</v>
      </c>
      <c r="AE21" s="35">
        <f t="shared" si="19"/>
        <v>4027.4411135999999</v>
      </c>
      <c r="AF21" s="19">
        <f t="shared" si="20"/>
        <v>2205.2411136000001</v>
      </c>
      <c r="AG21" s="19">
        <f t="shared" si="5"/>
        <v>2205.2411136000001</v>
      </c>
      <c r="AH21" s="5">
        <f t="shared" si="21"/>
        <v>0.52084107548417569</v>
      </c>
      <c r="AI21" s="35">
        <f t="shared" si="22"/>
        <v>5853.3638272000007</v>
      </c>
      <c r="AJ21" s="19">
        <f t="shared" si="23"/>
        <v>3853.7638272000008</v>
      </c>
      <c r="AK21" s="19">
        <f t="shared" si="24"/>
        <v>3853.7638272000008</v>
      </c>
      <c r="AL21" s="5">
        <f t="shared" si="25"/>
        <v>0.64293690810810822</v>
      </c>
      <c r="AM21" s="35">
        <f t="shared" si="26"/>
        <v>13162.19849088</v>
      </c>
      <c r="AN21" s="19">
        <f t="shared" si="27"/>
        <v>3508.1984908800005</v>
      </c>
      <c r="AO21" s="19">
        <f t="shared" si="28"/>
        <v>3508.1984908800005</v>
      </c>
      <c r="AP21" s="5">
        <f t="shared" si="29"/>
        <v>0.2121038990858525</v>
      </c>
      <c r="AQ21" s="19">
        <f t="shared" si="30"/>
        <v>5775.1398271999997</v>
      </c>
      <c r="AR21" s="19">
        <f t="shared" si="6"/>
        <v>4393.4398271999999</v>
      </c>
      <c r="AS21" s="19">
        <f t="shared" si="7"/>
        <v>4393.4398271999999</v>
      </c>
      <c r="AT21" s="32">
        <f t="shared" si="8"/>
        <v>0.70351318289831866</v>
      </c>
      <c r="AU21" s="19">
        <f t="shared" si="9"/>
        <v>8998.2299680000015</v>
      </c>
      <c r="AV21" s="19">
        <f t="shared" si="10"/>
        <v>8288.0599680000014</v>
      </c>
      <c r="AW21" s="19">
        <f t="shared" si="11"/>
        <v>8288.0599680000014</v>
      </c>
      <c r="AX21" s="31">
        <f t="shared" si="12"/>
        <v>0.68626811029229129</v>
      </c>
    </row>
    <row r="22" spans="1:50" s="8" customFormat="1" x14ac:dyDescent="0.25">
      <c r="A22" s="14" t="s">
        <v>22</v>
      </c>
      <c r="B22" s="50">
        <f t="shared" si="31"/>
        <v>41869</v>
      </c>
      <c r="C22" s="14" t="s">
        <v>179</v>
      </c>
      <c r="D22" s="50">
        <f t="shared" si="13"/>
        <v>13556.466348900001</v>
      </c>
      <c r="E22" s="21">
        <v>148868</v>
      </c>
      <c r="F22" s="83">
        <v>28190</v>
      </c>
      <c r="G22">
        <f t="shared" si="0"/>
        <v>47419</v>
      </c>
      <c r="H22" s="8">
        <v>23123</v>
      </c>
      <c r="I22" s="36">
        <v>4727</v>
      </c>
      <c r="J22" s="47">
        <v>954</v>
      </c>
      <c r="K22" s="47">
        <v>2030</v>
      </c>
      <c r="L22" s="47">
        <f t="shared" si="14"/>
        <v>7711</v>
      </c>
      <c r="M22" s="47">
        <v>636</v>
      </c>
      <c r="N22" s="48">
        <f t="shared" si="15"/>
        <v>18396</v>
      </c>
      <c r="O22" s="44">
        <v>65</v>
      </c>
      <c r="P22" s="47">
        <v>548</v>
      </c>
      <c r="Q22" s="8">
        <v>16623</v>
      </c>
      <c r="R22" s="8">
        <v>7673</v>
      </c>
      <c r="S22" s="96">
        <v>76567</v>
      </c>
      <c r="T22" s="87">
        <v>864637</v>
      </c>
      <c r="U22" s="58">
        <v>36917954</v>
      </c>
      <c r="V22" s="53">
        <v>13414</v>
      </c>
      <c r="W22" s="19">
        <f t="shared" si="16"/>
        <v>21308.533651099999</v>
      </c>
      <c r="X22" s="29">
        <f t="shared" si="17"/>
        <v>-8.5152098150420324E-2</v>
      </c>
      <c r="Y22" s="19">
        <f t="shared" si="18"/>
        <v>20246.987602199999</v>
      </c>
      <c r="Z22" s="19">
        <f t="shared" si="1"/>
        <v>9566.5336510999987</v>
      </c>
      <c r="AA22" s="19">
        <f t="shared" si="2"/>
        <v>9566.5336510999987</v>
      </c>
      <c r="AB22" s="5">
        <f t="shared" si="3"/>
        <v>0.41372372318038309</v>
      </c>
      <c r="AC22" s="35">
        <f t="shared" si="4"/>
        <v>13556.466348900001</v>
      </c>
      <c r="AD22" s="35">
        <f>(1-VLOOKUP(B22,Sheet4!$C$2:$E$105,3,TRUE))*AC22</f>
        <v>12065.255050521002</v>
      </c>
      <c r="AE22" s="35">
        <f t="shared" si="19"/>
        <v>4643.1809511000001</v>
      </c>
      <c r="AF22" s="19">
        <f t="shared" si="20"/>
        <v>2820.9809511000003</v>
      </c>
      <c r="AG22" s="19">
        <f t="shared" si="5"/>
        <v>2820.9809511000003</v>
      </c>
      <c r="AH22" s="5">
        <f t="shared" si="21"/>
        <v>0.59678040006346522</v>
      </c>
      <c r="AI22" s="35">
        <f t="shared" si="22"/>
        <v>6891.2053022</v>
      </c>
      <c r="AJ22" s="19">
        <f t="shared" si="23"/>
        <v>4891.6053021999996</v>
      </c>
      <c r="AK22" s="19">
        <f t="shared" si="24"/>
        <v>4891.6053021999996</v>
      </c>
      <c r="AL22" s="5">
        <f t="shared" si="25"/>
        <v>0.63436717704577872</v>
      </c>
      <c r="AM22" s="35">
        <f t="shared" si="26"/>
        <v>14261.391660879999</v>
      </c>
      <c r="AN22" s="19">
        <f t="shared" si="27"/>
        <v>4607.3916608799991</v>
      </c>
      <c r="AO22" s="19">
        <f t="shared" si="28"/>
        <v>4607.3916608799991</v>
      </c>
      <c r="AP22" s="5">
        <f t="shared" si="29"/>
        <v>0.25045616769297668</v>
      </c>
      <c r="AQ22" s="19">
        <f t="shared" si="30"/>
        <v>7000.6918022</v>
      </c>
      <c r="AR22" s="19">
        <f t="shared" si="6"/>
        <v>5618.9918022000002</v>
      </c>
      <c r="AS22" s="19">
        <f t="shared" si="7"/>
        <v>5618.9918022000002</v>
      </c>
      <c r="AT22" s="32">
        <f t="shared" si="8"/>
        <v>0.7323070249185456</v>
      </c>
      <c r="AU22" s="19">
        <f t="shared" si="9"/>
        <v>11124.5453555</v>
      </c>
      <c r="AV22" s="19">
        <f t="shared" si="10"/>
        <v>10414.3753555</v>
      </c>
      <c r="AW22" s="19">
        <f t="shared" si="11"/>
        <v>10414.3753555</v>
      </c>
      <c r="AX22" s="31">
        <f t="shared" si="12"/>
        <v>0.62650396170967937</v>
      </c>
    </row>
    <row r="23" spans="1:50" s="8" customFormat="1" x14ac:dyDescent="0.25">
      <c r="A23" s="14" t="s">
        <v>23</v>
      </c>
      <c r="B23" s="50">
        <f t="shared" si="31"/>
        <v>41876</v>
      </c>
      <c r="C23" s="14"/>
      <c r="D23" s="50">
        <f t="shared" si="13"/>
        <v>0</v>
      </c>
      <c r="E23" s="21">
        <v>144356</v>
      </c>
      <c r="F23" s="83">
        <v>30122</v>
      </c>
      <c r="G23">
        <f t="shared" si="0"/>
        <v>53093</v>
      </c>
      <c r="H23" s="8">
        <v>25675</v>
      </c>
      <c r="I23" s="36">
        <v>5925</v>
      </c>
      <c r="J23" s="47">
        <v>1336</v>
      </c>
      <c r="K23" s="47">
        <v>2837</v>
      </c>
      <c r="L23" s="47">
        <f t="shared" si="14"/>
        <v>10098</v>
      </c>
      <c r="M23" s="47">
        <v>583</v>
      </c>
      <c r="N23" s="48">
        <f t="shared" si="15"/>
        <v>19750</v>
      </c>
      <c r="O23" s="44">
        <v>90</v>
      </c>
      <c r="P23" s="47">
        <v>705</v>
      </c>
      <c r="Q23" s="8">
        <v>17129</v>
      </c>
      <c r="R23" s="8">
        <v>10289</v>
      </c>
      <c r="S23" s="96">
        <v>100216</v>
      </c>
      <c r="T23" s="87">
        <v>935745</v>
      </c>
      <c r="U23" s="58">
        <v>55787286</v>
      </c>
      <c r="V23" s="53">
        <v>19613</v>
      </c>
      <c r="W23" s="19">
        <f t="shared" si="16"/>
        <v>24026.316934399998</v>
      </c>
      <c r="X23" s="29">
        <f t="shared" si="17"/>
        <v>-6.8619883359628792E-2</v>
      </c>
      <c r="Y23" s="19">
        <f t="shared" si="18"/>
        <v>24048.408268800002</v>
      </c>
      <c r="Z23" s="19">
        <f t="shared" si="1"/>
        <v>12284.316934399998</v>
      </c>
      <c r="AA23" s="19">
        <f t="shared" si="2"/>
        <v>12284.316934399998</v>
      </c>
      <c r="AB23" s="5">
        <f t="shared" si="3"/>
        <v>0.47845440835053549</v>
      </c>
      <c r="AC23" s="35">
        <f t="shared" si="4"/>
        <v>13390.683065600002</v>
      </c>
      <c r="AD23" s="35">
        <f>(1-VLOOKUP(B23,Sheet4!$C$2:$E$105,3,TRUE))*AC23</f>
        <v>12319.428420352002</v>
      </c>
      <c r="AE23" s="35">
        <f t="shared" si="19"/>
        <v>5277.4873343999998</v>
      </c>
      <c r="AF23" s="19">
        <f t="shared" si="20"/>
        <v>3455.2873344</v>
      </c>
      <c r="AG23" s="19">
        <f t="shared" si="5"/>
        <v>3455.2873344</v>
      </c>
      <c r="AH23" s="5">
        <f t="shared" si="21"/>
        <v>0.58317085812658231</v>
      </c>
      <c r="AI23" s="35">
        <f t="shared" si="22"/>
        <v>7928.0578688000005</v>
      </c>
      <c r="AJ23" s="19">
        <f t="shared" si="23"/>
        <v>5928.4578688000001</v>
      </c>
      <c r="AK23" s="19">
        <f t="shared" si="24"/>
        <v>5928.4578688000001</v>
      </c>
      <c r="AL23" s="5">
        <f t="shared" si="25"/>
        <v>0.58709228251138845</v>
      </c>
      <c r="AM23" s="35">
        <f t="shared" si="26"/>
        <v>15494.86106752</v>
      </c>
      <c r="AN23" s="19">
        <f t="shared" si="27"/>
        <v>5840.8610675199998</v>
      </c>
      <c r="AO23" s="19">
        <f t="shared" si="28"/>
        <v>5840.8610675199998</v>
      </c>
      <c r="AP23" s="5">
        <f t="shared" si="29"/>
        <v>0.29573980088708862</v>
      </c>
      <c r="AQ23" s="19">
        <f t="shared" si="30"/>
        <v>8262.2098688000005</v>
      </c>
      <c r="AR23" s="19">
        <f t="shared" si="6"/>
        <v>6880.5098688000007</v>
      </c>
      <c r="AS23" s="19">
        <f t="shared" si="7"/>
        <v>6880.5098688000007</v>
      </c>
      <c r="AT23" s="32">
        <f t="shared" si="8"/>
        <v>0.66872483903197599</v>
      </c>
      <c r="AU23" s="19">
        <f t="shared" si="9"/>
        <v>13156.195472000003</v>
      </c>
      <c r="AV23" s="19">
        <f t="shared" si="10"/>
        <v>12446.025472000003</v>
      </c>
      <c r="AW23" s="19">
        <f t="shared" si="11"/>
        <v>12446.025472000003</v>
      </c>
      <c r="AX23" s="31">
        <f t="shared" si="12"/>
        <v>0.7266054919726781</v>
      </c>
    </row>
    <row r="24" spans="1:50" x14ac:dyDescent="0.25">
      <c r="A24" s="12" t="s">
        <v>24</v>
      </c>
      <c r="B24" s="50">
        <f t="shared" si="31"/>
        <v>41883</v>
      </c>
      <c r="C24" s="12"/>
      <c r="D24" s="50">
        <f t="shared" si="13"/>
        <v>0</v>
      </c>
      <c r="E24" s="11">
        <v>129332</v>
      </c>
      <c r="F24" s="83">
        <v>27901</v>
      </c>
      <c r="G24">
        <f t="shared" si="0"/>
        <v>53287</v>
      </c>
      <c r="H24">
        <v>27210</v>
      </c>
      <c r="I24" s="36">
        <v>5710</v>
      </c>
      <c r="J24" s="47">
        <v>1397</v>
      </c>
      <c r="K24" s="47">
        <v>2730</v>
      </c>
      <c r="L24" s="47">
        <f t="shared" si="14"/>
        <v>9837</v>
      </c>
      <c r="M24" s="47">
        <v>678</v>
      </c>
      <c r="N24" s="48">
        <f t="shared" si="15"/>
        <v>21500</v>
      </c>
      <c r="O24" s="44">
        <v>88</v>
      </c>
      <c r="P24" s="47">
        <v>703</v>
      </c>
      <c r="Q24">
        <v>15344</v>
      </c>
      <c r="R24">
        <v>10733</v>
      </c>
      <c r="S24" s="95">
        <v>109004</v>
      </c>
      <c r="T24" s="87">
        <v>962195</v>
      </c>
      <c r="U24" s="58">
        <v>48868058</v>
      </c>
      <c r="V24" s="53">
        <v>17621</v>
      </c>
      <c r="W24" s="19">
        <f t="shared" si="16"/>
        <v>25007.7431984</v>
      </c>
      <c r="X24" s="29">
        <f t="shared" si="17"/>
        <v>-8.8062996493858001E-2</v>
      </c>
      <c r="Y24" s="19">
        <f t="shared" si="18"/>
        <v>25404.009996799999</v>
      </c>
      <c r="Z24" s="19">
        <f t="shared" si="1"/>
        <v>13265.7431984</v>
      </c>
      <c r="AA24" s="19">
        <f t="shared" si="2"/>
        <v>13265.7431984</v>
      </c>
      <c r="AB24" s="5">
        <f t="shared" si="3"/>
        <v>0.48753190732818813</v>
      </c>
      <c r="AC24" s="35">
        <f t="shared" si="4"/>
        <v>13944.2568016</v>
      </c>
      <c r="AD24" s="35">
        <f>(1-VLOOKUP(B24,Sheet4!$C$2:$E$105,3,TRUE))*AC24</f>
        <v>12689.273689456</v>
      </c>
      <c r="AE24" s="35">
        <f t="shared" si="19"/>
        <v>5484.6907983999999</v>
      </c>
      <c r="AF24" s="19">
        <f t="shared" si="20"/>
        <v>3662.4907984000001</v>
      </c>
      <c r="AG24" s="19">
        <f t="shared" si="5"/>
        <v>3662.4907984000001</v>
      </c>
      <c r="AH24" s="5">
        <f t="shared" si="21"/>
        <v>0.64141695243432573</v>
      </c>
      <c r="AI24" s="35">
        <f t="shared" si="22"/>
        <v>8256.3423968000025</v>
      </c>
      <c r="AJ24" s="19">
        <f t="shared" si="23"/>
        <v>6256.7423968000021</v>
      </c>
      <c r="AK24" s="19">
        <f t="shared" si="24"/>
        <v>6256.7423968000021</v>
      </c>
      <c r="AL24" s="5">
        <f t="shared" si="25"/>
        <v>0.63604171971129431</v>
      </c>
      <c r="AM24" s="35">
        <f t="shared" si="26"/>
        <v>15930.41543872</v>
      </c>
      <c r="AN24" s="19">
        <f t="shared" si="27"/>
        <v>6276.4154387199997</v>
      </c>
      <c r="AO24" s="19">
        <f t="shared" si="28"/>
        <v>6276.4154387199997</v>
      </c>
      <c r="AP24" s="5">
        <f t="shared" si="29"/>
        <v>0.29192629947534882</v>
      </c>
      <c r="AQ24" s="19">
        <f t="shared" si="30"/>
        <v>8673.9803968000015</v>
      </c>
      <c r="AR24" s="19">
        <f t="shared" si="6"/>
        <v>7292.2803968000017</v>
      </c>
      <c r="AS24" s="19">
        <f t="shared" si="7"/>
        <v>7292.2803968000017</v>
      </c>
      <c r="AT24" s="32">
        <f t="shared" si="8"/>
        <v>0.67942610610267418</v>
      </c>
      <c r="AU24" s="19">
        <f t="shared" si="9"/>
        <v>13768.631191999999</v>
      </c>
      <c r="AV24" s="19">
        <f t="shared" si="10"/>
        <v>13058.461191999999</v>
      </c>
      <c r="AW24" s="19">
        <f t="shared" si="11"/>
        <v>13058.461191999999</v>
      </c>
      <c r="AX24" s="31">
        <f t="shared" si="12"/>
        <v>0.85104674087591237</v>
      </c>
    </row>
    <row r="25" spans="1:50" x14ac:dyDescent="0.25">
      <c r="A25" s="13" t="s">
        <v>25</v>
      </c>
      <c r="B25" s="50">
        <f t="shared" si="31"/>
        <v>41890</v>
      </c>
      <c r="C25" s="13"/>
      <c r="D25" s="50">
        <f t="shared" si="13"/>
        <v>0</v>
      </c>
      <c r="E25" s="7"/>
      <c r="F25" s="83">
        <v>26475</v>
      </c>
      <c r="G25">
        <f t="shared" si="0"/>
        <v>50248</v>
      </c>
      <c r="H25">
        <v>25608</v>
      </c>
      <c r="I25" s="36">
        <v>5243</v>
      </c>
      <c r="J25" s="47">
        <v>1269</v>
      </c>
      <c r="K25" s="47">
        <v>2400</v>
      </c>
      <c r="L25" s="47">
        <f t="shared" si="14"/>
        <v>8912</v>
      </c>
      <c r="M25" s="47">
        <v>648</v>
      </c>
      <c r="N25" s="48">
        <f t="shared" si="15"/>
        <v>20365</v>
      </c>
      <c r="O25" s="44">
        <v>98</v>
      </c>
      <c r="P25" s="47">
        <v>582</v>
      </c>
      <c r="Q25" s="20">
        <v>13403</v>
      </c>
      <c r="R25" s="20">
        <v>11237</v>
      </c>
      <c r="S25" s="17">
        <v>110599</v>
      </c>
      <c r="T25" s="87">
        <v>1180208</v>
      </c>
      <c r="U25" s="58">
        <v>34358910</v>
      </c>
      <c r="V25" s="53">
        <v>15824</v>
      </c>
      <c r="W25" s="19">
        <f t="shared" si="16"/>
        <v>25184.213519899997</v>
      </c>
      <c r="X25" s="29">
        <f t="shared" si="17"/>
        <v>-1.682746533915529E-2</v>
      </c>
      <c r="Y25" s="19">
        <f t="shared" si="18"/>
        <v>25646.736139799999</v>
      </c>
      <c r="Z25" s="19">
        <f t="shared" si="1"/>
        <v>13442.213519899997</v>
      </c>
      <c r="AA25" s="19">
        <f t="shared" si="2"/>
        <v>13442.213519899997</v>
      </c>
      <c r="AB25" s="5">
        <f t="shared" si="3"/>
        <v>0.5249224273625428</v>
      </c>
      <c r="AC25" s="35">
        <f t="shared" si="4"/>
        <v>13348</v>
      </c>
      <c r="AD25" s="35">
        <f>(1-VLOOKUP(B25,Sheet4!$C$2:$E$105,3,TRUE))*AC25</f>
        <v>12013.2</v>
      </c>
      <c r="AE25" s="35">
        <f t="shared" si="19"/>
        <v>5520.6416198999996</v>
      </c>
      <c r="AF25" s="19">
        <f t="shared" si="20"/>
        <v>3698.4416198999998</v>
      </c>
      <c r="AG25" s="19">
        <f t="shared" si="5"/>
        <v>3512.4412610371446</v>
      </c>
      <c r="AH25" s="5">
        <f t="shared" si="21"/>
        <v>0.66992967023405392</v>
      </c>
      <c r="AI25" s="35">
        <f t="shared" si="22"/>
        <v>8312.6130398000005</v>
      </c>
      <c r="AJ25" s="19">
        <f t="shared" si="23"/>
        <v>6313.0130398000001</v>
      </c>
      <c r="AK25" s="19">
        <f t="shared" si="24"/>
        <v>6313.0130398000001</v>
      </c>
      <c r="AL25" s="5">
        <f t="shared" si="25"/>
        <v>0.70837219925942552</v>
      </c>
      <c r="AM25" s="35">
        <f t="shared" si="26"/>
        <v>16008.142595919999</v>
      </c>
      <c r="AN25" s="19">
        <f t="shared" si="27"/>
        <v>6354.1425959199987</v>
      </c>
      <c r="AO25" s="19">
        <f t="shared" si="28"/>
        <v>6354.1425959199987</v>
      </c>
      <c r="AP25" s="5">
        <f t="shared" si="29"/>
        <v>0.31201289447188796</v>
      </c>
      <c r="AQ25" s="19">
        <f t="shared" si="30"/>
        <v>8745.4035398000015</v>
      </c>
      <c r="AR25" s="19">
        <f t="shared" si="6"/>
        <v>7363.7035398000016</v>
      </c>
      <c r="AS25" s="19">
        <f t="shared" si="7"/>
        <v>7363.7035398000016</v>
      </c>
      <c r="AT25" s="32">
        <f t="shared" si="8"/>
        <v>0.65530867133576587</v>
      </c>
      <c r="AU25" s="19">
        <f t="shared" si="9"/>
        <v>13871.506299499999</v>
      </c>
      <c r="AV25" s="19">
        <f t="shared" si="10"/>
        <v>13161.336299499999</v>
      </c>
      <c r="AW25" s="19">
        <f t="shared" si="11"/>
        <v>12716.815795884899</v>
      </c>
      <c r="AX25" s="31">
        <f t="shared" si="12"/>
        <v>0.94880368543496973</v>
      </c>
    </row>
    <row r="26" spans="1:50" x14ac:dyDescent="0.25">
      <c r="A26" s="13" t="s">
        <v>26</v>
      </c>
      <c r="B26" s="50">
        <f t="shared" si="31"/>
        <v>41897</v>
      </c>
      <c r="C26" s="13"/>
      <c r="D26" s="50">
        <f t="shared" si="13"/>
        <v>0</v>
      </c>
      <c r="E26" s="7"/>
      <c r="F26" s="83">
        <v>26912</v>
      </c>
      <c r="G26">
        <f t="shared" si="0"/>
        <v>48563</v>
      </c>
      <c r="H26">
        <v>24378</v>
      </c>
      <c r="I26" s="36">
        <v>5649</v>
      </c>
      <c r="J26" s="47">
        <v>1375</v>
      </c>
      <c r="K26" s="47">
        <v>1150</v>
      </c>
      <c r="L26" s="47">
        <f t="shared" si="14"/>
        <v>8174</v>
      </c>
      <c r="M26" s="47">
        <v>602</v>
      </c>
      <c r="N26" s="48">
        <f t="shared" si="15"/>
        <v>18729</v>
      </c>
      <c r="O26" s="44">
        <v>90</v>
      </c>
      <c r="P26" s="47">
        <v>628</v>
      </c>
      <c r="Q26" s="20">
        <v>13384</v>
      </c>
      <c r="R26" s="20">
        <v>10801</v>
      </c>
      <c r="S26" s="17">
        <v>122511</v>
      </c>
      <c r="T26" s="87">
        <v>984653</v>
      </c>
      <c r="U26" s="58">
        <v>33925180</v>
      </c>
      <c r="V26" s="53">
        <v>14252</v>
      </c>
      <c r="W26" s="19">
        <f t="shared" si="16"/>
        <v>26486.064087899998</v>
      </c>
      <c r="X26" s="29">
        <f t="shared" si="17"/>
        <v>7.9591444047855148E-2</v>
      </c>
      <c r="Y26" s="19">
        <f t="shared" si="18"/>
        <v>27427.318075800002</v>
      </c>
      <c r="Z26" s="19">
        <f t="shared" si="1"/>
        <v>14744.064087899998</v>
      </c>
      <c r="AA26" s="19">
        <f t="shared" si="2"/>
        <v>13570.562736009915</v>
      </c>
      <c r="AB26" s="5">
        <f t="shared" si="3"/>
        <v>0.55667252178234128</v>
      </c>
      <c r="AC26" s="35">
        <f t="shared" si="4"/>
        <v>13348</v>
      </c>
      <c r="AD26" s="35">
        <f>(1-VLOOKUP(B26,Sheet4!$C$2:$E$105,3,TRUE))*AC26</f>
        <v>12146.68</v>
      </c>
      <c r="AE26" s="35">
        <f t="shared" si="19"/>
        <v>5773.0449878999998</v>
      </c>
      <c r="AF26" s="19">
        <f t="shared" si="20"/>
        <v>3950.8449879</v>
      </c>
      <c r="AG26" s="19">
        <f t="shared" si="5"/>
        <v>3865.9534757524216</v>
      </c>
      <c r="AH26" s="5">
        <f t="shared" si="21"/>
        <v>0.68436067901441344</v>
      </c>
      <c r="AI26" s="35">
        <f t="shared" si="22"/>
        <v>8700.6821758000024</v>
      </c>
      <c r="AJ26" s="19">
        <f t="shared" si="23"/>
        <v>6701.082175800002</v>
      </c>
      <c r="AK26" s="19">
        <f t="shared" si="24"/>
        <v>6295.44265590334</v>
      </c>
      <c r="AL26" s="5">
        <f t="shared" si="25"/>
        <v>0.77017894004200393</v>
      </c>
      <c r="AM26" s="35">
        <f t="shared" si="26"/>
        <v>16575.76369032</v>
      </c>
      <c r="AN26" s="19">
        <f t="shared" si="27"/>
        <v>6921.76369032</v>
      </c>
      <c r="AO26" s="19">
        <f t="shared" si="28"/>
        <v>6921.76369032</v>
      </c>
      <c r="AP26" s="5">
        <f t="shared" si="29"/>
        <v>0.36957465376261411</v>
      </c>
      <c r="AQ26" s="19">
        <f t="shared" si="30"/>
        <v>9246.6366758000022</v>
      </c>
      <c r="AR26" s="19">
        <f t="shared" si="6"/>
        <v>7864.9366758000024</v>
      </c>
      <c r="AS26" s="19">
        <f t="shared" si="7"/>
        <v>7864.9366758000024</v>
      </c>
      <c r="AT26" s="32">
        <f t="shared" si="8"/>
        <v>0.7281674544764376</v>
      </c>
      <c r="AU26" s="19">
        <f t="shared" si="9"/>
        <v>14559.364739500003</v>
      </c>
      <c r="AV26" s="19">
        <f t="shared" si="10"/>
        <v>13384</v>
      </c>
      <c r="AW26" s="19">
        <f t="shared" si="11"/>
        <v>12303.521424531036</v>
      </c>
      <c r="AX26" s="31">
        <f t="shared" si="12"/>
        <v>0.91927087750530756</v>
      </c>
    </row>
    <row r="27" spans="1:50" x14ac:dyDescent="0.25">
      <c r="A27" s="13" t="s">
        <v>27</v>
      </c>
      <c r="B27" s="50">
        <f t="shared" si="31"/>
        <v>41904</v>
      </c>
      <c r="C27" s="13"/>
      <c r="D27" s="50">
        <f t="shared" si="13"/>
        <v>0</v>
      </c>
      <c r="E27" s="7"/>
      <c r="F27" s="83">
        <v>24838</v>
      </c>
      <c r="G27">
        <f t="shared" si="0"/>
        <v>45407</v>
      </c>
      <c r="H27">
        <v>23216</v>
      </c>
      <c r="I27" s="36">
        <v>5027</v>
      </c>
      <c r="J27" s="47">
        <v>1180</v>
      </c>
      <c r="K27" s="47">
        <v>1062</v>
      </c>
      <c r="L27" s="47">
        <f t="shared" si="14"/>
        <v>7269</v>
      </c>
      <c r="M27" s="47">
        <v>557</v>
      </c>
      <c r="N27" s="48">
        <f t="shared" si="15"/>
        <v>18189</v>
      </c>
      <c r="O27" s="44">
        <v>87</v>
      </c>
      <c r="P27" s="47">
        <v>589</v>
      </c>
      <c r="Q27" s="20">
        <v>12295</v>
      </c>
      <c r="R27" s="20">
        <v>9896</v>
      </c>
      <c r="S27" s="17">
        <v>109227</v>
      </c>
      <c r="T27" s="87">
        <v>1302509</v>
      </c>
      <c r="U27" s="58">
        <v>31116749</v>
      </c>
      <c r="V27" s="53">
        <v>11336</v>
      </c>
      <c r="W27" s="19">
        <f t="shared" si="16"/>
        <v>25032.446447100003</v>
      </c>
      <c r="X27" s="29">
        <f t="shared" si="17"/>
        <v>7.2563680539120351E-2</v>
      </c>
      <c r="Y27" s="19">
        <f t="shared" si="18"/>
        <v>25438.007194200003</v>
      </c>
      <c r="Z27" s="19">
        <f t="shared" si="1"/>
        <v>13290.446447100003</v>
      </c>
      <c r="AA27" s="19">
        <f t="shared" si="2"/>
        <v>12326.042736890351</v>
      </c>
      <c r="AB27" s="5">
        <f t="shared" si="3"/>
        <v>0.53092878777094898</v>
      </c>
      <c r="AC27" s="35">
        <f t="shared" si="4"/>
        <v>13348</v>
      </c>
      <c r="AD27" s="35">
        <f>(1-VLOOKUP(B27,Sheet4!$C$2:$E$105,3,TRUE))*AC27</f>
        <v>12280.16</v>
      </c>
      <c r="AE27" s="35">
        <f t="shared" si="19"/>
        <v>5489.7477471000002</v>
      </c>
      <c r="AF27" s="19">
        <f t="shared" si="20"/>
        <v>3667.5477471000004</v>
      </c>
      <c r="AG27" s="19">
        <f t="shared" si="5"/>
        <v>3358.3988507324511</v>
      </c>
      <c r="AH27" s="5">
        <f t="shared" si="21"/>
        <v>0.66807218037247884</v>
      </c>
      <c r="AI27" s="35">
        <f t="shared" si="22"/>
        <v>8264.2708942000008</v>
      </c>
      <c r="AJ27" s="19">
        <f t="shared" si="23"/>
        <v>6264.6708942000005</v>
      </c>
      <c r="AK27" s="19">
        <f t="shared" si="24"/>
        <v>5510.2129773963525</v>
      </c>
      <c r="AL27" s="5">
        <f t="shared" si="25"/>
        <v>0.75804278131742364</v>
      </c>
      <c r="AM27" s="35">
        <f t="shared" si="26"/>
        <v>15941.307097680001</v>
      </c>
      <c r="AN27" s="19">
        <f t="shared" si="27"/>
        <v>6287.3070976800009</v>
      </c>
      <c r="AO27" s="19">
        <f t="shared" si="28"/>
        <v>6287.3070976800009</v>
      </c>
      <c r="AP27" s="5">
        <f t="shared" si="29"/>
        <v>0.34566535255813957</v>
      </c>
      <c r="AQ27" s="19">
        <f t="shared" si="30"/>
        <v>8684.0273942000003</v>
      </c>
      <c r="AR27" s="19">
        <f t="shared" si="6"/>
        <v>7302.3273942000005</v>
      </c>
      <c r="AS27" s="19">
        <f t="shared" si="7"/>
        <v>7302.3273942000005</v>
      </c>
      <c r="AT27" s="32">
        <f t="shared" si="8"/>
        <v>0.73790697192805177</v>
      </c>
      <c r="AU27" s="19">
        <f t="shared" si="9"/>
        <v>13783.1673355</v>
      </c>
      <c r="AV27" s="19">
        <f t="shared" si="10"/>
        <v>12295</v>
      </c>
      <c r="AW27" s="19">
        <f t="shared" si="11"/>
        <v>10967.509957646193</v>
      </c>
      <c r="AX27" s="31">
        <f t="shared" si="12"/>
        <v>0.89203009008915757</v>
      </c>
    </row>
    <row r="28" spans="1:50" x14ac:dyDescent="0.25">
      <c r="A28" s="13" t="s">
        <v>28</v>
      </c>
      <c r="B28" s="50">
        <f t="shared" si="31"/>
        <v>41911</v>
      </c>
      <c r="C28" s="13"/>
      <c r="D28" s="50">
        <f t="shared" si="13"/>
        <v>0</v>
      </c>
      <c r="E28" s="7"/>
      <c r="F28" s="83">
        <v>27867</v>
      </c>
      <c r="G28">
        <f t="shared" si="0"/>
        <v>49034</v>
      </c>
      <c r="H28">
        <v>24938</v>
      </c>
      <c r="I28" s="36">
        <v>5289</v>
      </c>
      <c r="J28" s="47">
        <v>1398</v>
      </c>
      <c r="K28" s="47">
        <v>1094</v>
      </c>
      <c r="L28" s="47">
        <f t="shared" si="14"/>
        <v>7781</v>
      </c>
      <c r="M28" s="47">
        <v>592</v>
      </c>
      <c r="N28" s="48">
        <f t="shared" si="15"/>
        <v>19649</v>
      </c>
      <c r="O28" s="44">
        <v>90</v>
      </c>
      <c r="P28" s="47">
        <v>688</v>
      </c>
      <c r="Q28" s="20">
        <v>13105</v>
      </c>
      <c r="R28" s="20">
        <v>10991</v>
      </c>
      <c r="S28" s="17">
        <v>164012</v>
      </c>
      <c r="T28" s="87">
        <v>1050065</v>
      </c>
      <c r="U28" s="58">
        <v>37736308</v>
      </c>
      <c r="V28" s="53">
        <v>16037</v>
      </c>
      <c r="W28" s="19">
        <f t="shared" si="16"/>
        <v>30799.997585600002</v>
      </c>
      <c r="X28" s="29">
        <f t="shared" si="17"/>
        <v>0.19032461185453717</v>
      </c>
      <c r="Y28" s="19">
        <f t="shared" si="18"/>
        <v>33187.465971199999</v>
      </c>
      <c r="Z28" s="19">
        <f t="shared" si="1"/>
        <v>19057.997585600002</v>
      </c>
      <c r="AA28" s="19">
        <f t="shared" si="2"/>
        <v>15430.791592395974</v>
      </c>
      <c r="AB28" s="5">
        <f t="shared" si="3"/>
        <v>0.61876620388146497</v>
      </c>
      <c r="AC28" s="35">
        <f t="shared" si="4"/>
        <v>13348</v>
      </c>
      <c r="AD28" s="35">
        <f>(1-VLOOKUP(B28,Sheet4!$C$2:$E$105,3,TRUE))*AC28</f>
        <v>12013.2</v>
      </c>
      <c r="AE28" s="35">
        <f t="shared" si="19"/>
        <v>6430.7403855999992</v>
      </c>
      <c r="AF28" s="19">
        <f t="shared" si="20"/>
        <v>4608.5403855999994</v>
      </c>
      <c r="AG28" s="19">
        <f t="shared" si="5"/>
        <v>3790.3209642888119</v>
      </c>
      <c r="AH28" s="5">
        <f t="shared" si="21"/>
        <v>0.7166422696707907</v>
      </c>
      <c r="AI28" s="35">
        <f t="shared" si="22"/>
        <v>9609.3631712000006</v>
      </c>
      <c r="AJ28" s="19">
        <f t="shared" si="23"/>
        <v>7609.7631712000002</v>
      </c>
      <c r="AK28" s="19">
        <f t="shared" si="24"/>
        <v>6161.861736329085</v>
      </c>
      <c r="AL28" s="5">
        <f t="shared" si="25"/>
        <v>0.79191128856561943</v>
      </c>
      <c r="AM28" s="35">
        <f t="shared" si="26"/>
        <v>18376.000708480002</v>
      </c>
      <c r="AN28" s="19">
        <f t="shared" si="27"/>
        <v>8722.0007084800018</v>
      </c>
      <c r="AO28" s="19">
        <f t="shared" si="28"/>
        <v>8722.0007084800018</v>
      </c>
      <c r="AP28" s="5">
        <f t="shared" si="29"/>
        <v>0.44389031037101134</v>
      </c>
      <c r="AQ28" s="19">
        <f t="shared" si="30"/>
        <v>10549.577171200002</v>
      </c>
      <c r="AR28" s="19">
        <f t="shared" si="6"/>
        <v>9167.8771712000016</v>
      </c>
      <c r="AS28" s="19">
        <f t="shared" si="7"/>
        <v>9167.8771712000016</v>
      </c>
      <c r="AT28" s="32">
        <f t="shared" si="8"/>
        <v>0.83412584580111016</v>
      </c>
      <c r="AU28" s="19">
        <f t="shared" si="9"/>
        <v>15847.493528000001</v>
      </c>
      <c r="AV28" s="19">
        <f t="shared" si="10"/>
        <v>13105</v>
      </c>
      <c r="AW28" s="19">
        <f t="shared" si="11"/>
        <v>10837.109647437996</v>
      </c>
      <c r="AX28" s="31">
        <f t="shared" si="12"/>
        <v>0.82694465070110612</v>
      </c>
    </row>
    <row r="29" spans="1:50" x14ac:dyDescent="0.25">
      <c r="A29" s="13" t="s">
        <v>29</v>
      </c>
      <c r="B29" s="50">
        <f t="shared" si="31"/>
        <v>41918</v>
      </c>
      <c r="C29" s="13"/>
      <c r="D29" s="50">
        <f t="shared" si="13"/>
        <v>0</v>
      </c>
      <c r="E29" s="7"/>
      <c r="F29" s="83">
        <v>39909</v>
      </c>
      <c r="G29">
        <f t="shared" si="0"/>
        <v>53139</v>
      </c>
      <c r="H29">
        <v>26397</v>
      </c>
      <c r="I29" s="36">
        <v>6365</v>
      </c>
      <c r="J29" s="47">
        <v>1489</v>
      </c>
      <c r="K29" s="47">
        <v>1185</v>
      </c>
      <c r="L29" s="47">
        <f t="shared" si="14"/>
        <v>9039</v>
      </c>
      <c r="M29" s="47">
        <v>604</v>
      </c>
      <c r="N29" s="48">
        <f t="shared" si="15"/>
        <v>20032</v>
      </c>
      <c r="O29" s="44">
        <v>110</v>
      </c>
      <c r="P29" s="47">
        <v>747</v>
      </c>
      <c r="Q29" s="20">
        <v>15301</v>
      </c>
      <c r="R29" s="20">
        <v>11441</v>
      </c>
      <c r="S29" s="17">
        <v>169449</v>
      </c>
      <c r="T29" s="87">
        <v>821722</v>
      </c>
      <c r="U29" s="58">
        <v>39851847</v>
      </c>
      <c r="V29" s="53">
        <v>16244</v>
      </c>
      <c r="W29" s="19">
        <f t="shared" si="16"/>
        <v>31339.641039899998</v>
      </c>
      <c r="X29" s="29">
        <f t="shared" si="17"/>
        <v>0.15771211398392485</v>
      </c>
      <c r="Y29" s="19">
        <f t="shared" si="18"/>
        <v>33891.056179800005</v>
      </c>
      <c r="Z29" s="19">
        <f t="shared" si="1"/>
        <v>19597.641039899998</v>
      </c>
      <c r="AA29" s="19">
        <f t="shared" si="2"/>
        <v>16506.855642399245</v>
      </c>
      <c r="AB29" s="5">
        <f t="shared" si="3"/>
        <v>0.62533074373600206</v>
      </c>
      <c r="AC29" s="35">
        <f t="shared" si="4"/>
        <v>13348</v>
      </c>
      <c r="AD29" s="35">
        <f>(1-VLOOKUP(B29,Sheet4!$C$2:$E$105,3,TRUE))*AC29</f>
        <v>11746.24</v>
      </c>
      <c r="AE29" s="35">
        <f t="shared" si="19"/>
        <v>6491.3841399000003</v>
      </c>
      <c r="AF29" s="19">
        <f t="shared" si="20"/>
        <v>4669.1841399000004</v>
      </c>
      <c r="AG29" s="19">
        <f t="shared" si="5"/>
        <v>4578.277361185611</v>
      </c>
      <c r="AH29" s="5">
        <f t="shared" si="21"/>
        <v>0.71928945187519422</v>
      </c>
      <c r="AI29" s="35">
        <f t="shared" si="22"/>
        <v>9677.3680798000005</v>
      </c>
      <c r="AJ29" s="19">
        <f t="shared" si="23"/>
        <v>7677.7680798000001</v>
      </c>
      <c r="AK29" s="19">
        <f t="shared" si="24"/>
        <v>7171.3037161594102</v>
      </c>
      <c r="AL29" s="5">
        <f t="shared" si="25"/>
        <v>0.79337357187292956</v>
      </c>
      <c r="AM29" s="35">
        <f t="shared" si="26"/>
        <v>18591.431611920001</v>
      </c>
      <c r="AN29" s="19">
        <f t="shared" si="27"/>
        <v>8937.4316119200012</v>
      </c>
      <c r="AO29" s="19">
        <f t="shared" si="28"/>
        <v>8937.4316119200012</v>
      </c>
      <c r="AP29" s="5">
        <f t="shared" si="29"/>
        <v>0.44615772823083072</v>
      </c>
      <c r="AQ29" s="19">
        <f t="shared" si="30"/>
        <v>10669.233579800002</v>
      </c>
      <c r="AR29" s="19">
        <f t="shared" si="6"/>
        <v>9287.5335798000015</v>
      </c>
      <c r="AS29" s="19">
        <f t="shared" si="7"/>
        <v>9287.5335798000015</v>
      </c>
      <c r="AT29" s="32">
        <f t="shared" si="8"/>
        <v>0.81177638141770836</v>
      </c>
      <c r="AU29" s="19">
        <f t="shared" si="9"/>
        <v>15888.648899500004</v>
      </c>
      <c r="AV29" s="19">
        <f t="shared" si="10"/>
        <v>15178.478899500004</v>
      </c>
      <c r="AW29" s="19">
        <f t="shared" si="11"/>
        <v>14617.095960157951</v>
      </c>
      <c r="AX29" s="31">
        <f t="shared" si="12"/>
        <v>0.95530331090503562</v>
      </c>
    </row>
    <row r="30" spans="1:50" x14ac:dyDescent="0.25">
      <c r="A30" s="13" t="s">
        <v>30</v>
      </c>
      <c r="B30" s="50">
        <f t="shared" si="31"/>
        <v>41925</v>
      </c>
      <c r="C30" s="13"/>
      <c r="D30" s="50">
        <f t="shared" si="13"/>
        <v>0</v>
      </c>
      <c r="E30" s="7"/>
      <c r="F30" s="83">
        <v>30661</v>
      </c>
      <c r="G30">
        <f t="shared" si="0"/>
        <v>52664</v>
      </c>
      <c r="H30">
        <v>24929</v>
      </c>
      <c r="I30" s="36">
        <v>5511</v>
      </c>
      <c r="J30" s="47">
        <v>1418</v>
      </c>
      <c r="K30" s="47">
        <v>1078</v>
      </c>
      <c r="L30" s="47">
        <f t="shared" si="14"/>
        <v>8007</v>
      </c>
      <c r="M30" s="47">
        <v>582</v>
      </c>
      <c r="N30" s="48">
        <f t="shared" si="15"/>
        <v>19418</v>
      </c>
      <c r="O30" s="44">
        <v>104</v>
      </c>
      <c r="P30" s="47">
        <v>588</v>
      </c>
      <c r="Q30" s="20">
        <v>17678</v>
      </c>
      <c r="R30" s="20">
        <v>10057</v>
      </c>
      <c r="S30" s="17">
        <v>152183</v>
      </c>
      <c r="T30" s="87">
        <v>921095</v>
      </c>
      <c r="U30" s="58">
        <v>34796973</v>
      </c>
      <c r="V30" s="53">
        <v>12601</v>
      </c>
      <c r="W30" s="19">
        <f t="shared" si="16"/>
        <v>29605.499251099998</v>
      </c>
      <c r="X30" s="29">
        <f t="shared" si="17"/>
        <v>0.15796049279345431</v>
      </c>
      <c r="Y30" s="19">
        <f t="shared" si="18"/>
        <v>31615.8532022</v>
      </c>
      <c r="Z30" s="19">
        <f t="shared" si="1"/>
        <v>17863.499251099998</v>
      </c>
      <c r="AA30" s="19">
        <f t="shared" si="2"/>
        <v>15041.77210638074</v>
      </c>
      <c r="AB30" s="5">
        <f t="shared" si="3"/>
        <v>0.60338449622450718</v>
      </c>
      <c r="AC30" s="35">
        <f t="shared" si="4"/>
        <v>13348</v>
      </c>
      <c r="AD30" s="35">
        <f>(1-VLOOKUP(B30,Sheet4!$C$2:$E$105,3,TRUE))*AC30</f>
        <v>12146.68</v>
      </c>
      <c r="AE30" s="35">
        <f t="shared" si="19"/>
        <v>6278.3769511</v>
      </c>
      <c r="AF30" s="19">
        <f t="shared" si="20"/>
        <v>4456.1769511000002</v>
      </c>
      <c r="AG30" s="19">
        <f t="shared" si="5"/>
        <v>3911.5190707384063</v>
      </c>
      <c r="AH30" s="5">
        <f t="shared" si="21"/>
        <v>0.70976575408063991</v>
      </c>
      <c r="AI30" s="35">
        <f t="shared" si="22"/>
        <v>9420.5605022000018</v>
      </c>
      <c r="AJ30" s="19">
        <f t="shared" si="23"/>
        <v>7420.9605022000014</v>
      </c>
      <c r="AK30" s="19">
        <f t="shared" si="24"/>
        <v>6307.441125954133</v>
      </c>
      <c r="AL30" s="5">
        <f t="shared" si="25"/>
        <v>0.7877408674852171</v>
      </c>
      <c r="AM30" s="35">
        <f t="shared" si="26"/>
        <v>17890.959660879998</v>
      </c>
      <c r="AN30" s="19">
        <f t="shared" si="27"/>
        <v>8236.9596608799984</v>
      </c>
      <c r="AO30" s="19">
        <f t="shared" si="28"/>
        <v>8236.9596608799984</v>
      </c>
      <c r="AP30" s="5">
        <f t="shared" si="29"/>
        <v>0.42419196935214742</v>
      </c>
      <c r="AQ30" s="19">
        <f t="shared" si="30"/>
        <v>10248.399002200002</v>
      </c>
      <c r="AR30" s="19">
        <f t="shared" si="6"/>
        <v>8866.6990022000009</v>
      </c>
      <c r="AS30" s="19">
        <f t="shared" si="7"/>
        <v>8701.1046160461701</v>
      </c>
      <c r="AT30" s="32">
        <f t="shared" si="8"/>
        <v>0.86517894163728448</v>
      </c>
      <c r="AU30" s="19">
        <f t="shared" si="9"/>
        <v>15655.834155500002</v>
      </c>
      <c r="AV30" s="19">
        <f t="shared" si="10"/>
        <v>14945.664155500002</v>
      </c>
      <c r="AW30" s="19">
        <f t="shared" si="11"/>
        <v>14945.664155500002</v>
      </c>
      <c r="AX30" s="31">
        <f t="shared" si="12"/>
        <v>0.84543863307500866</v>
      </c>
    </row>
    <row r="31" spans="1:50" x14ac:dyDescent="0.25">
      <c r="A31" s="13" t="s">
        <v>31</v>
      </c>
      <c r="B31" s="50">
        <f t="shared" si="31"/>
        <v>41932</v>
      </c>
      <c r="C31" s="13" t="s">
        <v>180</v>
      </c>
      <c r="D31" s="50">
        <f t="shared" si="13"/>
        <v>13348</v>
      </c>
      <c r="E31" s="7"/>
      <c r="F31" s="83">
        <v>31324</v>
      </c>
      <c r="G31">
        <f t="shared" si="0"/>
        <v>51618</v>
      </c>
      <c r="H31">
        <v>25912</v>
      </c>
      <c r="I31" s="36">
        <v>4558</v>
      </c>
      <c r="J31" s="47">
        <v>1679</v>
      </c>
      <c r="K31" s="47">
        <v>1159</v>
      </c>
      <c r="L31" s="47">
        <f t="shared" si="14"/>
        <v>7396</v>
      </c>
      <c r="M31" s="47">
        <v>660</v>
      </c>
      <c r="N31" s="48">
        <f t="shared" si="15"/>
        <v>21354</v>
      </c>
      <c r="O31" s="44">
        <v>121</v>
      </c>
      <c r="P31" s="47">
        <v>643</v>
      </c>
      <c r="Q31" s="20">
        <v>14820</v>
      </c>
      <c r="R31" s="20">
        <v>10886</v>
      </c>
      <c r="S31" s="17">
        <v>153697</v>
      </c>
      <c r="T31" s="87">
        <v>865863</v>
      </c>
      <c r="U31" s="58">
        <v>33549535</v>
      </c>
      <c r="V31" s="53">
        <v>14631</v>
      </c>
      <c r="W31" s="19">
        <f t="shared" si="16"/>
        <v>29759.9454191</v>
      </c>
      <c r="X31" s="29">
        <f t="shared" si="17"/>
        <v>0.1292994783730477</v>
      </c>
      <c r="Y31" s="19">
        <f t="shared" si="18"/>
        <v>31820.128138200002</v>
      </c>
      <c r="Z31" s="19">
        <f t="shared" si="1"/>
        <v>18017.9454191</v>
      </c>
      <c r="AA31" s="19">
        <f t="shared" si="2"/>
        <v>15688.234475056326</v>
      </c>
      <c r="AB31" s="5">
        <f t="shared" si="3"/>
        <v>0.60544282475518396</v>
      </c>
      <c r="AC31" s="35">
        <f t="shared" si="4"/>
        <v>13348</v>
      </c>
      <c r="AD31" s="35">
        <f>(1-VLOOKUP(B31,Sheet4!$C$2:$E$105,3,TRUE))*AC31</f>
        <v>12013.2</v>
      </c>
      <c r="AE31" s="35">
        <f t="shared" si="19"/>
        <v>6299.4397190999998</v>
      </c>
      <c r="AF31" s="19">
        <f t="shared" si="20"/>
        <v>4477.2397191</v>
      </c>
      <c r="AG31" s="19">
        <f t="shared" si="5"/>
        <v>3239.535506274101</v>
      </c>
      <c r="AH31" s="5">
        <f t="shared" si="21"/>
        <v>0.71073617952481372</v>
      </c>
      <c r="AI31" s="35">
        <f t="shared" si="22"/>
        <v>9447.8488382000014</v>
      </c>
      <c r="AJ31" s="19">
        <f t="shared" si="23"/>
        <v>7396</v>
      </c>
      <c r="AK31" s="19">
        <f t="shared" si="24"/>
        <v>5789.7640972864638</v>
      </c>
      <c r="AL31" s="5">
        <f t="shared" si="25"/>
        <v>0.78282370163418924</v>
      </c>
      <c r="AM31" s="35">
        <f t="shared" si="26"/>
        <v>17954.289675280001</v>
      </c>
      <c r="AN31" s="19">
        <f t="shared" si="27"/>
        <v>8300.2896752800007</v>
      </c>
      <c r="AO31" s="19">
        <f t="shared" si="28"/>
        <v>8300.2896752800007</v>
      </c>
      <c r="AP31" s="5">
        <f t="shared" si="29"/>
        <v>0.38869952586307016</v>
      </c>
      <c r="AQ31" s="19">
        <f t="shared" si="30"/>
        <v>10290.070338200001</v>
      </c>
      <c r="AR31" s="19">
        <f t="shared" si="6"/>
        <v>8908.3703382000003</v>
      </c>
      <c r="AS31" s="19">
        <f t="shared" si="7"/>
        <v>8908.3703382000003</v>
      </c>
      <c r="AT31" s="32">
        <f t="shared" si="8"/>
        <v>0.81833275199338606</v>
      </c>
      <c r="AU31" s="19">
        <f t="shared" si="9"/>
        <v>15688.173195500001</v>
      </c>
      <c r="AV31" s="19">
        <f t="shared" si="10"/>
        <v>14820</v>
      </c>
      <c r="AW31" s="19">
        <f t="shared" si="11"/>
        <v>13999.870938637992</v>
      </c>
      <c r="AX31" s="31">
        <f t="shared" si="12"/>
        <v>0.94466065712806968</v>
      </c>
    </row>
    <row r="32" spans="1:50" x14ac:dyDescent="0.25">
      <c r="A32" s="13" t="s">
        <v>32</v>
      </c>
      <c r="B32" s="50">
        <f t="shared" si="31"/>
        <v>41939</v>
      </c>
      <c r="C32" s="13" t="s">
        <v>180</v>
      </c>
      <c r="D32" s="50">
        <f t="shared" si="13"/>
        <v>13348</v>
      </c>
      <c r="E32" s="7"/>
      <c r="F32" s="83">
        <v>33194</v>
      </c>
      <c r="G32">
        <f t="shared" si="0"/>
        <v>55798</v>
      </c>
      <c r="H32">
        <v>28002</v>
      </c>
      <c r="I32" s="36">
        <v>4931</v>
      </c>
      <c r="J32" s="47">
        <v>1804</v>
      </c>
      <c r="K32" s="47">
        <v>1204</v>
      </c>
      <c r="L32" s="47">
        <f t="shared" si="14"/>
        <v>7939</v>
      </c>
      <c r="M32" s="47">
        <v>607</v>
      </c>
      <c r="N32" s="48">
        <f t="shared" si="15"/>
        <v>23071</v>
      </c>
      <c r="O32" s="44">
        <v>113</v>
      </c>
      <c r="P32" s="47">
        <v>715</v>
      </c>
      <c r="Q32" s="20">
        <v>16013</v>
      </c>
      <c r="R32" s="20">
        <v>11783</v>
      </c>
      <c r="S32" s="17">
        <v>166146</v>
      </c>
      <c r="T32" s="87">
        <v>1176202</v>
      </c>
      <c r="U32" s="58">
        <v>42302905</v>
      </c>
      <c r="V32" s="53">
        <v>16629</v>
      </c>
      <c r="W32" s="19">
        <f t="shared" si="16"/>
        <v>31012.510268399998</v>
      </c>
      <c r="X32" s="29">
        <f t="shared" si="17"/>
        <v>9.7074059543884719E-2</v>
      </c>
      <c r="Y32" s="19">
        <f t="shared" si="18"/>
        <v>33465.031936799998</v>
      </c>
      <c r="Z32" s="19">
        <f t="shared" si="1"/>
        <v>19270.510268399998</v>
      </c>
      <c r="AA32" s="19">
        <f t="shared" si="2"/>
        <v>17399.843607164294</v>
      </c>
      <c r="AB32" s="5">
        <f t="shared" si="3"/>
        <v>0.62137860178431159</v>
      </c>
      <c r="AC32" s="35">
        <f t="shared" si="4"/>
        <v>13348</v>
      </c>
      <c r="AD32" s="35">
        <f>(1-VLOOKUP(B32,Sheet4!$C$2:$E$105,3,TRUE))*AC32</f>
        <v>12814.08</v>
      </c>
      <c r="AE32" s="35">
        <f t="shared" si="19"/>
        <v>6455.2476683999994</v>
      </c>
      <c r="AF32" s="19">
        <f t="shared" si="20"/>
        <v>4633.0476683999996</v>
      </c>
      <c r="AG32" s="19">
        <f t="shared" si="5"/>
        <v>3539.0676278332339</v>
      </c>
      <c r="AH32" s="5">
        <f t="shared" si="21"/>
        <v>0.7177180344419456</v>
      </c>
      <c r="AI32" s="35">
        <f t="shared" si="22"/>
        <v>9637.464536800002</v>
      </c>
      <c r="AJ32" s="19">
        <f t="shared" si="23"/>
        <v>7637.8645368000016</v>
      </c>
      <c r="AK32" s="19">
        <f t="shared" si="24"/>
        <v>6291.8007455297957</v>
      </c>
      <c r="AL32" s="5">
        <f t="shared" si="25"/>
        <v>0.79251804327116715</v>
      </c>
      <c r="AM32" s="35">
        <f t="shared" si="26"/>
        <v>18461.120334719999</v>
      </c>
      <c r="AN32" s="19">
        <f t="shared" si="27"/>
        <v>8807.1203347199989</v>
      </c>
      <c r="AO32" s="19">
        <f t="shared" si="28"/>
        <v>8807.1203347199989</v>
      </c>
      <c r="AP32" s="5">
        <f t="shared" si="29"/>
        <v>0.38173986106887431</v>
      </c>
      <c r="AQ32" s="19">
        <f t="shared" si="30"/>
        <v>10597.951536800001</v>
      </c>
      <c r="AR32" s="19">
        <f t="shared" si="6"/>
        <v>9216.2515368000004</v>
      </c>
      <c r="AS32" s="19">
        <f t="shared" si="7"/>
        <v>9216.2515368000004</v>
      </c>
      <c r="AT32" s="32">
        <f t="shared" si="8"/>
        <v>0.78216511387592302</v>
      </c>
      <c r="AU32" s="19">
        <f t="shared" si="9"/>
        <v>15867.171142000001</v>
      </c>
      <c r="AV32" s="19">
        <f t="shared" si="10"/>
        <v>15157.001142000001</v>
      </c>
      <c r="AW32" s="19">
        <f t="shared" si="11"/>
        <v>15157.001142000001</v>
      </c>
      <c r="AX32" s="31">
        <f t="shared" si="12"/>
        <v>0.94654350477736848</v>
      </c>
    </row>
    <row r="33" spans="1:50" x14ac:dyDescent="0.25">
      <c r="A33" s="13" t="s">
        <v>33</v>
      </c>
      <c r="B33" s="50">
        <f t="shared" si="31"/>
        <v>41946</v>
      </c>
      <c r="C33" s="13" t="s">
        <v>180</v>
      </c>
      <c r="D33" s="50">
        <f t="shared" si="13"/>
        <v>13348</v>
      </c>
      <c r="E33" s="7"/>
      <c r="F33" s="83">
        <v>30994</v>
      </c>
      <c r="G33">
        <f t="shared" si="0"/>
        <v>60826</v>
      </c>
      <c r="H33">
        <v>31559</v>
      </c>
      <c r="I33" s="36">
        <v>6797</v>
      </c>
      <c r="J33" s="47">
        <v>1890</v>
      </c>
      <c r="K33" s="47">
        <v>1341</v>
      </c>
      <c r="L33" s="47">
        <f t="shared" si="14"/>
        <v>10028</v>
      </c>
      <c r="M33" s="47">
        <v>760</v>
      </c>
      <c r="N33" s="48">
        <f t="shared" si="15"/>
        <v>24762</v>
      </c>
      <c r="O33" s="44">
        <v>168</v>
      </c>
      <c r="P33" s="47">
        <v>801</v>
      </c>
      <c r="Q33" s="20">
        <v>17083</v>
      </c>
      <c r="R33" s="20">
        <v>12184</v>
      </c>
      <c r="S33" s="17">
        <v>164143</v>
      </c>
      <c r="T33" s="87">
        <v>1378309</v>
      </c>
      <c r="U33" s="58">
        <v>36063684</v>
      </c>
      <c r="V33" s="53">
        <v>15560</v>
      </c>
      <c r="W33" s="19">
        <f t="shared" si="16"/>
        <v>30813.0693551</v>
      </c>
      <c r="X33" s="29">
        <f t="shared" si="17"/>
        <v>-2.4208255149905652E-2</v>
      </c>
      <c r="Y33" s="19">
        <f t="shared" si="18"/>
        <v>33204.557410199996</v>
      </c>
      <c r="Z33" s="19">
        <f t="shared" si="1"/>
        <v>19071.0693551</v>
      </c>
      <c r="AA33" s="19">
        <f t="shared" si="2"/>
        <v>19071.0693551</v>
      </c>
      <c r="AB33" s="5">
        <f t="shared" si="3"/>
        <v>0.60429891172407235</v>
      </c>
      <c r="AC33" s="35">
        <f t="shared" si="4"/>
        <v>13348</v>
      </c>
      <c r="AD33" s="35">
        <f>(1-VLOOKUP(B33,Sheet4!$C$2:$E$105,3,TRUE))*AC33</f>
        <v>11746.24</v>
      </c>
      <c r="AE33" s="35">
        <f t="shared" si="19"/>
        <v>6432.2710550999991</v>
      </c>
      <c r="AF33" s="19">
        <f t="shared" si="20"/>
        <v>4610.0710550999993</v>
      </c>
      <c r="AG33" s="19">
        <f t="shared" si="5"/>
        <v>4610.0710550999993</v>
      </c>
      <c r="AH33" s="5">
        <f t="shared" si="21"/>
        <v>0.67825085406797103</v>
      </c>
      <c r="AI33" s="35">
        <f t="shared" si="22"/>
        <v>9611.1407102000012</v>
      </c>
      <c r="AJ33" s="19">
        <f t="shared" si="23"/>
        <v>7611.5407102000008</v>
      </c>
      <c r="AK33" s="19">
        <f t="shared" si="24"/>
        <v>7611.5407102000008</v>
      </c>
      <c r="AL33" s="5">
        <f t="shared" si="25"/>
        <v>0.75902879040686089</v>
      </c>
      <c r="AM33" s="35">
        <f t="shared" si="26"/>
        <v>18381.246944079998</v>
      </c>
      <c r="AN33" s="19">
        <f t="shared" si="27"/>
        <v>8727.2469440799978</v>
      </c>
      <c r="AO33" s="19">
        <f t="shared" si="28"/>
        <v>8727.2469440799978</v>
      </c>
      <c r="AP33" s="5">
        <f t="shared" si="29"/>
        <v>0.35244515564493972</v>
      </c>
      <c r="AQ33" s="19">
        <f t="shared" si="30"/>
        <v>10552.599210200002</v>
      </c>
      <c r="AR33" s="19">
        <f t="shared" si="6"/>
        <v>9170.8992102000011</v>
      </c>
      <c r="AS33" s="19">
        <f t="shared" si="7"/>
        <v>9170.8992102000011</v>
      </c>
      <c r="AT33" s="32">
        <f t="shared" si="8"/>
        <v>0.75270019781680897</v>
      </c>
      <c r="AU33" s="19">
        <f t="shared" si="9"/>
        <v>15848.832675500003</v>
      </c>
      <c r="AV33" s="19">
        <f t="shared" si="10"/>
        <v>15138.662675500003</v>
      </c>
      <c r="AW33" s="19">
        <f t="shared" si="11"/>
        <v>15138.662675500003</v>
      </c>
      <c r="AX33" s="31">
        <f t="shared" si="12"/>
        <v>0.88618291140314953</v>
      </c>
    </row>
    <row r="34" spans="1:50" x14ac:dyDescent="0.25">
      <c r="A34" s="13" t="s">
        <v>34</v>
      </c>
      <c r="B34" s="50">
        <f t="shared" si="31"/>
        <v>41953</v>
      </c>
      <c r="C34" s="13" t="s">
        <v>180</v>
      </c>
      <c r="D34" s="50">
        <f t="shared" si="13"/>
        <v>17052.0957929</v>
      </c>
      <c r="E34" s="7"/>
      <c r="F34" s="83">
        <v>33811</v>
      </c>
      <c r="G34">
        <f t="shared" ref="G34:G65" si="32">SUM(H34,Q34,R34)</f>
        <v>60677</v>
      </c>
      <c r="H34">
        <v>32725</v>
      </c>
      <c r="I34" s="36">
        <v>6436</v>
      </c>
      <c r="J34" s="47">
        <v>1948</v>
      </c>
      <c r="K34" s="47">
        <v>1483</v>
      </c>
      <c r="L34" s="47">
        <f t="shared" si="14"/>
        <v>9867</v>
      </c>
      <c r="M34" s="47">
        <v>738</v>
      </c>
      <c r="N34" s="48">
        <f t="shared" si="15"/>
        <v>26289</v>
      </c>
      <c r="O34" s="44">
        <v>168</v>
      </c>
      <c r="P34" s="47">
        <v>844</v>
      </c>
      <c r="Q34" s="20">
        <v>15992</v>
      </c>
      <c r="R34" s="20">
        <v>11960</v>
      </c>
      <c r="S34" s="17">
        <v>131173</v>
      </c>
      <c r="T34" s="87">
        <v>1183847</v>
      </c>
      <c r="U34" s="58">
        <v>28483702</v>
      </c>
      <c r="V34" s="53">
        <v>14236</v>
      </c>
      <c r="W34" s="19">
        <f t="shared" si="16"/>
        <v>27414.9042071</v>
      </c>
      <c r="X34" s="29">
        <f t="shared" si="17"/>
        <v>-0.19369375697197488</v>
      </c>
      <c r="Y34" s="19">
        <f t="shared" si="18"/>
        <v>28686.454114200002</v>
      </c>
      <c r="Z34" s="19">
        <f t="shared" ref="Z34:Z65" si="33">MIN(H34,W34-$W$2)</f>
        <v>15672.9042071</v>
      </c>
      <c r="AA34" s="19">
        <f t="shared" ref="AA34:AA65" si="34">IF(H34&gt;W34,Z34,H34*Z34/W34)</f>
        <v>15672.9042071</v>
      </c>
      <c r="AB34" s="5">
        <f t="shared" ref="AB34:AB65" si="35">AA34/H34</f>
        <v>0.47892755407486631</v>
      </c>
      <c r="AC34" s="35">
        <f t="shared" ref="AC34:AC67" si="36">MAX(13348,H34-AA34)</f>
        <v>17052.0957929</v>
      </c>
      <c r="AD34" s="35">
        <f>(1-VLOOKUP(B34,Sheet4!$C$2:$E$105,3,TRUE))*AC34</f>
        <v>14153.239508106999</v>
      </c>
      <c r="AE34" s="35">
        <f t="shared" si="19"/>
        <v>5938.7629070999992</v>
      </c>
      <c r="AF34" s="19">
        <f t="shared" si="20"/>
        <v>4116.5629070999994</v>
      </c>
      <c r="AG34" s="19">
        <f t="shared" ref="AG34:AG65" si="37">IF(I34&gt;AE34,AF34,I34*AF34/AE34)</f>
        <v>4116.5629070999994</v>
      </c>
      <c r="AH34" s="5">
        <f t="shared" si="21"/>
        <v>0.6396151191889371</v>
      </c>
      <c r="AI34" s="35">
        <f t="shared" si="22"/>
        <v>8947.2304142000012</v>
      </c>
      <c r="AJ34" s="19">
        <f t="shared" si="23"/>
        <v>6947.6304142000008</v>
      </c>
      <c r="AK34" s="19">
        <f t="shared" si="24"/>
        <v>6947.6304142000008</v>
      </c>
      <c r="AL34" s="5">
        <f t="shared" si="25"/>
        <v>0.70412794306273441</v>
      </c>
      <c r="AM34" s="35">
        <f t="shared" si="26"/>
        <v>16974.261425680001</v>
      </c>
      <c r="AN34" s="19">
        <f t="shared" si="27"/>
        <v>7320.2614256800007</v>
      </c>
      <c r="AO34" s="19">
        <f t="shared" si="28"/>
        <v>7320.2614256800007</v>
      </c>
      <c r="AP34" s="5">
        <f t="shared" si="29"/>
        <v>0.27845339973677208</v>
      </c>
      <c r="AQ34" s="19">
        <f t="shared" si="30"/>
        <v>9575.4739141999999</v>
      </c>
      <c r="AR34" s="19">
        <f t="shared" ref="AR34:AR65" si="38">MIN(R34,AQ34-$AQ$2)</f>
        <v>8193.7739141999991</v>
      </c>
      <c r="AS34" s="19">
        <f t="shared" ref="AS34:AS65" si="39">IF(R34&gt;AQ34,AR34,R34*AR34/AQ34)</f>
        <v>8193.7739141999991</v>
      </c>
      <c r="AT34" s="32">
        <f t="shared" ref="AT34:AT65" si="40">AS34/R34</f>
        <v>0.68509815336120394</v>
      </c>
      <c r="AU34" s="19">
        <f t="shared" ref="AU34:AU65" si="41">-0.0000005*S34^2 + 0.1743*S34 + 710.17</f>
        <v>14970.445935500002</v>
      </c>
      <c r="AV34" s="19">
        <f t="shared" ref="AV34:AV65" si="42">MIN(Q34,AU34-$AU$2)</f>
        <v>14260.275935500002</v>
      </c>
      <c r="AW34" s="19">
        <f t="shared" ref="AW34:AW65" si="43">IF(Q34&gt;AU34,AV34,Q34*AV34/AU34)</f>
        <v>14260.275935500002</v>
      </c>
      <c r="AX34" s="31">
        <f t="shared" ref="AX34:AX65" si="44">AW34/Q34</f>
        <v>0.89171310252001013</v>
      </c>
    </row>
    <row r="35" spans="1:50" x14ac:dyDescent="0.25">
      <c r="A35" s="13" t="s">
        <v>35</v>
      </c>
      <c r="B35" s="50">
        <f t="shared" si="31"/>
        <v>41960</v>
      </c>
      <c r="C35" s="13" t="s">
        <v>181</v>
      </c>
      <c r="D35" s="50">
        <f t="shared" si="13"/>
        <v>14384.9022401</v>
      </c>
      <c r="E35" s="7"/>
      <c r="F35" s="83">
        <v>29601</v>
      </c>
      <c r="G35">
        <f t="shared" si="32"/>
        <v>61932</v>
      </c>
      <c r="H35">
        <v>34327</v>
      </c>
      <c r="I35" s="36">
        <v>6897</v>
      </c>
      <c r="J35" s="47">
        <v>2163</v>
      </c>
      <c r="K35" s="47">
        <v>1619</v>
      </c>
      <c r="L35" s="47">
        <f t="shared" si="14"/>
        <v>10679</v>
      </c>
      <c r="M35" s="47">
        <v>794</v>
      </c>
      <c r="N35" s="48">
        <f t="shared" si="15"/>
        <v>27430</v>
      </c>
      <c r="O35" s="44">
        <v>211</v>
      </c>
      <c r="P35" s="47">
        <v>888</v>
      </c>
      <c r="Q35" s="20">
        <v>14939</v>
      </c>
      <c r="R35" s="20">
        <v>12666</v>
      </c>
      <c r="S35" s="17">
        <v>172951</v>
      </c>
      <c r="T35" s="87">
        <v>2273837</v>
      </c>
      <c r="U35" s="58">
        <v>37157974</v>
      </c>
      <c r="V35" s="53">
        <v>15702</v>
      </c>
      <c r="W35" s="19">
        <f t="shared" si="16"/>
        <v>31684.0977599</v>
      </c>
      <c r="X35" s="29">
        <f t="shared" si="17"/>
        <v>-8.3414154953306188E-2</v>
      </c>
      <c r="Y35" s="19">
        <f t="shared" si="18"/>
        <v>34337.981419799995</v>
      </c>
      <c r="Z35" s="19">
        <f t="shared" si="33"/>
        <v>19942.0977599</v>
      </c>
      <c r="AA35" s="19">
        <f t="shared" si="34"/>
        <v>19942.0977599</v>
      </c>
      <c r="AB35" s="5">
        <f t="shared" si="35"/>
        <v>0.58094496343694468</v>
      </c>
      <c r="AC35" s="35">
        <f t="shared" si="36"/>
        <v>14384.9022401</v>
      </c>
      <c r="AD35" s="35">
        <f>(1-VLOOKUP(B35,Sheet4!$C$2:$E$105,3,TRUE))*AC35</f>
        <v>11651.770814481</v>
      </c>
      <c r="AE35" s="35">
        <f t="shared" si="19"/>
        <v>6527.3146599000002</v>
      </c>
      <c r="AF35" s="19">
        <f t="shared" si="20"/>
        <v>4705.1146599000003</v>
      </c>
      <c r="AG35" s="19">
        <f t="shared" si="37"/>
        <v>4705.1146599000003</v>
      </c>
      <c r="AH35" s="5">
        <f t="shared" si="21"/>
        <v>0.68219728286211401</v>
      </c>
      <c r="AI35" s="35">
        <f t="shared" si="22"/>
        <v>9714.9095198000014</v>
      </c>
      <c r="AJ35" s="19">
        <f t="shared" si="23"/>
        <v>7715.309519800001</v>
      </c>
      <c r="AK35" s="19">
        <f t="shared" si="24"/>
        <v>7715.309519800001</v>
      </c>
      <c r="AL35" s="5">
        <f t="shared" si="25"/>
        <v>0.72247490587133634</v>
      </c>
      <c r="AM35" s="35">
        <f t="shared" si="26"/>
        <v>18727.687427919998</v>
      </c>
      <c r="AN35" s="19">
        <f t="shared" si="27"/>
        <v>9073.6874279199983</v>
      </c>
      <c r="AO35" s="19">
        <f t="shared" si="28"/>
        <v>9073.6874279199983</v>
      </c>
      <c r="AP35" s="5">
        <f t="shared" si="29"/>
        <v>0.33079429194021137</v>
      </c>
      <c r="AQ35" s="19">
        <f t="shared" si="30"/>
        <v>10740.0440198</v>
      </c>
      <c r="AR35" s="19">
        <f t="shared" si="38"/>
        <v>9358.3440197999989</v>
      </c>
      <c r="AS35" s="19">
        <f t="shared" si="39"/>
        <v>9358.3440197999989</v>
      </c>
      <c r="AT35" s="32">
        <f t="shared" si="40"/>
        <v>0.73885552027475121</v>
      </c>
      <c r="AU35" s="19">
        <f t="shared" si="41"/>
        <v>15899.5050995</v>
      </c>
      <c r="AV35" s="19">
        <f t="shared" si="42"/>
        <v>14939</v>
      </c>
      <c r="AW35" s="19">
        <f t="shared" si="43"/>
        <v>14036.519979921781</v>
      </c>
      <c r="AX35" s="31">
        <f t="shared" si="44"/>
        <v>0.93958899390332562</v>
      </c>
    </row>
    <row r="36" spans="1:50" x14ac:dyDescent="0.25">
      <c r="A36" s="13" t="s">
        <v>36</v>
      </c>
      <c r="B36" s="50">
        <f t="shared" si="31"/>
        <v>41967</v>
      </c>
      <c r="C36" s="13" t="s">
        <v>181</v>
      </c>
      <c r="D36" s="50">
        <f t="shared" si="13"/>
        <v>15780.877360099999</v>
      </c>
      <c r="E36" s="7"/>
      <c r="F36" s="83">
        <v>29834</v>
      </c>
      <c r="G36">
        <f t="shared" si="32"/>
        <v>56328</v>
      </c>
      <c r="H36">
        <v>33272</v>
      </c>
      <c r="I36" s="36">
        <v>6003</v>
      </c>
      <c r="J36" s="47">
        <v>2003</v>
      </c>
      <c r="K36" s="47">
        <v>1203</v>
      </c>
      <c r="L36" s="47">
        <f t="shared" si="14"/>
        <v>9209</v>
      </c>
      <c r="M36" s="47">
        <v>751</v>
      </c>
      <c r="N36" s="48">
        <f t="shared" si="15"/>
        <v>27269</v>
      </c>
      <c r="O36" s="44">
        <v>274</v>
      </c>
      <c r="P36" s="47">
        <v>810</v>
      </c>
      <c r="Q36" s="20">
        <v>11590</v>
      </c>
      <c r="R36" s="20">
        <v>11466</v>
      </c>
      <c r="S36" s="17">
        <v>148551</v>
      </c>
      <c r="T36" s="87">
        <v>1485647</v>
      </c>
      <c r="U36" s="58">
        <v>37497428</v>
      </c>
      <c r="V36" s="53">
        <v>14283</v>
      </c>
      <c r="W36" s="19">
        <f t="shared" si="16"/>
        <v>29233.122639900001</v>
      </c>
      <c r="X36" s="29">
        <f t="shared" si="17"/>
        <v>-0.13816099668351459</v>
      </c>
      <c r="Y36" s="19">
        <f t="shared" si="18"/>
        <v>31122.071179800001</v>
      </c>
      <c r="Z36" s="19">
        <f t="shared" si="33"/>
        <v>17491.122639900001</v>
      </c>
      <c r="AA36" s="19">
        <f t="shared" si="34"/>
        <v>17491.122639900001</v>
      </c>
      <c r="AB36" s="5">
        <f t="shared" si="35"/>
        <v>0.52570096897992313</v>
      </c>
      <c r="AC36" s="35">
        <f t="shared" si="36"/>
        <v>15780.877360099999</v>
      </c>
      <c r="AD36" s="35">
        <f>(1-VLOOKUP(B36,Sheet4!$C$2:$E$105,3,TRUE))*AC36</f>
        <v>12309.084340878</v>
      </c>
      <c r="AE36" s="35">
        <f t="shared" si="19"/>
        <v>6225.9795398999995</v>
      </c>
      <c r="AF36" s="19">
        <f t="shared" si="20"/>
        <v>4403.7795398999997</v>
      </c>
      <c r="AG36" s="19">
        <f t="shared" si="37"/>
        <v>4246.0609464907275</v>
      </c>
      <c r="AH36" s="5">
        <f t="shared" si="21"/>
        <v>0.70732316283370444</v>
      </c>
      <c r="AI36" s="35">
        <f t="shared" si="22"/>
        <v>9351.3592798000027</v>
      </c>
      <c r="AJ36" s="19">
        <f t="shared" si="23"/>
        <v>7351.7592798000023</v>
      </c>
      <c r="AK36" s="19">
        <f t="shared" si="24"/>
        <v>7239.8406672196834</v>
      </c>
      <c r="AL36" s="5">
        <f t="shared" si="25"/>
        <v>0.78617012349002968</v>
      </c>
      <c r="AM36" s="35">
        <f t="shared" si="26"/>
        <v>17737.539331920001</v>
      </c>
      <c r="AN36" s="19">
        <f t="shared" si="27"/>
        <v>8083.5393319200011</v>
      </c>
      <c r="AO36" s="19">
        <f t="shared" si="28"/>
        <v>8083.5393319200011</v>
      </c>
      <c r="AP36" s="5">
        <f t="shared" si="29"/>
        <v>0.29643695522094693</v>
      </c>
      <c r="AQ36" s="19">
        <f t="shared" si="30"/>
        <v>10144.693779800002</v>
      </c>
      <c r="AR36" s="19">
        <f t="shared" si="38"/>
        <v>8762.993779800001</v>
      </c>
      <c r="AS36" s="19">
        <f t="shared" si="39"/>
        <v>8762.993779800001</v>
      </c>
      <c r="AT36" s="32">
        <f t="shared" si="40"/>
        <v>0.76425900748299325</v>
      </c>
      <c r="AU36" s="19">
        <f t="shared" si="41"/>
        <v>15568.909499500003</v>
      </c>
      <c r="AV36" s="19">
        <f t="shared" si="42"/>
        <v>11590</v>
      </c>
      <c r="AW36" s="19">
        <f t="shared" si="43"/>
        <v>8627.9710216257572</v>
      </c>
      <c r="AX36" s="31">
        <f t="shared" si="44"/>
        <v>0.74443235734475899</v>
      </c>
    </row>
    <row r="37" spans="1:50" x14ac:dyDescent="0.25">
      <c r="A37" s="13" t="s">
        <v>37</v>
      </c>
      <c r="B37" s="50">
        <f t="shared" si="31"/>
        <v>41974</v>
      </c>
      <c r="C37" s="13" t="s">
        <v>181</v>
      </c>
      <c r="D37" s="50">
        <f t="shared" si="13"/>
        <v>13348</v>
      </c>
      <c r="E37" s="7"/>
      <c r="F37" s="83">
        <v>42026</v>
      </c>
      <c r="G37">
        <f t="shared" si="32"/>
        <v>66268</v>
      </c>
      <c r="H37">
        <v>36776</v>
      </c>
      <c r="I37" s="36">
        <v>7483</v>
      </c>
      <c r="J37" s="47">
        <v>1957</v>
      </c>
      <c r="K37" s="47">
        <v>1474</v>
      </c>
      <c r="L37" s="47">
        <f t="shared" si="14"/>
        <v>10914</v>
      </c>
      <c r="M37" s="47">
        <v>823</v>
      </c>
      <c r="N37" s="48">
        <f t="shared" si="15"/>
        <v>29293</v>
      </c>
      <c r="O37" s="44">
        <v>310</v>
      </c>
      <c r="P37" s="47">
        <v>811</v>
      </c>
      <c r="Q37" s="20">
        <v>15714</v>
      </c>
      <c r="R37" s="20">
        <v>13778</v>
      </c>
      <c r="S37" s="17">
        <v>219603</v>
      </c>
      <c r="T37" s="87">
        <v>2073288</v>
      </c>
      <c r="U37" s="58">
        <v>43698107</v>
      </c>
      <c r="V37" s="53">
        <v>17668</v>
      </c>
      <c r="W37" s="19">
        <f t="shared" si="16"/>
        <v>36038.810039099997</v>
      </c>
      <c r="X37" s="29">
        <f t="shared" si="17"/>
        <v>-2.0455446783625625E-2</v>
      </c>
      <c r="Y37" s="19">
        <f t="shared" si="18"/>
        <v>39823.752778199996</v>
      </c>
      <c r="Z37" s="19">
        <f t="shared" si="33"/>
        <v>24296.810039099997</v>
      </c>
      <c r="AA37" s="19">
        <f t="shared" si="34"/>
        <v>24296.810039099997</v>
      </c>
      <c r="AB37" s="5">
        <f t="shared" si="35"/>
        <v>0.66067027515499233</v>
      </c>
      <c r="AC37" s="35">
        <f t="shared" si="36"/>
        <v>13348</v>
      </c>
      <c r="AD37" s="35">
        <f>(1-VLOOKUP(B37,Sheet4!$C$2:$E$105,3,TRUE))*AC37</f>
        <v>10011</v>
      </c>
      <c r="AE37" s="35">
        <f t="shared" si="19"/>
        <v>6771.9857390999987</v>
      </c>
      <c r="AF37" s="19">
        <f t="shared" si="20"/>
        <v>4949.7857390999989</v>
      </c>
      <c r="AG37" s="19">
        <f t="shared" si="37"/>
        <v>4949.7857390999989</v>
      </c>
      <c r="AH37" s="5">
        <f t="shared" si="21"/>
        <v>0.66147076561539475</v>
      </c>
      <c r="AI37" s="35">
        <f t="shared" si="22"/>
        <v>9747.0620782000005</v>
      </c>
      <c r="AJ37" s="19">
        <f t="shared" si="23"/>
        <v>7747.4620782000002</v>
      </c>
      <c r="AK37" s="19">
        <f t="shared" si="24"/>
        <v>7747.4620782000002</v>
      </c>
      <c r="AL37" s="5">
        <f t="shared" si="25"/>
        <v>0.70986458477185266</v>
      </c>
      <c r="AM37" s="35">
        <f t="shared" si="26"/>
        <v>20355.640691280001</v>
      </c>
      <c r="AN37" s="19">
        <f t="shared" si="27"/>
        <v>10701.640691280001</v>
      </c>
      <c r="AO37" s="19">
        <f t="shared" si="28"/>
        <v>10701.640691280001</v>
      </c>
      <c r="AP37" s="5">
        <f t="shared" si="29"/>
        <v>0.36533099004130681</v>
      </c>
      <c r="AQ37" s="19">
        <f t="shared" si="30"/>
        <v>11215.390578200002</v>
      </c>
      <c r="AR37" s="19">
        <f t="shared" si="38"/>
        <v>9833.6905782000013</v>
      </c>
      <c r="AS37" s="19">
        <f t="shared" si="39"/>
        <v>9833.6905782000013</v>
      </c>
      <c r="AT37" s="32">
        <f t="shared" si="40"/>
        <v>0.71372409480330967</v>
      </c>
      <c r="AU37" s="19">
        <f t="shared" si="41"/>
        <v>14874.234095500002</v>
      </c>
      <c r="AV37" s="19">
        <f t="shared" si="42"/>
        <v>14164.064095500002</v>
      </c>
      <c r="AW37" s="19">
        <f t="shared" si="43"/>
        <v>14164.064095500002</v>
      </c>
      <c r="AX37" s="31">
        <f t="shared" si="44"/>
        <v>0.90136592182130593</v>
      </c>
    </row>
    <row r="38" spans="1:50" s="65" customFormat="1" x14ac:dyDescent="0.25">
      <c r="A38" s="62" t="s">
        <v>38</v>
      </c>
      <c r="B38" s="63">
        <f t="shared" si="31"/>
        <v>41981</v>
      </c>
      <c r="C38" s="62"/>
      <c r="D38" s="63">
        <f t="shared" si="13"/>
        <v>0</v>
      </c>
      <c r="E38" s="64"/>
      <c r="F38" s="83">
        <v>47191</v>
      </c>
      <c r="G38" s="65">
        <f t="shared" si="32"/>
        <v>63936</v>
      </c>
      <c r="H38" s="65">
        <v>35406</v>
      </c>
      <c r="I38" s="66">
        <v>7070</v>
      </c>
      <c r="J38" s="67">
        <v>2126</v>
      </c>
      <c r="K38" s="67">
        <v>1529</v>
      </c>
      <c r="L38" s="67">
        <f t="shared" si="14"/>
        <v>10725</v>
      </c>
      <c r="M38" s="67">
        <v>733</v>
      </c>
      <c r="N38" s="68">
        <f t="shared" si="15"/>
        <v>28336</v>
      </c>
      <c r="O38" s="69">
        <v>378</v>
      </c>
      <c r="P38" s="67">
        <v>973</v>
      </c>
      <c r="Q38" s="70">
        <v>14861</v>
      </c>
      <c r="R38" s="70">
        <v>13669</v>
      </c>
      <c r="S38" s="71">
        <v>246715</v>
      </c>
      <c r="T38" s="87">
        <v>2898883</v>
      </c>
      <c r="U38" s="72">
        <v>57382896</v>
      </c>
      <c r="V38" s="53">
        <v>19997</v>
      </c>
      <c r="W38" s="19">
        <f t="shared" si="16"/>
        <v>38369.5798775</v>
      </c>
      <c r="X38" s="29">
        <f t="shared" si="17"/>
        <v>7.7237746333465834E-2</v>
      </c>
      <c r="Y38" s="19">
        <f t="shared" si="18"/>
        <v>42611.853254999995</v>
      </c>
      <c r="Z38" s="73">
        <f t="shared" si="33"/>
        <v>26627.5798775</v>
      </c>
      <c r="AA38" s="73">
        <f t="shared" si="34"/>
        <v>24570.925617447556</v>
      </c>
      <c r="AB38" s="74">
        <f t="shared" si="35"/>
        <v>0.69397632089045802</v>
      </c>
      <c r="AC38" s="75">
        <f t="shared" si="36"/>
        <v>13348</v>
      </c>
      <c r="AD38" s="75">
        <f>(1-VLOOKUP(B38,Sheet4!$C$2:$E$105,3,TRUE))*AC38</f>
        <v>10945.36</v>
      </c>
      <c r="AE38" s="75">
        <f t="shared" si="19"/>
        <v>6714.1883774999997</v>
      </c>
      <c r="AF38" s="73">
        <f t="shared" si="20"/>
        <v>4891.9883774999998</v>
      </c>
      <c r="AG38" s="73">
        <f t="shared" si="37"/>
        <v>4891.9883774999998</v>
      </c>
      <c r="AH38" s="74">
        <f t="shared" si="21"/>
        <v>0.69193612128712867</v>
      </c>
      <c r="AI38" s="75">
        <f t="shared" si="22"/>
        <v>9365.769755000003</v>
      </c>
      <c r="AJ38" s="73">
        <f t="shared" si="23"/>
        <v>7366.1697550000026</v>
      </c>
      <c r="AK38" s="73">
        <f t="shared" si="24"/>
        <v>7366.1697550000026</v>
      </c>
      <c r="AL38" s="74">
        <f t="shared" si="25"/>
        <v>0.68682235477855502</v>
      </c>
      <c r="AM38" s="75">
        <f t="shared" si="26"/>
        <v>21141.741202000001</v>
      </c>
      <c r="AN38" s="73">
        <f t="shared" si="27"/>
        <v>11487.741202000001</v>
      </c>
      <c r="AO38" s="73">
        <f t="shared" si="28"/>
        <v>11487.741202000001</v>
      </c>
      <c r="AP38" s="74">
        <f t="shared" si="29"/>
        <v>0.40541153310276684</v>
      </c>
      <c r="AQ38" s="19">
        <f t="shared" si="30"/>
        <v>11091.662255000003</v>
      </c>
      <c r="AR38" s="73">
        <f t="shared" si="38"/>
        <v>9709.9622550000022</v>
      </c>
      <c r="AS38" s="73">
        <f t="shared" si="39"/>
        <v>9709.9622550000022</v>
      </c>
      <c r="AT38" s="76">
        <f t="shared" si="40"/>
        <v>0.71036376143097535</v>
      </c>
      <c r="AU38" s="19">
        <f t="shared" si="41"/>
        <v>13278.448887500001</v>
      </c>
      <c r="AV38" s="73">
        <f t="shared" si="42"/>
        <v>12568.278887500001</v>
      </c>
      <c r="AW38" s="73">
        <f t="shared" si="43"/>
        <v>12568.278887500001</v>
      </c>
      <c r="AX38" s="77">
        <f t="shared" si="44"/>
        <v>0.84572228568064067</v>
      </c>
    </row>
    <row r="39" spans="1:50" x14ac:dyDescent="0.25">
      <c r="A39" s="13" t="s">
        <v>39</v>
      </c>
      <c r="B39" s="50">
        <f t="shared" si="31"/>
        <v>41988</v>
      </c>
      <c r="C39" s="13"/>
      <c r="D39" s="50">
        <f t="shared" si="13"/>
        <v>0</v>
      </c>
      <c r="E39" s="7"/>
      <c r="F39" s="83">
        <v>45683</v>
      </c>
      <c r="G39">
        <f t="shared" si="32"/>
        <v>54846</v>
      </c>
      <c r="H39">
        <v>33969</v>
      </c>
      <c r="I39" s="36">
        <v>3823</v>
      </c>
      <c r="J39" s="47">
        <v>1927</v>
      </c>
      <c r="K39" s="47">
        <v>1499</v>
      </c>
      <c r="L39" s="47">
        <f t="shared" si="14"/>
        <v>7249</v>
      </c>
      <c r="M39" s="47">
        <v>751</v>
      </c>
      <c r="N39" s="48">
        <f t="shared" si="15"/>
        <v>30146</v>
      </c>
      <c r="O39" s="44">
        <v>475</v>
      </c>
      <c r="P39" s="47">
        <v>880</v>
      </c>
      <c r="Q39" s="20">
        <v>8470</v>
      </c>
      <c r="R39" s="20">
        <v>12407</v>
      </c>
      <c r="S39" s="17">
        <v>235259</v>
      </c>
      <c r="T39" s="87">
        <v>2004357</v>
      </c>
      <c r="U39" s="58">
        <v>58906634</v>
      </c>
      <c r="V39" s="53">
        <v>18559</v>
      </c>
      <c r="W39" s="19">
        <f t="shared" si="16"/>
        <v>37402.663691900001</v>
      </c>
      <c r="X39" s="29">
        <f t="shared" si="17"/>
        <v>9.1802651281320438E-2</v>
      </c>
      <c r="Y39" s="19">
        <f t="shared" si="18"/>
        <v>41469.630483799992</v>
      </c>
      <c r="Z39" s="19">
        <f t="shared" si="33"/>
        <v>25660.663691900001</v>
      </c>
      <c r="AA39" s="19">
        <f t="shared" si="34"/>
        <v>23304.946731345262</v>
      </c>
      <c r="AB39" s="5">
        <f t="shared" si="35"/>
        <v>0.68606513972578709</v>
      </c>
      <c r="AC39" s="35">
        <f t="shared" si="36"/>
        <v>13348</v>
      </c>
      <c r="AD39" s="35">
        <f>(1-VLOOKUP(B39,Sheet4!$C$2:$E$105,3,TRUE))*AC39</f>
        <v>11212.32</v>
      </c>
      <c r="AE39" s="35">
        <f t="shared" si="19"/>
        <v>6756.5457919</v>
      </c>
      <c r="AF39" s="19">
        <f t="shared" si="20"/>
        <v>3823</v>
      </c>
      <c r="AG39" s="19">
        <f t="shared" si="37"/>
        <v>2163.1362311673229</v>
      </c>
      <c r="AH39" s="5">
        <f t="shared" si="21"/>
        <v>0.56582166653605093</v>
      </c>
      <c r="AI39" s="35">
        <f t="shared" si="22"/>
        <v>9562.7533838000018</v>
      </c>
      <c r="AJ39" s="19">
        <f t="shared" si="23"/>
        <v>7249</v>
      </c>
      <c r="AK39" s="19">
        <f t="shared" si="24"/>
        <v>5495.0701843906299</v>
      </c>
      <c r="AL39" s="5">
        <f t="shared" si="25"/>
        <v>0.75804527305706026</v>
      </c>
      <c r="AM39" s="35">
        <f t="shared" si="26"/>
        <v>20823.927933519997</v>
      </c>
      <c r="AN39" s="19">
        <f t="shared" si="27"/>
        <v>11169.927933519997</v>
      </c>
      <c r="AO39" s="19">
        <f t="shared" si="28"/>
        <v>11169.927933519997</v>
      </c>
      <c r="AP39" s="5">
        <f t="shared" si="29"/>
        <v>0.37052769632853438</v>
      </c>
      <c r="AQ39" s="19">
        <f t="shared" si="30"/>
        <v>11179.813883800003</v>
      </c>
      <c r="AR39" s="19">
        <f t="shared" si="38"/>
        <v>9798.1138838000024</v>
      </c>
      <c r="AS39" s="19">
        <f t="shared" si="39"/>
        <v>9798.1138838000024</v>
      </c>
      <c r="AT39" s="32">
        <f t="shared" si="40"/>
        <v>0.78972466219069903</v>
      </c>
      <c r="AU39" s="19">
        <f t="shared" si="41"/>
        <v>14042.415159500002</v>
      </c>
      <c r="AV39" s="19">
        <f t="shared" si="42"/>
        <v>8470</v>
      </c>
      <c r="AW39" s="19">
        <f t="shared" si="43"/>
        <v>5108.8718845821695</v>
      </c>
      <c r="AX39" s="31">
        <f t="shared" si="44"/>
        <v>0.6031725955823104</v>
      </c>
    </row>
    <row r="40" spans="1:50" s="65" customFormat="1" x14ac:dyDescent="0.25">
      <c r="A40" s="62" t="s">
        <v>40</v>
      </c>
      <c r="B40" s="63">
        <f t="shared" si="31"/>
        <v>41995</v>
      </c>
      <c r="C40" s="62"/>
      <c r="D40" s="63">
        <f t="shared" si="13"/>
        <v>0</v>
      </c>
      <c r="E40" s="64"/>
      <c r="F40" s="83">
        <v>22666</v>
      </c>
      <c r="G40" s="65">
        <f t="shared" si="32"/>
        <v>40911</v>
      </c>
      <c r="H40" s="65">
        <v>30775</v>
      </c>
      <c r="I40" s="66">
        <v>1088</v>
      </c>
      <c r="J40" s="67">
        <v>1485</v>
      </c>
      <c r="K40" s="67">
        <v>1052</v>
      </c>
      <c r="L40" s="67">
        <f t="shared" si="14"/>
        <v>3625</v>
      </c>
      <c r="M40" s="67">
        <v>750</v>
      </c>
      <c r="N40" s="68">
        <f t="shared" si="15"/>
        <v>29687</v>
      </c>
      <c r="O40" s="69">
        <v>446</v>
      </c>
      <c r="P40" s="67">
        <v>699</v>
      </c>
      <c r="Q40" s="70">
        <v>2000</v>
      </c>
      <c r="R40" s="70">
        <v>8136</v>
      </c>
      <c r="S40" s="71">
        <v>90370</v>
      </c>
      <c r="T40" s="87">
        <v>1066263</v>
      </c>
      <c r="U40" s="72">
        <v>30382431</v>
      </c>
      <c r="V40" s="53">
        <v>10510</v>
      </c>
      <c r="W40" s="19">
        <f t="shared" si="16"/>
        <v>22908.388310000002</v>
      </c>
      <c r="X40" s="78">
        <f t="shared" si="17"/>
        <v>-0.34339437517592863</v>
      </c>
      <c r="Y40" s="19">
        <f t="shared" si="18"/>
        <v>22492.909620000002</v>
      </c>
      <c r="Z40" s="73">
        <f t="shared" si="33"/>
        <v>11166.388310000002</v>
      </c>
      <c r="AA40" s="73">
        <f t="shared" si="34"/>
        <v>11166.388310000002</v>
      </c>
      <c r="AB40" s="74">
        <f t="shared" si="35"/>
        <v>0.36283958765231528</v>
      </c>
      <c r="AC40" s="75">
        <f t="shared" si="36"/>
        <v>19608.611689999998</v>
      </c>
      <c r="AD40" s="75">
        <f>(1-VLOOKUP(B40,Sheet4!$C$2:$E$105,3,TRUE))*AC40</f>
        <v>14314.286533699998</v>
      </c>
      <c r="AE40" s="75">
        <f t="shared" si="19"/>
        <v>5026.9913099999994</v>
      </c>
      <c r="AF40" s="73">
        <f t="shared" si="20"/>
        <v>1088</v>
      </c>
      <c r="AG40" s="73">
        <f t="shared" si="37"/>
        <v>235.47763005780891</v>
      </c>
      <c r="AH40" s="74">
        <f t="shared" si="21"/>
        <v>0.21643164527372141</v>
      </c>
      <c r="AI40" s="75">
        <f t="shared" si="22"/>
        <v>7523.5566200000012</v>
      </c>
      <c r="AJ40" s="73">
        <f t="shared" si="23"/>
        <v>3625</v>
      </c>
      <c r="AK40" s="73">
        <f t="shared" si="24"/>
        <v>1746.5974755965881</v>
      </c>
      <c r="AL40" s="74">
        <f t="shared" si="25"/>
        <v>0.48181999326802427</v>
      </c>
      <c r="AM40" s="75">
        <f t="shared" si="26"/>
        <v>14992.192048000001</v>
      </c>
      <c r="AN40" s="73">
        <f t="shared" si="27"/>
        <v>5338.1920480000008</v>
      </c>
      <c r="AO40" s="73">
        <f t="shared" si="28"/>
        <v>5338.1920480000008</v>
      </c>
      <c r="AP40" s="74">
        <f t="shared" si="29"/>
        <v>0.17981581325159163</v>
      </c>
      <c r="AQ40" s="19">
        <f t="shared" si="30"/>
        <v>7764.1716200000001</v>
      </c>
      <c r="AR40" s="73">
        <f t="shared" si="38"/>
        <v>6382.4716200000003</v>
      </c>
      <c r="AS40" s="73">
        <f t="shared" si="39"/>
        <v>6382.4716200000003</v>
      </c>
      <c r="AT40" s="76">
        <f t="shared" si="40"/>
        <v>0.78447291297935107</v>
      </c>
      <c r="AU40" s="19">
        <f t="shared" si="41"/>
        <v>12378.292550000002</v>
      </c>
      <c r="AV40" s="73">
        <f t="shared" si="42"/>
        <v>2000</v>
      </c>
      <c r="AW40" s="73">
        <f t="shared" si="43"/>
        <v>323.14634541417422</v>
      </c>
      <c r="AX40" s="77">
        <f t="shared" si="44"/>
        <v>0.1615731727070871</v>
      </c>
    </row>
    <row r="41" spans="1:50" x14ac:dyDescent="0.25">
      <c r="A41" s="13" t="s">
        <v>41</v>
      </c>
      <c r="B41" s="50">
        <f t="shared" si="31"/>
        <v>42002</v>
      </c>
      <c r="C41" s="13"/>
      <c r="D41" s="50">
        <f t="shared" si="13"/>
        <v>0</v>
      </c>
      <c r="E41" s="7"/>
      <c r="F41" s="83">
        <v>15701</v>
      </c>
      <c r="G41">
        <f t="shared" si="32"/>
        <v>35052</v>
      </c>
      <c r="H41">
        <v>27346</v>
      </c>
      <c r="I41" s="36">
        <v>1665</v>
      </c>
      <c r="J41" s="47">
        <v>1157</v>
      </c>
      <c r="K41" s="47">
        <v>989</v>
      </c>
      <c r="L41" s="47">
        <f t="shared" si="14"/>
        <v>3811</v>
      </c>
      <c r="M41" s="47">
        <v>790</v>
      </c>
      <c r="N41" s="48">
        <f t="shared" si="15"/>
        <v>25681</v>
      </c>
      <c r="O41" s="44">
        <v>423</v>
      </c>
      <c r="P41" s="47">
        <v>407</v>
      </c>
      <c r="Q41" s="20">
        <v>2101</v>
      </c>
      <c r="R41" s="20">
        <v>5605</v>
      </c>
      <c r="S41" s="17">
        <v>7231</v>
      </c>
      <c r="T41" s="87">
        <v>843654</v>
      </c>
      <c r="U41" s="58">
        <v>3188393</v>
      </c>
      <c r="V41" s="53">
        <v>1008</v>
      </c>
      <c r="W41" s="19">
        <f t="shared" si="16"/>
        <v>12695.601863899999</v>
      </c>
      <c r="X41" s="29">
        <f t="shared" si="17"/>
        <v>-1.1539742891401212</v>
      </c>
      <c r="Y41" s="19">
        <f t="shared" si="18"/>
        <v>7812.2416278000001</v>
      </c>
      <c r="Z41" s="19">
        <f t="shared" si="33"/>
        <v>953.60186389999944</v>
      </c>
      <c r="AA41" s="19">
        <f t="shared" si="34"/>
        <v>953.60186389999944</v>
      </c>
      <c r="AB41" s="5">
        <f t="shared" si="35"/>
        <v>3.4871713007386798E-2</v>
      </c>
      <c r="AC41" s="35">
        <f t="shared" si="36"/>
        <v>26392.398136100001</v>
      </c>
      <c r="AD41" s="35">
        <f>(1-VLOOKUP(B41,Sheet4!$C$2:$E$105,3,TRUE))*AC41</f>
        <v>19794.298602075</v>
      </c>
      <c r="AE41" s="35">
        <f t="shared" si="19"/>
        <v>2138.7507639</v>
      </c>
      <c r="AF41" s="19">
        <f t="shared" si="20"/>
        <v>316.55076389999999</v>
      </c>
      <c r="AG41" s="19">
        <f t="shared" si="37"/>
        <v>246.43218405328093</v>
      </c>
      <c r="AH41" s="5">
        <f t="shared" si="21"/>
        <v>0.14800731774971829</v>
      </c>
      <c r="AI41" s="35">
        <f t="shared" si="22"/>
        <v>2561.8377277999998</v>
      </c>
      <c r="AJ41" s="19">
        <f t="shared" si="23"/>
        <v>562.2377277999999</v>
      </c>
      <c r="AK41" s="19">
        <f t="shared" si="24"/>
        <v>562.2377277999999</v>
      </c>
      <c r="AL41" s="5">
        <f t="shared" si="25"/>
        <v>0.14753023558121225</v>
      </c>
      <c r="AM41" s="35">
        <f t="shared" si="26"/>
        <v>10129.23231112</v>
      </c>
      <c r="AN41" s="19">
        <f t="shared" si="27"/>
        <v>475.2323111200003</v>
      </c>
      <c r="AO41" s="19">
        <f t="shared" si="28"/>
        <v>475.2323111200003</v>
      </c>
      <c r="AP41" s="5">
        <f t="shared" si="29"/>
        <v>1.8505210510494152E-2</v>
      </c>
      <c r="AQ41" s="19">
        <f t="shared" si="30"/>
        <v>2012.6322278000002</v>
      </c>
      <c r="AR41" s="19">
        <f t="shared" si="38"/>
        <v>630.93222780000019</v>
      </c>
      <c r="AS41" s="19">
        <f t="shared" si="39"/>
        <v>630.93222780000019</v>
      </c>
      <c r="AT41" s="32">
        <f t="shared" si="40"/>
        <v>0.11256596392506694</v>
      </c>
      <c r="AU41" s="19">
        <f t="shared" si="41"/>
        <v>1944.3896194999998</v>
      </c>
      <c r="AV41" s="19">
        <f t="shared" si="42"/>
        <v>1234.2196194999997</v>
      </c>
      <c r="AW41" s="19">
        <f t="shared" si="43"/>
        <v>1234.2196194999997</v>
      </c>
      <c r="AX41" s="31">
        <f t="shared" si="44"/>
        <v>0.58744389314612078</v>
      </c>
    </row>
    <row r="42" spans="1:50" x14ac:dyDescent="0.25">
      <c r="A42" s="13" t="s">
        <v>42</v>
      </c>
      <c r="B42" s="50">
        <f t="shared" si="31"/>
        <v>42009</v>
      </c>
      <c r="C42" s="13"/>
      <c r="D42" s="50">
        <f t="shared" si="13"/>
        <v>0</v>
      </c>
      <c r="E42" s="7"/>
      <c r="F42" s="82">
        <v>17713</v>
      </c>
      <c r="G42">
        <f t="shared" si="32"/>
        <v>38227</v>
      </c>
      <c r="H42">
        <v>27197</v>
      </c>
      <c r="I42" s="36">
        <v>2169</v>
      </c>
      <c r="J42" s="47">
        <v>1191</v>
      </c>
      <c r="K42" s="47">
        <v>1046</v>
      </c>
      <c r="L42" s="47">
        <f t="shared" si="14"/>
        <v>4406</v>
      </c>
      <c r="M42" s="47">
        <v>661</v>
      </c>
      <c r="N42" s="48">
        <f t="shared" si="15"/>
        <v>25028</v>
      </c>
      <c r="O42" s="44">
        <v>523</v>
      </c>
      <c r="P42" s="47">
        <v>423</v>
      </c>
      <c r="Q42" s="20">
        <v>3815</v>
      </c>
      <c r="R42" s="20">
        <v>7215</v>
      </c>
      <c r="S42" s="17">
        <v>31315</v>
      </c>
      <c r="T42" s="87">
        <v>1325017</v>
      </c>
      <c r="U42" s="58">
        <v>10360386</v>
      </c>
      <c r="V42" s="54">
        <v>4832</v>
      </c>
      <c r="W42" s="19">
        <f t="shared" si="16"/>
        <v>15796.306077499999</v>
      </c>
      <c r="X42" s="29">
        <f t="shared" si="17"/>
        <v>-0.72173164197792816</v>
      </c>
      <c r="Y42" s="19">
        <f t="shared" si="18"/>
        <v>12349.445655</v>
      </c>
      <c r="Z42" s="19">
        <f t="shared" si="33"/>
        <v>4054.3060774999994</v>
      </c>
      <c r="AA42" s="19">
        <f t="shared" si="34"/>
        <v>4054.3060774999994</v>
      </c>
      <c r="AB42" s="5">
        <f t="shared" si="35"/>
        <v>0.14907181224032059</v>
      </c>
      <c r="AC42" s="35">
        <f t="shared" si="36"/>
        <v>23142.693922500002</v>
      </c>
      <c r="AD42" s="35">
        <f>(1-VLOOKUP(B42,Sheet4!$C$2:$E$105,3,TRUE))*AC42</f>
        <v>16894.166563425002</v>
      </c>
      <c r="AE42" s="35">
        <f t="shared" si="19"/>
        <v>3117.6545775</v>
      </c>
      <c r="AF42" s="19">
        <f t="shared" si="20"/>
        <v>1295.4545774999999</v>
      </c>
      <c r="AG42" s="19">
        <f t="shared" si="37"/>
        <v>901.26757430923249</v>
      </c>
      <c r="AH42" s="5">
        <f t="shared" si="21"/>
        <v>0.41552216427350508</v>
      </c>
      <c r="AI42" s="35">
        <f t="shared" si="22"/>
        <v>4283.622155</v>
      </c>
      <c r="AJ42" s="19">
        <f t="shared" si="23"/>
        <v>2284.0221550000001</v>
      </c>
      <c r="AK42" s="19">
        <f t="shared" si="24"/>
        <v>2284.0221550000001</v>
      </c>
      <c r="AL42" s="5">
        <f t="shared" si="25"/>
        <v>0.51838905015887426</v>
      </c>
      <c r="AM42" s="35">
        <f t="shared" si="26"/>
        <v>11651.734162000001</v>
      </c>
      <c r="AN42" s="19">
        <f t="shared" si="27"/>
        <v>1997.7341620000007</v>
      </c>
      <c r="AO42" s="19">
        <f t="shared" si="28"/>
        <v>1997.7341620000007</v>
      </c>
      <c r="AP42" s="5">
        <f t="shared" si="29"/>
        <v>7.9819968115710432E-2</v>
      </c>
      <c r="AQ42" s="19">
        <f t="shared" si="30"/>
        <v>3963.2146549999998</v>
      </c>
      <c r="AR42" s="19">
        <f t="shared" si="38"/>
        <v>2581.5146549999999</v>
      </c>
      <c r="AS42" s="19">
        <f t="shared" si="39"/>
        <v>2581.5146549999999</v>
      </c>
      <c r="AT42" s="32">
        <f t="shared" si="40"/>
        <v>0.35779828898128896</v>
      </c>
      <c r="AU42" s="19">
        <f t="shared" si="41"/>
        <v>5678.0598875000005</v>
      </c>
      <c r="AV42" s="19">
        <f t="shared" si="42"/>
        <v>3815</v>
      </c>
      <c r="AW42" s="19">
        <f t="shared" si="43"/>
        <v>2563.2390796089503</v>
      </c>
      <c r="AX42" s="31">
        <f t="shared" si="44"/>
        <v>0.67188442453707742</v>
      </c>
    </row>
    <row r="43" spans="1:50" x14ac:dyDescent="0.25">
      <c r="A43" s="13" t="s">
        <v>43</v>
      </c>
      <c r="B43" s="50">
        <f t="shared" si="31"/>
        <v>42016</v>
      </c>
      <c r="C43" s="13" t="s">
        <v>182</v>
      </c>
      <c r="D43" s="50">
        <f t="shared" si="13"/>
        <v>21263.177795600001</v>
      </c>
      <c r="E43" s="7"/>
      <c r="F43" s="82">
        <v>18259</v>
      </c>
      <c r="G43">
        <f t="shared" si="32"/>
        <v>40464</v>
      </c>
      <c r="H43">
        <v>27106</v>
      </c>
      <c r="I43" s="36">
        <v>3414</v>
      </c>
      <c r="J43" s="47">
        <v>1251</v>
      </c>
      <c r="K43" s="47">
        <v>1395</v>
      </c>
      <c r="L43" s="47">
        <f t="shared" si="14"/>
        <v>6060</v>
      </c>
      <c r="M43" s="47">
        <v>697</v>
      </c>
      <c r="N43" s="48">
        <f t="shared" si="15"/>
        <v>23692</v>
      </c>
      <c r="O43" s="44">
        <v>553</v>
      </c>
      <c r="P43" s="47">
        <v>480</v>
      </c>
      <c r="Q43" s="20">
        <v>6019</v>
      </c>
      <c r="R43" s="20">
        <v>7339</v>
      </c>
      <c r="S43" s="17">
        <v>45634</v>
      </c>
      <c r="T43" s="87">
        <v>1628852</v>
      </c>
      <c r="U43" s="58">
        <v>21623553</v>
      </c>
      <c r="V43" s="54">
        <v>6292</v>
      </c>
      <c r="W43" s="19">
        <f t="shared" si="16"/>
        <v>17584.822204399999</v>
      </c>
      <c r="X43" s="29">
        <f t="shared" si="17"/>
        <v>-0.54144293783178832</v>
      </c>
      <c r="Y43" s="19">
        <f t="shared" si="18"/>
        <v>14937.035008800001</v>
      </c>
      <c r="Z43" s="19">
        <f t="shared" si="33"/>
        <v>5842.8222043999995</v>
      </c>
      <c r="AA43" s="19">
        <f t="shared" si="34"/>
        <v>5842.8222043999995</v>
      </c>
      <c r="AB43" s="5">
        <f t="shared" si="35"/>
        <v>0.21555457110602816</v>
      </c>
      <c r="AC43" s="35">
        <f t="shared" si="36"/>
        <v>21263.177795600001</v>
      </c>
      <c r="AD43" s="35">
        <f>(1-VLOOKUP(B43,Sheet4!$C$2:$E$105,3,TRUE))*AC43</f>
        <v>17010.54223648</v>
      </c>
      <c r="AE43" s="35">
        <f t="shared" si="19"/>
        <v>3644.6668043999998</v>
      </c>
      <c r="AF43" s="19">
        <f t="shared" si="20"/>
        <v>1822.4668043999998</v>
      </c>
      <c r="AG43" s="19">
        <f t="shared" si="37"/>
        <v>1707.1249593269401</v>
      </c>
      <c r="AH43" s="5">
        <f t="shared" si="21"/>
        <v>0.5000366020289807</v>
      </c>
      <c r="AI43" s="35">
        <f t="shared" si="22"/>
        <v>5197.3204088000002</v>
      </c>
      <c r="AJ43" s="19">
        <f t="shared" si="23"/>
        <v>3197.7204088000003</v>
      </c>
      <c r="AK43" s="19">
        <f t="shared" si="24"/>
        <v>3197.7204088000003</v>
      </c>
      <c r="AL43" s="5">
        <f t="shared" si="25"/>
        <v>0.52767663511551155</v>
      </c>
      <c r="AM43" s="35">
        <f t="shared" si="26"/>
        <v>12512.93724352</v>
      </c>
      <c r="AN43" s="19">
        <f t="shared" si="27"/>
        <v>2858.9372435200003</v>
      </c>
      <c r="AO43" s="19">
        <f t="shared" si="28"/>
        <v>2858.9372435200003</v>
      </c>
      <c r="AP43" s="5">
        <f t="shared" si="29"/>
        <v>0.12067099626540606</v>
      </c>
      <c r="AQ43" s="19">
        <f t="shared" si="30"/>
        <v>5012.9434087999998</v>
      </c>
      <c r="AR43" s="19">
        <f t="shared" si="38"/>
        <v>3631.2434088</v>
      </c>
      <c r="AS43" s="19">
        <f t="shared" si="39"/>
        <v>3631.2434088</v>
      </c>
      <c r="AT43" s="32">
        <f t="shared" si="40"/>
        <v>0.49478722016623516</v>
      </c>
      <c r="AU43" s="19">
        <f t="shared" si="41"/>
        <v>7622.9452220000003</v>
      </c>
      <c r="AV43" s="19">
        <f t="shared" si="42"/>
        <v>6019</v>
      </c>
      <c r="AW43" s="19">
        <f t="shared" si="43"/>
        <v>4752.5411694477471</v>
      </c>
      <c r="AX43" s="31">
        <f t="shared" si="44"/>
        <v>0.78958982712207126</v>
      </c>
    </row>
    <row r="44" spans="1:50" x14ac:dyDescent="0.25">
      <c r="A44" s="13" t="s">
        <v>44</v>
      </c>
      <c r="B44" s="50">
        <f t="shared" si="31"/>
        <v>42023</v>
      </c>
      <c r="C44" s="13" t="s">
        <v>182</v>
      </c>
      <c r="D44" s="50">
        <f t="shared" si="13"/>
        <v>17774.618028099998</v>
      </c>
      <c r="E44" s="7"/>
      <c r="F44" s="82">
        <v>25238</v>
      </c>
      <c r="G44">
        <f t="shared" si="32"/>
        <v>54998</v>
      </c>
      <c r="H44">
        <v>31050</v>
      </c>
      <c r="I44" s="36">
        <v>6254</v>
      </c>
      <c r="J44" s="47">
        <v>1694</v>
      </c>
      <c r="K44" s="47">
        <v>1908</v>
      </c>
      <c r="L44" s="47">
        <f t="shared" si="14"/>
        <v>9856</v>
      </c>
      <c r="M44" s="47">
        <v>766</v>
      </c>
      <c r="N44" s="48">
        <f t="shared" si="15"/>
        <v>24796</v>
      </c>
      <c r="O44" s="44">
        <v>580</v>
      </c>
      <c r="P44" s="47">
        <v>634</v>
      </c>
      <c r="Q44" s="20">
        <v>13319</v>
      </c>
      <c r="R44" s="20">
        <v>10629</v>
      </c>
      <c r="S44" s="17">
        <v>109091</v>
      </c>
      <c r="T44" s="87">
        <v>960878</v>
      </c>
      <c r="U44" s="58">
        <v>36579498</v>
      </c>
      <c r="V44" s="54">
        <v>15154</v>
      </c>
      <c r="W44" s="19">
        <f t="shared" si="16"/>
        <v>25017.381971900002</v>
      </c>
      <c r="X44" s="29">
        <f t="shared" si="17"/>
        <v>-0.24113706361744602</v>
      </c>
      <c r="Y44" s="19">
        <f t="shared" si="18"/>
        <v>25417.275843800002</v>
      </c>
      <c r="Z44" s="19">
        <f t="shared" si="33"/>
        <v>13275.381971900002</v>
      </c>
      <c r="AA44" s="19">
        <f t="shared" si="34"/>
        <v>13275.381971900002</v>
      </c>
      <c r="AB44" s="5">
        <f t="shared" si="35"/>
        <v>0.42754853371658624</v>
      </c>
      <c r="AC44" s="35">
        <f t="shared" si="36"/>
        <v>17774.618028099998</v>
      </c>
      <c r="AD44" s="35">
        <f>(1-VLOOKUP(B44,Sheet4!$C$2:$E$105,3,TRUE))*AC44</f>
        <v>14219.694422479999</v>
      </c>
      <c r="AE44" s="35">
        <f t="shared" si="19"/>
        <v>5486.6648719000004</v>
      </c>
      <c r="AF44" s="19">
        <f t="shared" si="20"/>
        <v>3664.4648719000006</v>
      </c>
      <c r="AG44" s="19">
        <f t="shared" si="37"/>
        <v>3664.4648719000006</v>
      </c>
      <c r="AH44" s="5">
        <f t="shared" si="21"/>
        <v>0.58593937830188692</v>
      </c>
      <c r="AI44" s="35">
        <f t="shared" si="22"/>
        <v>8259.4379437999996</v>
      </c>
      <c r="AJ44" s="19">
        <f t="shared" si="23"/>
        <v>6259.8379437999993</v>
      </c>
      <c r="AK44" s="19">
        <f t="shared" si="24"/>
        <v>6259.8379437999993</v>
      </c>
      <c r="AL44" s="5">
        <f t="shared" si="25"/>
        <v>0.63512966150568173</v>
      </c>
      <c r="AM44" s="35">
        <f t="shared" si="26"/>
        <v>15934.665597520001</v>
      </c>
      <c r="AN44" s="19">
        <f t="shared" si="27"/>
        <v>6280.665597520001</v>
      </c>
      <c r="AO44" s="19">
        <f t="shared" si="28"/>
        <v>6280.665597520001</v>
      </c>
      <c r="AP44" s="5">
        <f t="shared" si="29"/>
        <v>0.25329349885142771</v>
      </c>
      <c r="AQ44" s="19">
        <f t="shared" si="30"/>
        <v>8677.9024437999997</v>
      </c>
      <c r="AR44" s="19">
        <f t="shared" si="38"/>
        <v>7296.2024437999999</v>
      </c>
      <c r="AS44" s="19">
        <f t="shared" si="39"/>
        <v>7296.2024437999999</v>
      </c>
      <c r="AT44" s="32">
        <f t="shared" si="40"/>
        <v>0.68644298088249134</v>
      </c>
      <c r="AU44" s="19">
        <f t="shared" si="41"/>
        <v>13774.308159500002</v>
      </c>
      <c r="AV44" s="19">
        <f t="shared" si="42"/>
        <v>13064.138159500002</v>
      </c>
      <c r="AW44" s="19">
        <f t="shared" si="43"/>
        <v>12632.304587027378</v>
      </c>
      <c r="AX44" s="31">
        <f t="shared" si="44"/>
        <v>0.94844241962815368</v>
      </c>
    </row>
    <row r="45" spans="1:50" x14ac:dyDescent="0.25">
      <c r="A45" s="13" t="s">
        <v>45</v>
      </c>
      <c r="B45" s="50">
        <f t="shared" si="31"/>
        <v>42030</v>
      </c>
      <c r="C45" s="13" t="s">
        <v>183</v>
      </c>
      <c r="D45" s="50">
        <f t="shared" si="13"/>
        <v>15968.498016392252</v>
      </c>
      <c r="E45" s="7"/>
      <c r="F45" s="82">
        <v>29800</v>
      </c>
      <c r="G45">
        <f t="shared" si="32"/>
        <v>57068</v>
      </c>
      <c r="H45">
        <v>32091</v>
      </c>
      <c r="I45" s="36">
        <v>6566</v>
      </c>
      <c r="J45" s="47">
        <v>1959</v>
      </c>
      <c r="K45" s="47">
        <v>2051</v>
      </c>
      <c r="L45" s="47">
        <f t="shared" si="14"/>
        <v>10576</v>
      </c>
      <c r="M45" s="47">
        <v>696</v>
      </c>
      <c r="N45" s="48">
        <f t="shared" si="15"/>
        <v>25525</v>
      </c>
      <c r="O45" s="44">
        <v>722</v>
      </c>
      <c r="P45" s="47">
        <v>707</v>
      </c>
      <c r="Q45" s="20">
        <v>13549</v>
      </c>
      <c r="R45" s="20">
        <v>11428</v>
      </c>
      <c r="S45" s="17">
        <v>135416.85</v>
      </c>
      <c r="T45" s="87">
        <v>1279663.8799999999</v>
      </c>
      <c r="U45" s="58">
        <v>41907438</v>
      </c>
      <c r="V45" s="54">
        <v>17142</v>
      </c>
      <c r="W45" s="19">
        <f t="shared" si="16"/>
        <v>27864.501983607748</v>
      </c>
      <c r="X45" s="29">
        <f t="shared" si="17"/>
        <v>-0.15168037163838904</v>
      </c>
      <c r="Y45" s="19">
        <f t="shared" si="18"/>
        <v>29292.3996322155</v>
      </c>
      <c r="Z45" s="19">
        <f t="shared" si="33"/>
        <v>16122.501983607748</v>
      </c>
      <c r="AA45" s="19">
        <f t="shared" si="34"/>
        <v>16122.501983607748</v>
      </c>
      <c r="AB45" s="5">
        <f t="shared" si="35"/>
        <v>0.50239948844248383</v>
      </c>
      <c r="AC45" s="35">
        <f t="shared" si="36"/>
        <v>15968.498016392252</v>
      </c>
      <c r="AD45" s="35">
        <f>(1-VLOOKUP(B45,Sheet4!$C$2:$E$105,3,TRUE))*AC45</f>
        <v>12615.11343294988</v>
      </c>
      <c r="AE45" s="35">
        <f t="shared" si="19"/>
        <v>6014.47749860775</v>
      </c>
      <c r="AF45" s="19">
        <f t="shared" si="20"/>
        <v>4192.2774986077502</v>
      </c>
      <c r="AG45" s="19">
        <f t="shared" si="37"/>
        <v>4192.2774986077502</v>
      </c>
      <c r="AH45" s="5">
        <f t="shared" si="21"/>
        <v>0.63848271376907562</v>
      </c>
      <c r="AI45" s="35">
        <f t="shared" si="22"/>
        <v>9057.0698672155013</v>
      </c>
      <c r="AJ45" s="19">
        <f t="shared" si="23"/>
        <v>7057.4698672155009</v>
      </c>
      <c r="AK45" s="19">
        <f t="shared" si="24"/>
        <v>7057.4698672155009</v>
      </c>
      <c r="AL45" s="5">
        <f t="shared" si="25"/>
        <v>0.66730993449465781</v>
      </c>
      <c r="AM45" s="35">
        <f t="shared" si="26"/>
        <v>17165.1192938862</v>
      </c>
      <c r="AN45" s="19">
        <f t="shared" si="27"/>
        <v>7511.1192938862005</v>
      </c>
      <c r="AO45" s="19">
        <f t="shared" si="28"/>
        <v>7511.1192938862005</v>
      </c>
      <c r="AP45" s="5">
        <f t="shared" si="29"/>
        <v>0.2942652025028874</v>
      </c>
      <c r="AQ45" s="19">
        <f t="shared" si="30"/>
        <v>9725.6299422155025</v>
      </c>
      <c r="AR45" s="19">
        <f t="shared" si="38"/>
        <v>8343.9299422155018</v>
      </c>
      <c r="AS45" s="19">
        <f t="shared" si="39"/>
        <v>8343.9299422155018</v>
      </c>
      <c r="AT45" s="32">
        <f t="shared" si="40"/>
        <v>0.73013037646267953</v>
      </c>
      <c r="AU45" s="19">
        <f t="shared" si="41"/>
        <v>15144.465323038752</v>
      </c>
      <c r="AV45" s="19">
        <f t="shared" si="42"/>
        <v>13549</v>
      </c>
      <c r="AW45" s="19">
        <f t="shared" si="43"/>
        <v>12121.616516941875</v>
      </c>
      <c r="AX45" s="31">
        <f t="shared" si="44"/>
        <v>0.89465027064299019</v>
      </c>
    </row>
    <row r="46" spans="1:50" x14ac:dyDescent="0.25">
      <c r="A46" s="13" t="s">
        <v>46</v>
      </c>
      <c r="B46" s="50">
        <f t="shared" si="31"/>
        <v>42037</v>
      </c>
      <c r="C46" s="13" t="s">
        <v>183</v>
      </c>
      <c r="D46" s="50">
        <f t="shared" si="13"/>
        <v>20373.7811225</v>
      </c>
      <c r="E46" s="7"/>
      <c r="F46" s="82">
        <v>21813</v>
      </c>
      <c r="G46">
        <f t="shared" si="32"/>
        <v>47585</v>
      </c>
      <c r="H46">
        <v>29605</v>
      </c>
      <c r="I46" s="36">
        <v>5449</v>
      </c>
      <c r="J46" s="47">
        <v>1718</v>
      </c>
      <c r="K46" s="47">
        <v>1629</v>
      </c>
      <c r="L46" s="47">
        <f t="shared" si="14"/>
        <v>8796</v>
      </c>
      <c r="M46" s="47">
        <v>734</v>
      </c>
      <c r="N46" s="48">
        <f t="shared" si="15"/>
        <v>24156</v>
      </c>
      <c r="O46" s="44">
        <v>701</v>
      </c>
      <c r="P46" s="47">
        <v>576</v>
      </c>
      <c r="Q46" s="20">
        <v>9580</v>
      </c>
      <c r="R46" s="20">
        <v>8400</v>
      </c>
      <c r="S46" s="17">
        <v>73715</v>
      </c>
      <c r="T46" s="87">
        <v>1243237.8</v>
      </c>
      <c r="U46" s="58">
        <v>22596605</v>
      </c>
      <c r="V46" s="54">
        <v>8063</v>
      </c>
      <c r="W46" s="19">
        <f t="shared" si="16"/>
        <v>20973.2188775</v>
      </c>
      <c r="X46" s="29">
        <f t="shared" si="17"/>
        <v>-0.41156205792331413</v>
      </c>
      <c r="Y46" s="19">
        <f t="shared" si="18"/>
        <v>19773.431255</v>
      </c>
      <c r="Z46" s="19">
        <f t="shared" si="33"/>
        <v>9231.2188774999995</v>
      </c>
      <c r="AA46" s="19">
        <f t="shared" si="34"/>
        <v>9231.2188774999995</v>
      </c>
      <c r="AB46" s="5">
        <f t="shared" si="35"/>
        <v>0.31181283153183581</v>
      </c>
      <c r="AC46" s="35">
        <f t="shared" si="36"/>
        <v>20373.7811225</v>
      </c>
      <c r="AD46" s="35">
        <f>(1-VLOOKUP(B46,Sheet4!$C$2:$E$105,3,TRUE))*AC46</f>
        <v>14872.860219425</v>
      </c>
      <c r="AE46" s="35">
        <f t="shared" si="19"/>
        <v>4559.1273775</v>
      </c>
      <c r="AF46" s="19">
        <f t="shared" si="20"/>
        <v>2736.9273775000001</v>
      </c>
      <c r="AG46" s="19">
        <f t="shared" si="37"/>
        <v>2736.9273775000001</v>
      </c>
      <c r="AH46" s="5">
        <f t="shared" si="21"/>
        <v>0.50228067122407782</v>
      </c>
      <c r="AI46" s="35">
        <f t="shared" si="22"/>
        <v>6751.0477549999996</v>
      </c>
      <c r="AJ46" s="19">
        <f t="shared" si="23"/>
        <v>4751.4477549999992</v>
      </c>
      <c r="AK46" s="19">
        <f t="shared" si="24"/>
        <v>4751.4477549999992</v>
      </c>
      <c r="AL46" s="5">
        <f t="shared" si="25"/>
        <v>0.54018278251477936</v>
      </c>
      <c r="AM46" s="35">
        <f t="shared" si="26"/>
        <v>14106.592402</v>
      </c>
      <c r="AN46" s="19">
        <f t="shared" si="27"/>
        <v>4452.5924020000002</v>
      </c>
      <c r="AO46" s="19">
        <f t="shared" si="28"/>
        <v>4452.5924020000002</v>
      </c>
      <c r="AP46" s="5">
        <f t="shared" si="29"/>
        <v>0.18432656077165094</v>
      </c>
      <c r="AQ46" s="19">
        <f t="shared" si="30"/>
        <v>6833.4402549999995</v>
      </c>
      <c r="AR46" s="19">
        <f t="shared" si="38"/>
        <v>5451.7402549999997</v>
      </c>
      <c r="AS46" s="19">
        <f t="shared" si="39"/>
        <v>5451.7402549999997</v>
      </c>
      <c r="AT46" s="32">
        <f t="shared" si="40"/>
        <v>0.64901669702380949</v>
      </c>
      <c r="AU46" s="19">
        <f t="shared" si="41"/>
        <v>10841.743887500003</v>
      </c>
      <c r="AV46" s="19">
        <f t="shared" si="42"/>
        <v>9580</v>
      </c>
      <c r="AW46" s="19">
        <f t="shared" si="43"/>
        <v>8465.0957403461325</v>
      </c>
      <c r="AX46" s="31">
        <f t="shared" si="44"/>
        <v>0.88362168479604719</v>
      </c>
    </row>
    <row r="47" spans="1:50" x14ac:dyDescent="0.25">
      <c r="A47" s="13" t="s">
        <v>47</v>
      </c>
      <c r="B47" s="50">
        <f t="shared" si="31"/>
        <v>42044</v>
      </c>
      <c r="C47" s="13" t="s">
        <v>184</v>
      </c>
      <c r="D47" s="50">
        <f t="shared" si="13"/>
        <v>23408.763097952251</v>
      </c>
      <c r="E47" s="7"/>
      <c r="F47" s="82">
        <v>20065</v>
      </c>
      <c r="G47">
        <f t="shared" si="32"/>
        <v>36375</v>
      </c>
      <c r="H47">
        <v>25442</v>
      </c>
      <c r="I47" s="36">
        <v>3423</v>
      </c>
      <c r="J47" s="47">
        <v>1105</v>
      </c>
      <c r="K47" s="47">
        <v>1012</v>
      </c>
      <c r="L47" s="47">
        <f t="shared" si="14"/>
        <v>5540</v>
      </c>
      <c r="M47" s="47">
        <v>621</v>
      </c>
      <c r="N47" s="48">
        <f t="shared" si="15"/>
        <v>22019</v>
      </c>
      <c r="O47" s="44">
        <v>696</v>
      </c>
      <c r="P47" s="47">
        <v>359</v>
      </c>
      <c r="Q47" s="20">
        <v>4972</v>
      </c>
      <c r="R47" s="20">
        <v>5961</v>
      </c>
      <c r="S47" s="17">
        <v>15515.15</v>
      </c>
      <c r="T47" s="87">
        <v>1221898</v>
      </c>
      <c r="U47" s="58">
        <v>5973739</v>
      </c>
      <c r="V47" s="53">
        <v>1873</v>
      </c>
      <c r="W47" s="19">
        <f t="shared" si="16"/>
        <v>13775.236902047749</v>
      </c>
      <c r="X47" s="29">
        <f t="shared" si="17"/>
        <v>-0.84693738343025782</v>
      </c>
      <c r="Y47" s="19">
        <f t="shared" si="18"/>
        <v>9399.0769390954993</v>
      </c>
      <c r="Z47" s="19">
        <f t="shared" si="33"/>
        <v>2033.236902047749</v>
      </c>
      <c r="AA47" s="19">
        <f t="shared" si="34"/>
        <v>2033.236902047749</v>
      </c>
      <c r="AB47" s="5">
        <f t="shared" si="35"/>
        <v>7.9916551452234461E-2</v>
      </c>
      <c r="AC47" s="35">
        <f t="shared" si="36"/>
        <v>23408.763097952251</v>
      </c>
      <c r="AD47" s="35">
        <f>(1-VLOOKUP(B47,Sheet4!$C$2:$E$105,3,TRUE))*AC47</f>
        <v>17322.484692484664</v>
      </c>
      <c r="AE47" s="35">
        <f t="shared" si="19"/>
        <v>2488.5521870477501</v>
      </c>
      <c r="AF47" s="19">
        <f t="shared" si="20"/>
        <v>666.35218704775002</v>
      </c>
      <c r="AG47" s="19">
        <f t="shared" si="37"/>
        <v>666.35218704775002</v>
      </c>
      <c r="AH47" s="5">
        <f t="shared" si="21"/>
        <v>0.19466905844222904</v>
      </c>
      <c r="AI47" s="35">
        <f t="shared" si="22"/>
        <v>3180.2559040955002</v>
      </c>
      <c r="AJ47" s="19">
        <f t="shared" si="23"/>
        <v>1180.6559040955003</v>
      </c>
      <c r="AK47" s="19">
        <f t="shared" si="24"/>
        <v>1180.6559040955003</v>
      </c>
      <c r="AL47" s="5">
        <f t="shared" si="25"/>
        <v>0.2131147841327618</v>
      </c>
      <c r="AM47" s="35">
        <f t="shared" si="26"/>
        <v>10663.3968546382</v>
      </c>
      <c r="AN47" s="19">
        <f t="shared" si="27"/>
        <v>1009.3968546382002</v>
      </c>
      <c r="AO47" s="19">
        <f t="shared" si="28"/>
        <v>1009.3968546382002</v>
      </c>
      <c r="AP47" s="5">
        <f t="shared" si="29"/>
        <v>4.5842084319823798E-2</v>
      </c>
      <c r="AQ47" s="19">
        <f t="shared" si="30"/>
        <v>2709.7498290955</v>
      </c>
      <c r="AR47" s="19">
        <f t="shared" si="38"/>
        <v>1328.0498290954999</v>
      </c>
      <c r="AS47" s="19">
        <f t="shared" si="39"/>
        <v>1328.0498290954999</v>
      </c>
      <c r="AT47" s="32">
        <f t="shared" si="40"/>
        <v>0.22278977169862438</v>
      </c>
      <c r="AU47" s="19">
        <f t="shared" si="41"/>
        <v>3294.1007052387499</v>
      </c>
      <c r="AV47" s="19">
        <f t="shared" si="42"/>
        <v>2583.9307052387499</v>
      </c>
      <c r="AW47" s="19">
        <f t="shared" si="43"/>
        <v>2583.9307052387499</v>
      </c>
      <c r="AX47" s="31">
        <f t="shared" si="44"/>
        <v>0.51969644111801083</v>
      </c>
    </row>
    <row r="48" spans="1:50" x14ac:dyDescent="0.25">
      <c r="A48" s="13" t="s">
        <v>48</v>
      </c>
      <c r="B48" s="50">
        <f t="shared" si="31"/>
        <v>42051</v>
      </c>
      <c r="C48" s="13" t="s">
        <v>186</v>
      </c>
      <c r="D48" s="50">
        <f t="shared" si="13"/>
        <v>23376</v>
      </c>
      <c r="E48" s="7"/>
      <c r="F48" s="82">
        <v>14365</v>
      </c>
      <c r="G48">
        <f t="shared" si="32"/>
        <v>31228</v>
      </c>
      <c r="H48">
        <v>23376</v>
      </c>
      <c r="I48" s="36">
        <v>2486</v>
      </c>
      <c r="J48" s="47">
        <v>986</v>
      </c>
      <c r="K48" s="47">
        <v>912</v>
      </c>
      <c r="L48" s="47">
        <f t="shared" si="14"/>
        <v>4384</v>
      </c>
      <c r="M48" s="47">
        <v>629</v>
      </c>
      <c r="N48" s="48">
        <f t="shared" si="15"/>
        <v>20890</v>
      </c>
      <c r="O48" s="44">
        <v>703</v>
      </c>
      <c r="P48" s="47">
        <v>317</v>
      </c>
      <c r="Q48" s="20">
        <v>3255</v>
      </c>
      <c r="R48" s="20">
        <v>4597</v>
      </c>
      <c r="S48" s="17">
        <v>0</v>
      </c>
      <c r="T48" s="87">
        <v>1036197</v>
      </c>
      <c r="U48" s="58">
        <v>12807</v>
      </c>
      <c r="V48" s="53">
        <v>0</v>
      </c>
      <c r="W48" s="19">
        <f t="shared" si="16"/>
        <v>11742</v>
      </c>
      <c r="X48" s="29">
        <f t="shared" si="17"/>
        <v>-0.99080224833929487</v>
      </c>
      <c r="Y48" s="19">
        <f t="shared" si="18"/>
        <v>6404.7</v>
      </c>
      <c r="Z48" s="19">
        <f t="shared" si="33"/>
        <v>0</v>
      </c>
      <c r="AA48" s="19">
        <f t="shared" si="34"/>
        <v>0</v>
      </c>
      <c r="AB48" s="5">
        <f t="shared" si="35"/>
        <v>0</v>
      </c>
      <c r="AC48" s="35">
        <f t="shared" si="36"/>
        <v>23376</v>
      </c>
      <c r="AD48" s="35">
        <f>(1-VLOOKUP(B48,Sheet4!$C$2:$E$105,3,TRUE))*AC48</f>
        <v>17298.240000000002</v>
      </c>
      <c r="AE48" s="35">
        <f t="shared" si="19"/>
        <v>1822.2</v>
      </c>
      <c r="AF48" s="19">
        <f t="shared" si="20"/>
        <v>0</v>
      </c>
      <c r="AG48" s="19">
        <f t="shared" si="37"/>
        <v>0</v>
      </c>
      <c r="AH48" s="5">
        <f t="shared" si="21"/>
        <v>0</v>
      </c>
      <c r="AI48" s="35">
        <f t="shared" si="22"/>
        <v>1999.6</v>
      </c>
      <c r="AJ48" s="19">
        <f t="shared" si="23"/>
        <v>0</v>
      </c>
      <c r="AK48" s="19">
        <f t="shared" si="24"/>
        <v>0</v>
      </c>
      <c r="AL48" s="5">
        <f t="shared" si="25"/>
        <v>0</v>
      </c>
      <c r="AM48" s="35">
        <f t="shared" si="26"/>
        <v>9654</v>
      </c>
      <c r="AN48" s="19">
        <f t="shared" si="27"/>
        <v>0</v>
      </c>
      <c r="AO48" s="19">
        <f t="shared" si="28"/>
        <v>0</v>
      </c>
      <c r="AP48" s="5">
        <f t="shared" si="29"/>
        <v>0</v>
      </c>
      <c r="AQ48" s="19">
        <f t="shared" si="30"/>
        <v>1381.7</v>
      </c>
      <c r="AR48" s="19">
        <f t="shared" si="38"/>
        <v>0</v>
      </c>
      <c r="AS48" s="19">
        <f t="shared" si="39"/>
        <v>0</v>
      </c>
      <c r="AT48" s="32">
        <f t="shared" si="40"/>
        <v>0</v>
      </c>
      <c r="AU48" s="19">
        <f t="shared" si="41"/>
        <v>710.17</v>
      </c>
      <c r="AV48" s="19">
        <f t="shared" si="42"/>
        <v>0</v>
      </c>
      <c r="AW48" s="19">
        <f t="shared" si="43"/>
        <v>0</v>
      </c>
      <c r="AX48" s="31">
        <f t="shared" si="44"/>
        <v>0</v>
      </c>
    </row>
    <row r="49" spans="1:50" x14ac:dyDescent="0.25">
      <c r="A49" s="13" t="s">
        <v>49</v>
      </c>
      <c r="B49" s="50">
        <f t="shared" si="31"/>
        <v>42058</v>
      </c>
      <c r="C49" s="13" t="s">
        <v>185</v>
      </c>
      <c r="D49" s="50">
        <f t="shared" si="13"/>
        <v>19927.5949956</v>
      </c>
      <c r="E49" s="7"/>
      <c r="F49" s="82">
        <v>15908</v>
      </c>
      <c r="G49">
        <f t="shared" si="32"/>
        <v>33018</v>
      </c>
      <c r="H49">
        <v>21747</v>
      </c>
      <c r="I49" s="36">
        <v>3128</v>
      </c>
      <c r="J49" s="47">
        <v>979</v>
      </c>
      <c r="K49" s="47">
        <v>970</v>
      </c>
      <c r="L49" s="47">
        <f t="shared" si="14"/>
        <v>5077</v>
      </c>
      <c r="M49" s="47">
        <v>563</v>
      </c>
      <c r="N49" s="48">
        <f t="shared" si="15"/>
        <v>18619</v>
      </c>
      <c r="O49" s="44">
        <v>645</v>
      </c>
      <c r="P49" s="47">
        <v>372</v>
      </c>
      <c r="Q49" s="20">
        <v>6109</v>
      </c>
      <c r="R49" s="20">
        <v>5162</v>
      </c>
      <c r="S49" s="17">
        <v>13866</v>
      </c>
      <c r="T49" s="87">
        <v>1137723</v>
      </c>
      <c r="U49" s="58">
        <v>6840694</v>
      </c>
      <c r="V49" s="54">
        <v>2327</v>
      </c>
      <c r="W49" s="19">
        <f t="shared" si="16"/>
        <v>13561.4050044</v>
      </c>
      <c r="X49" s="29">
        <f t="shared" si="17"/>
        <v>-0.60359490723447773</v>
      </c>
      <c r="Y49" s="19">
        <f t="shared" si="18"/>
        <v>9085.3694087999993</v>
      </c>
      <c r="Z49" s="19">
        <f t="shared" si="33"/>
        <v>1819.4050043999996</v>
      </c>
      <c r="AA49" s="19">
        <f t="shared" si="34"/>
        <v>1819.4050043999996</v>
      </c>
      <c r="AB49" s="5">
        <f t="shared" si="35"/>
        <v>8.366234443371498E-2</v>
      </c>
      <c r="AC49" s="35">
        <f t="shared" si="36"/>
        <v>19927.5949956</v>
      </c>
      <c r="AD49" s="35">
        <f>(1-VLOOKUP(B49,Sheet4!$C$2:$E$105,3,TRUE))*AC49</f>
        <v>17735.559546084001</v>
      </c>
      <c r="AE49" s="35">
        <f t="shared" si="19"/>
        <v>2420.0104044</v>
      </c>
      <c r="AF49" s="19">
        <f t="shared" si="20"/>
        <v>597.81040439999992</v>
      </c>
      <c r="AG49" s="19">
        <f t="shared" si="37"/>
        <v>597.81040439999992</v>
      </c>
      <c r="AH49" s="5">
        <f t="shared" si="21"/>
        <v>0.1911158581841432</v>
      </c>
      <c r="AI49" s="35">
        <f t="shared" si="22"/>
        <v>3059.3340088</v>
      </c>
      <c r="AJ49" s="19">
        <f t="shared" si="23"/>
        <v>1059.7340088000001</v>
      </c>
      <c r="AK49" s="19">
        <f t="shared" si="24"/>
        <v>1059.7340088000001</v>
      </c>
      <c r="AL49" s="5">
        <f t="shared" si="25"/>
        <v>0.20873232397084895</v>
      </c>
      <c r="AM49" s="35">
        <f t="shared" si="26"/>
        <v>10557.93452352</v>
      </c>
      <c r="AN49" s="19">
        <f t="shared" si="27"/>
        <v>903.93452351999986</v>
      </c>
      <c r="AO49" s="19">
        <f t="shared" si="28"/>
        <v>903.93452351999986</v>
      </c>
      <c r="AP49" s="5">
        <f t="shared" si="29"/>
        <v>4.8549037194263914E-2</v>
      </c>
      <c r="AQ49" s="19">
        <f t="shared" si="30"/>
        <v>2573.1610087999998</v>
      </c>
      <c r="AR49" s="19">
        <f t="shared" si="38"/>
        <v>1191.4610087999997</v>
      </c>
      <c r="AS49" s="19">
        <f t="shared" si="39"/>
        <v>1191.4610087999997</v>
      </c>
      <c r="AT49" s="32">
        <f t="shared" si="40"/>
        <v>0.23081383355288643</v>
      </c>
      <c r="AU49" s="19">
        <f t="shared" si="41"/>
        <v>3030.8808220000001</v>
      </c>
      <c r="AV49" s="19">
        <f t="shared" si="42"/>
        <v>2320.710822</v>
      </c>
      <c r="AW49" s="19">
        <f t="shared" si="43"/>
        <v>2320.710822</v>
      </c>
      <c r="AX49" s="31">
        <f t="shared" si="44"/>
        <v>0.37988391258798493</v>
      </c>
    </row>
    <row r="50" spans="1:50" x14ac:dyDescent="0.25">
      <c r="A50" s="13" t="s">
        <v>50</v>
      </c>
      <c r="B50" s="50">
        <f t="shared" si="31"/>
        <v>42065</v>
      </c>
      <c r="C50" s="13"/>
      <c r="D50" s="50">
        <f t="shared" si="13"/>
        <v>0</v>
      </c>
      <c r="E50" s="7"/>
      <c r="F50" s="82">
        <v>18958</v>
      </c>
      <c r="G50">
        <f t="shared" si="32"/>
        <v>37300</v>
      </c>
      <c r="H50">
        <v>22228</v>
      </c>
      <c r="I50" s="36">
        <v>4014</v>
      </c>
      <c r="J50" s="47">
        <v>1055</v>
      </c>
      <c r="K50" s="47">
        <v>984</v>
      </c>
      <c r="L50" s="47">
        <f t="shared" si="14"/>
        <v>6053</v>
      </c>
      <c r="M50" s="47">
        <v>576</v>
      </c>
      <c r="N50" s="48">
        <f t="shared" si="15"/>
        <v>18214</v>
      </c>
      <c r="O50" s="44">
        <v>723</v>
      </c>
      <c r="P50" s="47">
        <v>374</v>
      </c>
      <c r="Q50" s="20">
        <v>9252</v>
      </c>
      <c r="R50" s="20">
        <v>5820</v>
      </c>
      <c r="S50" s="17">
        <v>28474</v>
      </c>
      <c r="T50" s="87">
        <v>1069485</v>
      </c>
      <c r="U50" s="58">
        <v>10887285</v>
      </c>
      <c r="V50" s="54">
        <v>4606</v>
      </c>
      <c r="W50" s="19">
        <f t="shared" si="16"/>
        <v>15436.5755324</v>
      </c>
      <c r="X50" s="29">
        <f t="shared" si="17"/>
        <v>-0.43995667648860354</v>
      </c>
      <c r="Y50" s="19">
        <f t="shared" si="18"/>
        <v>11826.2976648</v>
      </c>
      <c r="Z50" s="19">
        <f t="shared" si="33"/>
        <v>3694.5755324000002</v>
      </c>
      <c r="AA50" s="19">
        <f t="shared" si="34"/>
        <v>3694.5755324000002</v>
      </c>
      <c r="AB50" s="5">
        <f t="shared" si="35"/>
        <v>0.16621268366024836</v>
      </c>
      <c r="AC50" s="35">
        <f t="shared" si="36"/>
        <v>18533.424467600002</v>
      </c>
      <c r="AD50" s="35">
        <f>(1-VLOOKUP(B50,Sheet4!$C$2:$E$105,3,TRUE))*AC50</f>
        <v>16865.416265516003</v>
      </c>
      <c r="AE50" s="35">
        <f t="shared" si="19"/>
        <v>3008.2161323999999</v>
      </c>
      <c r="AF50" s="19">
        <f t="shared" si="20"/>
        <v>1186.0161323999998</v>
      </c>
      <c r="AG50" s="19">
        <f t="shared" si="37"/>
        <v>1186.0161323999998</v>
      </c>
      <c r="AH50" s="5">
        <f t="shared" si="21"/>
        <v>0.29546988849028394</v>
      </c>
      <c r="AI50" s="35">
        <f t="shared" si="22"/>
        <v>4092.5870648</v>
      </c>
      <c r="AJ50" s="19">
        <f t="shared" si="23"/>
        <v>2092.9870648000001</v>
      </c>
      <c r="AK50" s="19">
        <f t="shared" si="24"/>
        <v>2092.9870648000001</v>
      </c>
      <c r="AL50" s="5">
        <f t="shared" si="25"/>
        <v>0.34577681559557244</v>
      </c>
      <c r="AM50" s="35">
        <f t="shared" si="26"/>
        <v>11476.96470592</v>
      </c>
      <c r="AN50" s="19">
        <f t="shared" si="27"/>
        <v>1822.9647059199997</v>
      </c>
      <c r="AO50" s="19">
        <f t="shared" si="28"/>
        <v>1822.9647059199997</v>
      </c>
      <c r="AP50" s="5">
        <f t="shared" si="29"/>
        <v>0.10008590677061599</v>
      </c>
      <c r="AQ50" s="19">
        <f t="shared" si="30"/>
        <v>3745.1900648000001</v>
      </c>
      <c r="AR50" s="19">
        <f t="shared" si="38"/>
        <v>2363.4900648000003</v>
      </c>
      <c r="AS50" s="19">
        <f t="shared" si="39"/>
        <v>2363.4900648000003</v>
      </c>
      <c r="AT50" s="32">
        <f t="shared" si="40"/>
        <v>0.40609794927835058</v>
      </c>
      <c r="AU50" s="19">
        <f t="shared" si="41"/>
        <v>5267.8038620000007</v>
      </c>
      <c r="AV50" s="19">
        <f t="shared" si="42"/>
        <v>4557.6338620000006</v>
      </c>
      <c r="AW50" s="19">
        <f t="shared" si="43"/>
        <v>4557.6338620000006</v>
      </c>
      <c r="AX50" s="31">
        <f t="shared" si="44"/>
        <v>0.49261066385646352</v>
      </c>
    </row>
    <row r="51" spans="1:50" x14ac:dyDescent="0.25">
      <c r="A51" s="9" t="s">
        <v>92</v>
      </c>
      <c r="B51" s="50">
        <f t="shared" si="31"/>
        <v>42072</v>
      </c>
      <c r="D51" s="50">
        <f t="shared" si="13"/>
        <v>0</v>
      </c>
      <c r="E51" s="7"/>
      <c r="F51" s="82">
        <v>17540</v>
      </c>
      <c r="G51">
        <f t="shared" si="32"/>
        <v>34643</v>
      </c>
      <c r="H51" s="44">
        <v>21495</v>
      </c>
      <c r="I51" s="36">
        <v>3824</v>
      </c>
      <c r="J51" s="47">
        <v>1052</v>
      </c>
      <c r="K51" s="47">
        <v>927</v>
      </c>
      <c r="L51" s="47">
        <f t="shared" si="14"/>
        <v>5803</v>
      </c>
      <c r="M51" s="47">
        <v>564</v>
      </c>
      <c r="N51" s="48">
        <f t="shared" si="15"/>
        <v>17671</v>
      </c>
      <c r="O51" s="44">
        <v>651</v>
      </c>
      <c r="P51" s="47">
        <v>357</v>
      </c>
      <c r="Q51" s="44">
        <v>7737</v>
      </c>
      <c r="R51" s="44">
        <v>5411</v>
      </c>
      <c r="S51" s="45">
        <v>23818</v>
      </c>
      <c r="T51" s="87">
        <v>1551945</v>
      </c>
      <c r="U51" s="58">
        <v>8611093</v>
      </c>
      <c r="V51" s="54">
        <v>3959</v>
      </c>
      <c r="W51" s="19">
        <f t="shared" si="16"/>
        <v>14843.5370876</v>
      </c>
      <c r="X51" s="29">
        <f t="shared" si="17"/>
        <v>-0.44810498152468675</v>
      </c>
      <c r="Y51" s="19">
        <f t="shared" si="18"/>
        <v>10961.950375199998</v>
      </c>
      <c r="Z51" s="19">
        <f t="shared" si="33"/>
        <v>3101.5370875999997</v>
      </c>
      <c r="AA51" s="19">
        <f t="shared" si="34"/>
        <v>3101.5370875999997</v>
      </c>
      <c r="AB51" s="5">
        <f t="shared" si="35"/>
        <v>0.14429109502675039</v>
      </c>
      <c r="AC51" s="35">
        <f t="shared" si="36"/>
        <v>18393.462912399998</v>
      </c>
      <c r="AD51" s="35">
        <f>(1-VLOOKUP(B51,Sheet4!$C$2:$E$105,3,TRUE))*AC51</f>
        <v>17105.920508531999</v>
      </c>
      <c r="AE51" s="35">
        <f t="shared" si="19"/>
        <v>2825.3712876</v>
      </c>
      <c r="AF51" s="19">
        <f t="shared" si="20"/>
        <v>1003.1712875999999</v>
      </c>
      <c r="AG51" s="19">
        <f t="shared" si="37"/>
        <v>1003.1712875999999</v>
      </c>
      <c r="AH51" s="5">
        <f t="shared" si="21"/>
        <v>0.26233558776150623</v>
      </c>
      <c r="AI51" s="35">
        <f t="shared" si="22"/>
        <v>3772.5261751999997</v>
      </c>
      <c r="AJ51" s="19">
        <f t="shared" si="23"/>
        <v>1772.9261751999998</v>
      </c>
      <c r="AK51" s="19">
        <f t="shared" si="24"/>
        <v>1772.9261751999998</v>
      </c>
      <c r="AL51" s="5">
        <f t="shared" si="25"/>
        <v>0.30551889974151297</v>
      </c>
      <c r="AM51" s="35">
        <f t="shared" si="26"/>
        <v>11187.749630079999</v>
      </c>
      <c r="AN51" s="19">
        <f t="shared" si="27"/>
        <v>1533.7496300799994</v>
      </c>
      <c r="AO51" s="19">
        <f t="shared" si="28"/>
        <v>1533.7496300799994</v>
      </c>
      <c r="AP51" s="5">
        <f t="shared" si="29"/>
        <v>8.679472752419215E-2</v>
      </c>
      <c r="AQ51" s="19">
        <f t="shared" si="30"/>
        <v>3380.8971751999998</v>
      </c>
      <c r="AR51" s="19">
        <f t="shared" si="38"/>
        <v>1999.1971751999997</v>
      </c>
      <c r="AS51" s="19">
        <f t="shared" si="39"/>
        <v>1999.1971751999997</v>
      </c>
      <c r="AT51" s="32">
        <f t="shared" si="40"/>
        <v>0.36946907691739045</v>
      </c>
      <c r="AU51" s="19">
        <f t="shared" si="41"/>
        <v>4577.9988380000004</v>
      </c>
      <c r="AV51" s="19">
        <f t="shared" si="42"/>
        <v>3867.8288380000004</v>
      </c>
      <c r="AW51" s="19">
        <f t="shared" si="43"/>
        <v>3867.8288380000004</v>
      </c>
      <c r="AX51" s="31">
        <f t="shared" si="44"/>
        <v>0.49991325294041622</v>
      </c>
    </row>
    <row r="52" spans="1:50" x14ac:dyDescent="0.25">
      <c r="A52" s="9" t="s">
        <v>93</v>
      </c>
      <c r="B52" s="50">
        <f t="shared" si="31"/>
        <v>42079</v>
      </c>
      <c r="D52" s="50">
        <f t="shared" si="13"/>
        <v>0</v>
      </c>
      <c r="E52" s="7"/>
      <c r="F52" s="82">
        <v>15271</v>
      </c>
      <c r="G52">
        <f t="shared" si="32"/>
        <v>29547</v>
      </c>
      <c r="H52" s="44">
        <v>19473</v>
      </c>
      <c r="I52" s="36">
        <v>3382</v>
      </c>
      <c r="J52" s="47">
        <v>952</v>
      </c>
      <c r="K52" s="47">
        <v>612</v>
      </c>
      <c r="L52" s="47">
        <f t="shared" si="14"/>
        <v>4946</v>
      </c>
      <c r="M52" s="47">
        <v>552</v>
      </c>
      <c r="N52" s="48">
        <f t="shared" si="15"/>
        <v>16091</v>
      </c>
      <c r="O52" s="44">
        <v>688</v>
      </c>
      <c r="P52" s="47">
        <v>272</v>
      </c>
      <c r="Q52" s="44">
        <v>5637</v>
      </c>
      <c r="R52" s="44">
        <v>4437</v>
      </c>
      <c r="S52" s="45">
        <v>8303</v>
      </c>
      <c r="T52" s="87">
        <v>1233088</v>
      </c>
      <c r="U52" s="58">
        <v>3765284</v>
      </c>
      <c r="V52" s="54">
        <v>2195</v>
      </c>
      <c r="W52" s="19">
        <f t="shared" si="16"/>
        <v>12836.0838191</v>
      </c>
      <c r="X52" s="29">
        <f t="shared" si="17"/>
        <v>-0.51705148349252106</v>
      </c>
      <c r="Y52" s="19">
        <f t="shared" si="18"/>
        <v>8019.1303381999996</v>
      </c>
      <c r="Z52" s="19">
        <f t="shared" si="33"/>
        <v>1094.0838191000003</v>
      </c>
      <c r="AA52" s="19">
        <f t="shared" si="34"/>
        <v>1094.0838191000003</v>
      </c>
      <c r="AB52" s="5">
        <f t="shared" si="35"/>
        <v>5.6184656657936642E-2</v>
      </c>
      <c r="AC52" s="35">
        <f t="shared" si="36"/>
        <v>18378.9161809</v>
      </c>
      <c r="AD52" s="35">
        <f>(1-VLOOKUP(B52,Sheet4!$C$2:$E$105,3,TRUE))*AC52</f>
        <v>17643.759533664001</v>
      </c>
      <c r="AE52" s="35">
        <f t="shared" si="19"/>
        <v>2184.7895191000002</v>
      </c>
      <c r="AF52" s="19">
        <f t="shared" si="20"/>
        <v>362.58951910000019</v>
      </c>
      <c r="AG52" s="19">
        <f t="shared" si="37"/>
        <v>362.58951910000019</v>
      </c>
      <c r="AH52" s="5">
        <f t="shared" si="21"/>
        <v>0.10721156685393264</v>
      </c>
      <c r="AI52" s="35">
        <f t="shared" si="22"/>
        <v>2643.4096381999998</v>
      </c>
      <c r="AJ52" s="19">
        <f t="shared" si="23"/>
        <v>643.80963819999988</v>
      </c>
      <c r="AK52" s="19">
        <f t="shared" si="24"/>
        <v>643.80963819999988</v>
      </c>
      <c r="AL52" s="5">
        <f t="shared" si="25"/>
        <v>0.13016773922361502</v>
      </c>
      <c r="AM52" s="35">
        <f t="shared" si="26"/>
        <v>10198.973715280001</v>
      </c>
      <c r="AN52" s="19">
        <f t="shared" si="27"/>
        <v>544.97371528000076</v>
      </c>
      <c r="AO52" s="19">
        <f t="shared" si="28"/>
        <v>544.97371528000076</v>
      </c>
      <c r="AP52" s="5">
        <f t="shared" si="29"/>
        <v>3.3868231637561419E-2</v>
      </c>
      <c r="AQ52" s="19">
        <f t="shared" si="30"/>
        <v>2104.3881382</v>
      </c>
      <c r="AR52" s="19">
        <f t="shared" si="38"/>
        <v>722.68813819999991</v>
      </c>
      <c r="AS52" s="19">
        <f t="shared" si="39"/>
        <v>722.68813819999991</v>
      </c>
      <c r="AT52" s="32">
        <f t="shared" si="40"/>
        <v>0.16287765116069414</v>
      </c>
      <c r="AU52" s="19">
        <f t="shared" si="41"/>
        <v>2122.9129954999999</v>
      </c>
      <c r="AV52" s="19">
        <f t="shared" si="42"/>
        <v>1412.7429954999998</v>
      </c>
      <c r="AW52" s="19">
        <f t="shared" si="43"/>
        <v>1412.7429954999998</v>
      </c>
      <c r="AX52" s="31">
        <f t="shared" si="44"/>
        <v>0.25061965504701078</v>
      </c>
    </row>
    <row r="53" spans="1:50" x14ac:dyDescent="0.25">
      <c r="A53" s="9" t="s">
        <v>94</v>
      </c>
      <c r="B53" s="50">
        <f t="shared" si="31"/>
        <v>42086</v>
      </c>
      <c r="D53" s="50">
        <f t="shared" si="13"/>
        <v>0</v>
      </c>
      <c r="E53" s="7"/>
      <c r="F53" s="82">
        <v>13671</v>
      </c>
      <c r="G53">
        <f t="shared" si="32"/>
        <v>28487</v>
      </c>
      <c r="H53" s="44">
        <v>18937</v>
      </c>
      <c r="I53" s="36">
        <v>3334</v>
      </c>
      <c r="J53" s="47">
        <v>844</v>
      </c>
      <c r="K53" s="47">
        <v>649</v>
      </c>
      <c r="L53" s="47">
        <f t="shared" si="14"/>
        <v>4827</v>
      </c>
      <c r="M53" s="47">
        <v>525</v>
      </c>
      <c r="N53" s="48">
        <f t="shared" si="15"/>
        <v>15603</v>
      </c>
      <c r="O53" s="44">
        <v>704</v>
      </c>
      <c r="P53" s="47">
        <v>254</v>
      </c>
      <c r="Q53" s="44">
        <v>5009</v>
      </c>
      <c r="R53" s="44">
        <v>4541</v>
      </c>
      <c r="S53" s="45">
        <v>8012</v>
      </c>
      <c r="T53" s="87">
        <v>1342766</v>
      </c>
      <c r="U53" s="58">
        <v>3380443</v>
      </c>
      <c r="V53" s="53">
        <v>1853</v>
      </c>
      <c r="W53" s="19">
        <f t="shared" si="16"/>
        <v>12797.971985599999</v>
      </c>
      <c r="X53" s="29">
        <f t="shared" si="17"/>
        <v>-0.47968756466317491</v>
      </c>
      <c r="Y53" s="19">
        <f t="shared" si="18"/>
        <v>7963.0147711999998</v>
      </c>
      <c r="Z53" s="19">
        <f t="shared" si="33"/>
        <v>1055.9719855999992</v>
      </c>
      <c r="AA53" s="19">
        <f t="shared" si="34"/>
        <v>1055.9719855999992</v>
      </c>
      <c r="AB53" s="5">
        <f t="shared" si="35"/>
        <v>5.5762369203147241E-2</v>
      </c>
      <c r="AC53" s="35">
        <f t="shared" si="36"/>
        <v>17881.028014399999</v>
      </c>
      <c r="AD53" s="35">
        <f>(1-VLOOKUP(B53,Sheet4!$C$2:$E$105,3,TRUE))*AC53</f>
        <v>17344.597173967999</v>
      </c>
      <c r="AE53" s="35">
        <f t="shared" si="19"/>
        <v>2172.3147856000001</v>
      </c>
      <c r="AF53" s="19">
        <f t="shared" si="20"/>
        <v>350.1147856</v>
      </c>
      <c r="AG53" s="19">
        <f t="shared" si="37"/>
        <v>350.1147856</v>
      </c>
      <c r="AH53" s="5">
        <f t="shared" si="21"/>
        <v>0.10501343299340132</v>
      </c>
      <c r="AI53" s="35">
        <f t="shared" si="22"/>
        <v>2621.3119711999998</v>
      </c>
      <c r="AJ53" s="19">
        <f t="shared" si="23"/>
        <v>621.71197119999988</v>
      </c>
      <c r="AK53" s="19">
        <f t="shared" si="24"/>
        <v>621.71197119999988</v>
      </c>
      <c r="AL53" s="5">
        <f t="shared" si="25"/>
        <v>0.12879883389268695</v>
      </c>
      <c r="AM53" s="35">
        <f t="shared" si="26"/>
        <v>10180.060228480001</v>
      </c>
      <c r="AN53" s="19">
        <f t="shared" si="27"/>
        <v>526.06022848000066</v>
      </c>
      <c r="AO53" s="19">
        <f t="shared" si="28"/>
        <v>526.06022848000066</v>
      </c>
      <c r="AP53" s="5">
        <f t="shared" si="29"/>
        <v>3.3715325801448481E-2</v>
      </c>
      <c r="AQ53" s="19">
        <f t="shared" si="30"/>
        <v>2079.5259712000002</v>
      </c>
      <c r="AR53" s="19">
        <f t="shared" si="38"/>
        <v>697.82597120000014</v>
      </c>
      <c r="AS53" s="19">
        <f t="shared" si="39"/>
        <v>697.82597120000014</v>
      </c>
      <c r="AT53" s="32">
        <f t="shared" si="40"/>
        <v>0.15367231253027971</v>
      </c>
      <c r="AU53" s="19">
        <f t="shared" si="41"/>
        <v>2074.5655280000001</v>
      </c>
      <c r="AV53" s="19">
        <f t="shared" si="42"/>
        <v>1364.395528</v>
      </c>
      <c r="AW53" s="19">
        <f t="shared" si="43"/>
        <v>1364.395528</v>
      </c>
      <c r="AX53" s="31">
        <f t="shared" si="44"/>
        <v>0.27238880574965063</v>
      </c>
    </row>
    <row r="54" spans="1:50" x14ac:dyDescent="0.25">
      <c r="A54" s="13" t="s">
        <v>51</v>
      </c>
      <c r="B54" s="50">
        <f t="shared" si="31"/>
        <v>42093</v>
      </c>
      <c r="C54" s="13" t="s">
        <v>187</v>
      </c>
      <c r="D54" s="50">
        <f t="shared" si="13"/>
        <v>14244.23216</v>
      </c>
      <c r="E54" s="11">
        <v>94145</v>
      </c>
      <c r="F54" s="82">
        <v>15706</v>
      </c>
      <c r="G54">
        <f t="shared" si="32"/>
        <v>32236</v>
      </c>
      <c r="H54">
        <v>19642</v>
      </c>
      <c r="I54" s="36">
        <v>3972</v>
      </c>
      <c r="J54" s="47">
        <v>971</v>
      </c>
      <c r="K54" s="47">
        <v>749</v>
      </c>
      <c r="L54" s="47">
        <f t="shared" si="14"/>
        <v>5692</v>
      </c>
      <c r="M54" s="47">
        <v>510</v>
      </c>
      <c r="N54" s="48">
        <f t="shared" si="15"/>
        <v>15670</v>
      </c>
      <c r="O54" s="44">
        <v>632</v>
      </c>
      <c r="P54" s="47">
        <v>386</v>
      </c>
      <c r="Q54">
        <v>6735</v>
      </c>
      <c r="R54">
        <v>5859</v>
      </c>
      <c r="S54" s="95">
        <v>42040</v>
      </c>
      <c r="T54" s="87">
        <v>1235409</v>
      </c>
      <c r="U54" s="60">
        <v>15957359</v>
      </c>
      <c r="V54" s="55">
        <v>6886</v>
      </c>
      <c r="W54" s="19">
        <f t="shared" si="16"/>
        <v>17139.76784</v>
      </c>
      <c r="X54" s="29">
        <f t="shared" si="17"/>
        <v>-0.14598985140046095</v>
      </c>
      <c r="Y54" s="19">
        <f t="shared" si="18"/>
        <v>14295.27168</v>
      </c>
      <c r="Z54" s="19">
        <f t="shared" si="33"/>
        <v>5397.7678400000004</v>
      </c>
      <c r="AA54" s="19">
        <f t="shared" si="34"/>
        <v>5397.7678400000004</v>
      </c>
      <c r="AB54" s="5">
        <f t="shared" si="35"/>
        <v>0.27480744527033907</v>
      </c>
      <c r="AC54" s="35">
        <f t="shared" si="36"/>
        <v>14244.23216</v>
      </c>
      <c r="AD54" s="35">
        <f>(1-VLOOKUP(B54,Sheet4!$C$2:$E$105,3,TRUE))*AC54</f>
        <v>14101.7898384</v>
      </c>
      <c r="AE54" s="35">
        <f t="shared" si="19"/>
        <v>3516.2438400000001</v>
      </c>
      <c r="AF54" s="19">
        <f t="shared" si="20"/>
        <v>1694.04384</v>
      </c>
      <c r="AG54" s="19">
        <f t="shared" si="37"/>
        <v>1694.04384</v>
      </c>
      <c r="AH54" s="5">
        <f t="shared" si="21"/>
        <v>0.42649643504531726</v>
      </c>
      <c r="AI54" s="35">
        <f t="shared" si="22"/>
        <v>4975.6956800000007</v>
      </c>
      <c r="AJ54" s="19">
        <f t="shared" si="23"/>
        <v>2976.0956800000008</v>
      </c>
      <c r="AK54" s="19">
        <f t="shared" si="24"/>
        <v>2976.0956800000008</v>
      </c>
      <c r="AL54" s="5">
        <f t="shared" si="25"/>
        <v>0.52285588193956445</v>
      </c>
      <c r="AM54" s="35">
        <f t="shared" si="26"/>
        <v>12299.863072</v>
      </c>
      <c r="AN54" s="19">
        <f t="shared" si="27"/>
        <v>2645.8630720000001</v>
      </c>
      <c r="AO54" s="19">
        <f t="shared" si="28"/>
        <v>2645.8630720000001</v>
      </c>
      <c r="AP54" s="5">
        <f t="shared" si="29"/>
        <v>0.16884895162731334</v>
      </c>
      <c r="AQ54" s="19">
        <f t="shared" si="30"/>
        <v>4757.1756800000003</v>
      </c>
      <c r="AR54" s="19">
        <f t="shared" si="38"/>
        <v>3375.4756800000005</v>
      </c>
      <c r="AS54" s="19">
        <f t="shared" si="39"/>
        <v>3375.4756800000005</v>
      </c>
      <c r="AT54" s="32">
        <f t="shared" si="40"/>
        <v>0.57611805427547369</v>
      </c>
      <c r="AU54" s="19">
        <f t="shared" si="41"/>
        <v>7154.0612000000001</v>
      </c>
      <c r="AV54" s="19">
        <f t="shared" si="42"/>
        <v>6443.8912</v>
      </c>
      <c r="AW54" s="19">
        <f t="shared" si="43"/>
        <v>6066.4294054403672</v>
      </c>
      <c r="AX54" s="31">
        <f t="shared" si="44"/>
        <v>0.90073190875135367</v>
      </c>
    </row>
    <row r="55" spans="1:50" x14ac:dyDescent="0.25">
      <c r="A55" s="13" t="s">
        <v>52</v>
      </c>
      <c r="B55" s="50">
        <f t="shared" si="31"/>
        <v>42100</v>
      </c>
      <c r="C55" s="13"/>
      <c r="D55" s="50">
        <f t="shared" si="13"/>
        <v>0</v>
      </c>
      <c r="E55" s="11">
        <v>101622</v>
      </c>
      <c r="F55" s="82">
        <v>15766</v>
      </c>
      <c r="G55">
        <f t="shared" si="32"/>
        <v>33301</v>
      </c>
      <c r="H55">
        <v>21801</v>
      </c>
      <c r="I55" s="36">
        <v>3893</v>
      </c>
      <c r="J55" s="47">
        <v>1092</v>
      </c>
      <c r="K55" s="47">
        <v>797</v>
      </c>
      <c r="L55" s="47">
        <f t="shared" si="14"/>
        <v>5782</v>
      </c>
      <c r="M55" s="47">
        <v>588</v>
      </c>
      <c r="N55" s="48">
        <f t="shared" si="15"/>
        <v>17908</v>
      </c>
      <c r="O55" s="44">
        <v>721</v>
      </c>
      <c r="P55" s="47">
        <v>330</v>
      </c>
      <c r="Q55">
        <v>5936</v>
      </c>
      <c r="R55">
        <v>5564</v>
      </c>
      <c r="S55" s="95">
        <v>29459</v>
      </c>
      <c r="T55" s="87">
        <v>978136</v>
      </c>
      <c r="U55" s="60">
        <v>10536644</v>
      </c>
      <c r="V55" s="55">
        <v>5267</v>
      </c>
      <c r="W55" s="19">
        <f t="shared" si="16"/>
        <v>15561.4801319</v>
      </c>
      <c r="X55" s="29">
        <f t="shared" si="17"/>
        <v>-0.40095927991511549</v>
      </c>
      <c r="Y55" s="19">
        <f t="shared" si="18"/>
        <v>12008.043363799999</v>
      </c>
      <c r="Z55" s="19">
        <f t="shared" si="33"/>
        <v>3819.4801318999998</v>
      </c>
      <c r="AA55" s="19">
        <f t="shared" si="34"/>
        <v>3819.4801318999998</v>
      </c>
      <c r="AB55" s="5">
        <f t="shared" si="35"/>
        <v>0.17519747405623595</v>
      </c>
      <c r="AC55" s="35">
        <f t="shared" si="36"/>
        <v>17981.5198681</v>
      </c>
      <c r="AD55" s="35">
        <f>(1-VLOOKUP(B55,Sheet4!$C$2:$E$105,3,TRUE))*AC55</f>
        <v>17082.443874695</v>
      </c>
      <c r="AE55" s="35">
        <f t="shared" si="19"/>
        <v>3046.3422319000001</v>
      </c>
      <c r="AF55" s="19">
        <f t="shared" si="20"/>
        <v>1224.1422319000001</v>
      </c>
      <c r="AG55" s="19">
        <f t="shared" si="37"/>
        <v>1224.1422319000001</v>
      </c>
      <c r="AH55" s="5">
        <f t="shared" si="21"/>
        <v>0.31444701564346267</v>
      </c>
      <c r="AI55" s="35">
        <f t="shared" si="22"/>
        <v>4159.1862638000002</v>
      </c>
      <c r="AJ55" s="19">
        <f t="shared" si="23"/>
        <v>2159.5862638000003</v>
      </c>
      <c r="AK55" s="19">
        <f t="shared" si="24"/>
        <v>2159.5862638000003</v>
      </c>
      <c r="AL55" s="5">
        <f t="shared" si="25"/>
        <v>0.37350160217917683</v>
      </c>
      <c r="AM55" s="35">
        <f t="shared" si="26"/>
        <v>11537.70508552</v>
      </c>
      <c r="AN55" s="19">
        <f t="shared" si="27"/>
        <v>1883.7050855199996</v>
      </c>
      <c r="AO55" s="19">
        <f t="shared" si="28"/>
        <v>1883.7050855199996</v>
      </c>
      <c r="AP55" s="5">
        <f t="shared" si="29"/>
        <v>0.10518790962251505</v>
      </c>
      <c r="AQ55" s="19">
        <f t="shared" si="30"/>
        <v>3821.1467638000004</v>
      </c>
      <c r="AR55" s="19">
        <f t="shared" si="38"/>
        <v>2439.4467638000006</v>
      </c>
      <c r="AS55" s="19">
        <f t="shared" si="39"/>
        <v>2439.4467638000006</v>
      </c>
      <c r="AT55" s="32">
        <f t="shared" si="40"/>
        <v>0.43843399780733294</v>
      </c>
      <c r="AU55" s="19">
        <f t="shared" si="41"/>
        <v>5410.9573595000002</v>
      </c>
      <c r="AV55" s="19">
        <f t="shared" si="42"/>
        <v>4700.7873595000001</v>
      </c>
      <c r="AW55" s="19">
        <f t="shared" si="43"/>
        <v>4700.7873595000001</v>
      </c>
      <c r="AX55" s="31">
        <f t="shared" si="44"/>
        <v>0.79191161716644209</v>
      </c>
    </row>
    <row r="56" spans="1:50" x14ac:dyDescent="0.25">
      <c r="A56" s="13" t="s">
        <v>53</v>
      </c>
      <c r="B56" s="50">
        <f t="shared" si="31"/>
        <v>42107</v>
      </c>
      <c r="C56" s="13"/>
      <c r="D56" s="50">
        <f t="shared" si="13"/>
        <v>0</v>
      </c>
      <c r="E56" s="11">
        <v>112650</v>
      </c>
      <c r="F56" s="82">
        <v>15359</v>
      </c>
      <c r="G56">
        <f t="shared" si="32"/>
        <v>32406</v>
      </c>
      <c r="H56">
        <v>21101</v>
      </c>
      <c r="I56" s="36">
        <v>3829</v>
      </c>
      <c r="J56" s="47">
        <v>1029</v>
      </c>
      <c r="K56" s="47">
        <v>761</v>
      </c>
      <c r="L56" s="47">
        <f t="shared" si="14"/>
        <v>5619</v>
      </c>
      <c r="M56" s="47">
        <v>612</v>
      </c>
      <c r="N56" s="48">
        <f t="shared" si="15"/>
        <v>17272</v>
      </c>
      <c r="O56" s="44">
        <v>718</v>
      </c>
      <c r="P56" s="47">
        <v>317</v>
      </c>
      <c r="Q56">
        <v>6014</v>
      </c>
      <c r="R56">
        <v>5291</v>
      </c>
      <c r="S56" s="95">
        <v>29376</v>
      </c>
      <c r="T56" s="87">
        <v>910120</v>
      </c>
      <c r="U56" s="60">
        <v>11204328</v>
      </c>
      <c r="V56" s="55">
        <v>5796</v>
      </c>
      <c r="W56" s="19">
        <f t="shared" si="16"/>
        <v>15550.962662399999</v>
      </c>
      <c r="X56" s="29">
        <f t="shared" si="17"/>
        <v>-0.35689349001005555</v>
      </c>
      <c r="Y56" s="19">
        <f t="shared" si="18"/>
        <v>11992.743724799999</v>
      </c>
      <c r="Z56" s="19">
        <f t="shared" si="33"/>
        <v>3808.9626623999993</v>
      </c>
      <c r="AA56" s="19">
        <f t="shared" si="34"/>
        <v>3808.9626623999993</v>
      </c>
      <c r="AB56" s="5">
        <f t="shared" si="35"/>
        <v>0.18051100243590348</v>
      </c>
      <c r="AC56" s="35">
        <f t="shared" si="36"/>
        <v>17292.037337599999</v>
      </c>
      <c r="AD56" s="35">
        <f>(1-VLOOKUP(B56,Sheet4!$C$2:$E$105,3,TRUE))*AC56</f>
        <v>16600.355844095997</v>
      </c>
      <c r="AE56" s="35">
        <f t="shared" si="19"/>
        <v>3043.1370624000001</v>
      </c>
      <c r="AF56" s="19">
        <f t="shared" si="20"/>
        <v>1220.9370624000001</v>
      </c>
      <c r="AG56" s="19">
        <f t="shared" si="37"/>
        <v>1220.9370624000001</v>
      </c>
      <c r="AH56" s="5">
        <f t="shared" si="21"/>
        <v>0.31886577759206058</v>
      </c>
      <c r="AI56" s="35">
        <f t="shared" si="22"/>
        <v>4153.5893248000002</v>
      </c>
      <c r="AJ56" s="19">
        <f t="shared" si="23"/>
        <v>2153.9893248000003</v>
      </c>
      <c r="AK56" s="19">
        <f t="shared" si="24"/>
        <v>2153.9893248000003</v>
      </c>
      <c r="AL56" s="5">
        <f t="shared" si="25"/>
        <v>0.38334033187399896</v>
      </c>
      <c r="AM56" s="35">
        <f t="shared" si="26"/>
        <v>11532.59284992</v>
      </c>
      <c r="AN56" s="19">
        <f t="shared" si="27"/>
        <v>1878.5928499199999</v>
      </c>
      <c r="AO56" s="19">
        <f t="shared" si="28"/>
        <v>1878.5928499199999</v>
      </c>
      <c r="AP56" s="5">
        <f t="shared" si="29"/>
        <v>0.10876521826771653</v>
      </c>
      <c r="AQ56" s="19">
        <f t="shared" si="30"/>
        <v>3814.7613248000007</v>
      </c>
      <c r="AR56" s="19">
        <f t="shared" si="38"/>
        <v>2433.0613248000009</v>
      </c>
      <c r="AS56" s="19">
        <f t="shared" si="39"/>
        <v>2433.0613248000009</v>
      </c>
      <c r="AT56" s="32">
        <f t="shared" si="40"/>
        <v>0.45984905023625039</v>
      </c>
      <c r="AU56" s="19">
        <f t="shared" si="41"/>
        <v>5398.9321120000004</v>
      </c>
      <c r="AV56" s="19">
        <f t="shared" si="42"/>
        <v>4688.7621120000003</v>
      </c>
      <c r="AW56" s="19">
        <f t="shared" si="43"/>
        <v>4688.7621120000003</v>
      </c>
      <c r="AX56" s="31">
        <f t="shared" si="44"/>
        <v>0.77964118922514136</v>
      </c>
    </row>
    <row r="57" spans="1:50" x14ac:dyDescent="0.25">
      <c r="A57" s="13" t="s">
        <v>54</v>
      </c>
      <c r="B57" s="50">
        <f t="shared" si="31"/>
        <v>42114</v>
      </c>
      <c r="C57" s="13" t="s">
        <v>188</v>
      </c>
      <c r="D57" s="50">
        <f t="shared" si="13"/>
        <v>17086.048865600002</v>
      </c>
      <c r="E57" s="11">
        <v>146763</v>
      </c>
      <c r="F57" s="82">
        <v>19149</v>
      </c>
      <c r="G57">
        <f t="shared" si="32"/>
        <v>37332</v>
      </c>
      <c r="H57">
        <v>22762</v>
      </c>
      <c r="I57" s="36">
        <v>4641</v>
      </c>
      <c r="J57" s="47">
        <v>1215</v>
      </c>
      <c r="K57" s="47">
        <v>900</v>
      </c>
      <c r="L57" s="47">
        <f t="shared" si="14"/>
        <v>6756</v>
      </c>
      <c r="M57" s="47">
        <v>589</v>
      </c>
      <c r="N57" s="48">
        <f t="shared" si="15"/>
        <v>18121</v>
      </c>
      <c r="O57" s="44">
        <v>705</v>
      </c>
      <c r="P57" s="47">
        <v>456</v>
      </c>
      <c r="Q57">
        <v>8232</v>
      </c>
      <c r="R57">
        <v>6338</v>
      </c>
      <c r="S57" s="95">
        <v>44284</v>
      </c>
      <c r="T57" s="87">
        <v>765255</v>
      </c>
      <c r="U57" s="60">
        <v>14653045</v>
      </c>
      <c r="V57" s="55">
        <v>8596</v>
      </c>
      <c r="W57" s="19">
        <f t="shared" si="16"/>
        <v>17417.951134399998</v>
      </c>
      <c r="X57" s="29">
        <f t="shared" si="17"/>
        <v>-0.30681271432927865</v>
      </c>
      <c r="Y57" s="19">
        <f t="shared" si="18"/>
        <v>14696.577868799999</v>
      </c>
      <c r="Z57" s="19">
        <f t="shared" si="33"/>
        <v>5675.9511343999984</v>
      </c>
      <c r="AA57" s="19">
        <f t="shared" si="34"/>
        <v>5675.9511343999984</v>
      </c>
      <c r="AB57" s="5">
        <f t="shared" si="35"/>
        <v>0.24936082657060005</v>
      </c>
      <c r="AC57" s="35">
        <f t="shared" si="36"/>
        <v>17086.048865600002</v>
      </c>
      <c r="AD57" s="35">
        <f>(1-VLOOKUP(B57,Sheet4!$C$2:$E$105,3,TRUE))*AC57</f>
        <v>14864.862513072001</v>
      </c>
      <c r="AE57" s="35">
        <f t="shared" si="19"/>
        <v>3596.7307344000001</v>
      </c>
      <c r="AF57" s="19">
        <f t="shared" si="20"/>
        <v>1774.5307344</v>
      </c>
      <c r="AG57" s="19">
        <f t="shared" si="37"/>
        <v>1774.5307344</v>
      </c>
      <c r="AH57" s="5">
        <f t="shared" si="21"/>
        <v>0.38235956354234002</v>
      </c>
      <c r="AI57" s="35">
        <f t="shared" si="22"/>
        <v>5114.6782688000003</v>
      </c>
      <c r="AJ57" s="19">
        <f t="shared" si="23"/>
        <v>3115.0782688000004</v>
      </c>
      <c r="AK57" s="19">
        <f t="shared" si="24"/>
        <v>3115.0782688000004</v>
      </c>
      <c r="AL57" s="5">
        <f t="shared" si="25"/>
        <v>0.46108322510361166</v>
      </c>
      <c r="AM57" s="35">
        <f t="shared" si="26"/>
        <v>12433.14338752</v>
      </c>
      <c r="AN57" s="19">
        <f t="shared" si="27"/>
        <v>2779.14338752</v>
      </c>
      <c r="AO57" s="19">
        <f t="shared" si="28"/>
        <v>2779.14338752</v>
      </c>
      <c r="AP57" s="5">
        <f t="shared" si="29"/>
        <v>0.15336589523315491</v>
      </c>
      <c r="AQ57" s="19">
        <f t="shared" si="30"/>
        <v>4917.4762688000001</v>
      </c>
      <c r="AR57" s="19">
        <f t="shared" si="38"/>
        <v>3535.7762688000003</v>
      </c>
      <c r="AS57" s="19">
        <f t="shared" si="39"/>
        <v>3535.7762688000003</v>
      </c>
      <c r="AT57" s="32">
        <f t="shared" si="40"/>
        <v>0.55786940183023037</v>
      </c>
      <c r="AU57" s="19">
        <f t="shared" si="41"/>
        <v>7448.3348720000004</v>
      </c>
      <c r="AV57" s="19">
        <f t="shared" si="42"/>
        <v>6738.1648720000003</v>
      </c>
      <c r="AW57" s="19">
        <f t="shared" si="43"/>
        <v>6738.1648720000003</v>
      </c>
      <c r="AX57" s="31">
        <f t="shared" si="44"/>
        <v>0.81853314771622943</v>
      </c>
    </row>
    <row r="58" spans="1:50" x14ac:dyDescent="0.25">
      <c r="A58" s="13" t="s">
        <v>55</v>
      </c>
      <c r="B58" s="50">
        <f t="shared" si="31"/>
        <v>42121</v>
      </c>
      <c r="C58" s="13"/>
      <c r="D58" s="50">
        <f t="shared" si="13"/>
        <v>0</v>
      </c>
      <c r="E58" s="11">
        <v>130468</v>
      </c>
      <c r="F58" s="82">
        <v>14872</v>
      </c>
      <c r="G58">
        <f t="shared" si="32"/>
        <v>30954</v>
      </c>
      <c r="H58">
        <v>20900</v>
      </c>
      <c r="I58" s="36">
        <v>3827</v>
      </c>
      <c r="J58" s="47">
        <v>1048</v>
      </c>
      <c r="K58" s="47">
        <v>775</v>
      </c>
      <c r="L58" s="47">
        <f t="shared" si="14"/>
        <v>5650</v>
      </c>
      <c r="M58" s="47">
        <v>484</v>
      </c>
      <c r="N58" s="48">
        <f t="shared" si="15"/>
        <v>17073</v>
      </c>
      <c r="O58" s="44">
        <v>697</v>
      </c>
      <c r="P58" s="47">
        <v>388</v>
      </c>
      <c r="Q58">
        <v>5268</v>
      </c>
      <c r="R58">
        <v>4786</v>
      </c>
      <c r="S58" s="95">
        <v>25404</v>
      </c>
      <c r="T58" s="87">
        <v>950406</v>
      </c>
      <c r="U58" s="60">
        <v>9037046</v>
      </c>
      <c r="V58" s="55">
        <v>3629</v>
      </c>
      <c r="W58" s="19">
        <f t="shared" si="16"/>
        <v>15046.0340784</v>
      </c>
      <c r="X58" s="29">
        <f t="shared" si="17"/>
        <v>-0.38907036173764353</v>
      </c>
      <c r="Y58" s="19">
        <f t="shared" si="18"/>
        <v>11257.351756799999</v>
      </c>
      <c r="Z58" s="19">
        <f t="shared" si="33"/>
        <v>3304.0340784</v>
      </c>
      <c r="AA58" s="19">
        <f t="shared" si="34"/>
        <v>3304.0340784</v>
      </c>
      <c r="AB58" s="5">
        <f t="shared" si="35"/>
        <v>0.15808775494736843</v>
      </c>
      <c r="AC58" s="35">
        <f t="shared" si="36"/>
        <v>17595.9659216</v>
      </c>
      <c r="AD58" s="35">
        <f>(1-VLOOKUP(B58,Sheet4!$C$2:$E$105,3,TRUE))*AC58</f>
        <v>16188.288647872001</v>
      </c>
      <c r="AE58" s="35">
        <f t="shared" si="19"/>
        <v>2888.1416783999998</v>
      </c>
      <c r="AF58" s="19">
        <f t="shared" si="20"/>
        <v>1065.9416783999998</v>
      </c>
      <c r="AG58" s="19">
        <f t="shared" si="37"/>
        <v>1065.9416783999998</v>
      </c>
      <c r="AH58" s="5">
        <f t="shared" si="21"/>
        <v>0.27853192537235427</v>
      </c>
      <c r="AI58" s="35">
        <f t="shared" si="22"/>
        <v>3882.5241568000001</v>
      </c>
      <c r="AJ58" s="19">
        <f t="shared" si="23"/>
        <v>1882.9241568000002</v>
      </c>
      <c r="AK58" s="19">
        <f t="shared" si="24"/>
        <v>1882.9241568000002</v>
      </c>
      <c r="AL58" s="5">
        <f t="shared" si="25"/>
        <v>0.33326091270796465</v>
      </c>
      <c r="AM58" s="35">
        <f t="shared" si="26"/>
        <v>11286.656142719999</v>
      </c>
      <c r="AN58" s="19">
        <f t="shared" si="27"/>
        <v>1632.6561427199995</v>
      </c>
      <c r="AO58" s="19">
        <f t="shared" si="28"/>
        <v>1632.6561427199995</v>
      </c>
      <c r="AP58" s="5">
        <f t="shared" si="29"/>
        <v>9.5627958924617784E-2</v>
      </c>
      <c r="AQ58" s="19">
        <f t="shared" si="30"/>
        <v>3505.9621568000002</v>
      </c>
      <c r="AR58" s="19">
        <f t="shared" si="38"/>
        <v>2124.2621568000004</v>
      </c>
      <c r="AS58" s="19">
        <f t="shared" si="39"/>
        <v>2124.2621568000004</v>
      </c>
      <c r="AT58" s="32">
        <f t="shared" si="40"/>
        <v>0.44384917609694952</v>
      </c>
      <c r="AU58" s="19">
        <f t="shared" si="41"/>
        <v>4815.4055920000001</v>
      </c>
      <c r="AV58" s="19">
        <f t="shared" si="42"/>
        <v>4105.235592</v>
      </c>
      <c r="AW58" s="19">
        <f t="shared" si="43"/>
        <v>4105.235592</v>
      </c>
      <c r="AX58" s="31">
        <f t="shared" si="44"/>
        <v>0.77927782687927105</v>
      </c>
    </row>
    <row r="59" spans="1:50" x14ac:dyDescent="0.25">
      <c r="A59" s="13" t="s">
        <v>56</v>
      </c>
      <c r="B59" s="50">
        <f t="shared" si="31"/>
        <v>42128</v>
      </c>
      <c r="C59" s="13" t="s">
        <v>189</v>
      </c>
      <c r="D59" s="50">
        <f t="shared" si="13"/>
        <v>19621.5720401</v>
      </c>
      <c r="E59" s="11">
        <v>124338</v>
      </c>
      <c r="F59" s="82">
        <v>11129</v>
      </c>
      <c r="G59">
        <f t="shared" si="32"/>
        <v>27220</v>
      </c>
      <c r="H59">
        <v>20045</v>
      </c>
      <c r="I59" s="36">
        <v>3200</v>
      </c>
      <c r="J59" s="47">
        <v>752</v>
      </c>
      <c r="K59" s="47">
        <v>605</v>
      </c>
      <c r="L59" s="47">
        <f t="shared" si="14"/>
        <v>4557</v>
      </c>
      <c r="M59" s="47">
        <v>485</v>
      </c>
      <c r="N59" s="48">
        <f t="shared" si="15"/>
        <v>16845</v>
      </c>
      <c r="O59" s="44">
        <v>662</v>
      </c>
      <c r="P59" s="47">
        <v>269</v>
      </c>
      <c r="Q59">
        <v>3555</v>
      </c>
      <c r="R59">
        <v>3620</v>
      </c>
      <c r="S59" s="95">
        <v>3201</v>
      </c>
      <c r="T59" s="87">
        <v>1025907</v>
      </c>
      <c r="U59" s="60">
        <v>907575</v>
      </c>
      <c r="V59" s="55">
        <v>575</v>
      </c>
      <c r="W59" s="19">
        <f t="shared" si="16"/>
        <v>12165.4279599</v>
      </c>
      <c r="X59" s="29">
        <f t="shared" si="17"/>
        <v>-0.64770200161250802</v>
      </c>
      <c r="Y59" s="19">
        <f t="shared" si="18"/>
        <v>7030.3668197999996</v>
      </c>
      <c r="Z59" s="19">
        <f t="shared" si="33"/>
        <v>423.42795990000013</v>
      </c>
      <c r="AA59" s="19">
        <f t="shared" si="34"/>
        <v>423.42795990000013</v>
      </c>
      <c r="AB59" s="5">
        <f t="shared" si="35"/>
        <v>2.1123869289099532E-2</v>
      </c>
      <c r="AC59" s="35">
        <f t="shared" si="36"/>
        <v>19621.5720401</v>
      </c>
      <c r="AD59" s="35">
        <f>(1-VLOOKUP(B59,Sheet4!$C$2:$E$105,3,TRUE))*AC59</f>
        <v>17659.41483609</v>
      </c>
      <c r="AE59" s="35">
        <f t="shared" si="19"/>
        <v>1963.6198598999999</v>
      </c>
      <c r="AF59" s="19">
        <f t="shared" si="20"/>
        <v>141.41985989999989</v>
      </c>
      <c r="AG59" s="19">
        <f t="shared" si="37"/>
        <v>141.41985989999989</v>
      </c>
      <c r="AH59" s="5">
        <f t="shared" si="21"/>
        <v>4.4193706218749969E-2</v>
      </c>
      <c r="AI59" s="35">
        <f t="shared" si="22"/>
        <v>2251.0699197999998</v>
      </c>
      <c r="AJ59" s="19">
        <f t="shared" si="23"/>
        <v>251.46991979999984</v>
      </c>
      <c r="AK59" s="19">
        <f t="shared" si="24"/>
        <v>251.46991979999984</v>
      </c>
      <c r="AL59" s="5">
        <f t="shared" si="25"/>
        <v>5.5183216984858424E-2</v>
      </c>
      <c r="AM59" s="35">
        <f t="shared" si="26"/>
        <v>9865.4065879200007</v>
      </c>
      <c r="AN59" s="19">
        <f t="shared" si="27"/>
        <v>211.40658792000067</v>
      </c>
      <c r="AO59" s="19">
        <f t="shared" si="28"/>
        <v>211.40658792000067</v>
      </c>
      <c r="AP59" s="5">
        <f t="shared" si="29"/>
        <v>1.2550109107747147E-2</v>
      </c>
      <c r="AQ59" s="19">
        <f t="shared" si="30"/>
        <v>1663.5794198000001</v>
      </c>
      <c r="AR59" s="19">
        <f t="shared" si="38"/>
        <v>281.87941980000005</v>
      </c>
      <c r="AS59" s="19">
        <f t="shared" si="39"/>
        <v>281.87941980000005</v>
      </c>
      <c r="AT59" s="32">
        <f t="shared" si="40"/>
        <v>7.7867243038674053E-2</v>
      </c>
      <c r="AU59" s="19">
        <f t="shared" si="41"/>
        <v>1262.9810994999998</v>
      </c>
      <c r="AV59" s="19">
        <f t="shared" si="42"/>
        <v>552.81109949999984</v>
      </c>
      <c r="AW59" s="19">
        <f t="shared" si="43"/>
        <v>552.81109949999984</v>
      </c>
      <c r="AX59" s="31">
        <f t="shared" si="44"/>
        <v>0.15550241898734174</v>
      </c>
    </row>
    <row r="60" spans="1:50" x14ac:dyDescent="0.25">
      <c r="A60" s="13" t="s">
        <v>57</v>
      </c>
      <c r="B60" s="50">
        <f t="shared" si="31"/>
        <v>42135</v>
      </c>
      <c r="C60" s="13"/>
      <c r="D60" s="50">
        <f t="shared" si="13"/>
        <v>0</v>
      </c>
      <c r="E60" s="11">
        <v>165323</v>
      </c>
      <c r="F60" s="82">
        <v>12363</v>
      </c>
      <c r="G60">
        <f t="shared" si="32"/>
        <v>24860</v>
      </c>
      <c r="H60">
        <v>17751</v>
      </c>
      <c r="I60" s="36">
        <v>3259</v>
      </c>
      <c r="J60" s="47">
        <v>575</v>
      </c>
      <c r="K60" s="47">
        <v>609</v>
      </c>
      <c r="L60" s="47">
        <f t="shared" si="14"/>
        <v>4443</v>
      </c>
      <c r="M60" s="47">
        <v>473</v>
      </c>
      <c r="N60" s="48">
        <f t="shared" si="15"/>
        <v>14492</v>
      </c>
      <c r="O60" s="44">
        <v>591</v>
      </c>
      <c r="P60" s="47">
        <v>266</v>
      </c>
      <c r="Q60">
        <v>3593</v>
      </c>
      <c r="R60">
        <v>3516</v>
      </c>
      <c r="S60" s="95">
        <v>0</v>
      </c>
      <c r="T60" s="87">
        <v>1239543</v>
      </c>
      <c r="W60" s="19">
        <f t="shared" si="16"/>
        <v>11742</v>
      </c>
      <c r="X60" s="29">
        <f t="shared" si="17"/>
        <v>-0.51175268267756768</v>
      </c>
      <c r="Y60" s="19">
        <f t="shared" si="18"/>
        <v>6404.7</v>
      </c>
      <c r="Z60" s="19">
        <f t="shared" si="33"/>
        <v>0</v>
      </c>
      <c r="AA60" s="19">
        <f t="shared" si="34"/>
        <v>0</v>
      </c>
      <c r="AB60" s="5">
        <f t="shared" si="35"/>
        <v>0</v>
      </c>
      <c r="AC60" s="35">
        <f t="shared" si="36"/>
        <v>17751</v>
      </c>
      <c r="AD60" s="35">
        <f>(1-VLOOKUP(B60,Sheet4!$C$2:$E$105,3,TRUE))*AC60</f>
        <v>17218.47</v>
      </c>
      <c r="AE60" s="35">
        <f t="shared" si="19"/>
        <v>1822.2</v>
      </c>
      <c r="AF60" s="19">
        <f t="shared" si="20"/>
        <v>0</v>
      </c>
      <c r="AG60" s="19">
        <f t="shared" si="37"/>
        <v>0</v>
      </c>
      <c r="AH60" s="5">
        <f t="shared" si="21"/>
        <v>0</v>
      </c>
      <c r="AI60" s="35">
        <f t="shared" si="22"/>
        <v>1999.6</v>
      </c>
      <c r="AJ60" s="19">
        <f t="shared" si="23"/>
        <v>0</v>
      </c>
      <c r="AK60" s="19">
        <f t="shared" si="24"/>
        <v>0</v>
      </c>
      <c r="AL60" s="5">
        <f t="shared" si="25"/>
        <v>0</v>
      </c>
      <c r="AM60" s="35">
        <f t="shared" si="26"/>
        <v>9654</v>
      </c>
      <c r="AN60" s="19">
        <f t="shared" si="27"/>
        <v>0</v>
      </c>
      <c r="AO60" s="19">
        <f t="shared" si="28"/>
        <v>0</v>
      </c>
      <c r="AP60" s="5">
        <f t="shared" si="29"/>
        <v>0</v>
      </c>
      <c r="AQ60" s="19">
        <f t="shared" si="30"/>
        <v>1381.7</v>
      </c>
      <c r="AR60" s="19">
        <f t="shared" si="38"/>
        <v>0</v>
      </c>
      <c r="AS60" s="19">
        <f t="shared" si="39"/>
        <v>0</v>
      </c>
      <c r="AT60" s="32">
        <f t="shared" si="40"/>
        <v>0</v>
      </c>
      <c r="AU60" s="19">
        <f t="shared" si="41"/>
        <v>710.17</v>
      </c>
      <c r="AV60" s="19">
        <f t="shared" si="42"/>
        <v>0</v>
      </c>
      <c r="AW60" s="19">
        <f t="shared" si="43"/>
        <v>0</v>
      </c>
      <c r="AX60" s="31">
        <f t="shared" si="44"/>
        <v>0</v>
      </c>
    </row>
    <row r="61" spans="1:50" x14ac:dyDescent="0.25">
      <c r="A61" s="13" t="s">
        <v>58</v>
      </c>
      <c r="B61" s="50">
        <f t="shared" si="31"/>
        <v>42142</v>
      </c>
      <c r="C61" s="13"/>
      <c r="D61" s="50">
        <f t="shared" si="13"/>
        <v>0</v>
      </c>
      <c r="E61" s="11">
        <v>120500</v>
      </c>
      <c r="F61" s="82">
        <v>10553</v>
      </c>
      <c r="G61">
        <f t="shared" si="32"/>
        <v>22453</v>
      </c>
      <c r="H61">
        <v>16357</v>
      </c>
      <c r="I61" s="36">
        <v>2721</v>
      </c>
      <c r="J61" s="47">
        <v>437</v>
      </c>
      <c r="K61" s="47">
        <v>528</v>
      </c>
      <c r="L61" s="47">
        <f t="shared" si="14"/>
        <v>3686</v>
      </c>
      <c r="M61" s="47">
        <v>436</v>
      </c>
      <c r="N61" s="48">
        <f t="shared" si="15"/>
        <v>13636</v>
      </c>
      <c r="O61" s="44">
        <v>572</v>
      </c>
      <c r="P61" s="47">
        <v>232</v>
      </c>
      <c r="Q61">
        <v>2877</v>
      </c>
      <c r="R61">
        <v>3219</v>
      </c>
      <c r="S61" s="95">
        <v>0</v>
      </c>
      <c r="T61" s="87">
        <v>1083484</v>
      </c>
      <c r="W61" s="19">
        <f t="shared" si="16"/>
        <v>11742</v>
      </c>
      <c r="X61" s="29">
        <f t="shared" si="17"/>
        <v>-0.39303355476068813</v>
      </c>
      <c r="Y61" s="19">
        <f t="shared" si="18"/>
        <v>6404.7</v>
      </c>
      <c r="Z61" s="19">
        <f t="shared" si="33"/>
        <v>0</v>
      </c>
      <c r="AA61" s="19">
        <f t="shared" si="34"/>
        <v>0</v>
      </c>
      <c r="AB61" s="5">
        <f t="shared" si="35"/>
        <v>0</v>
      </c>
      <c r="AC61" s="35">
        <f t="shared" si="36"/>
        <v>16357</v>
      </c>
      <c r="AD61" s="35">
        <f>(1-VLOOKUP(B61,Sheet4!$C$2:$E$105,3,TRUE))*AC61</f>
        <v>16029.86</v>
      </c>
      <c r="AE61" s="35">
        <f t="shared" si="19"/>
        <v>1822.2</v>
      </c>
      <c r="AF61" s="19">
        <f t="shared" si="20"/>
        <v>0</v>
      </c>
      <c r="AG61" s="19">
        <f t="shared" si="37"/>
        <v>0</v>
      </c>
      <c r="AH61" s="5">
        <f t="shared" si="21"/>
        <v>0</v>
      </c>
      <c r="AI61" s="35">
        <f t="shared" si="22"/>
        <v>1999.6</v>
      </c>
      <c r="AJ61" s="19">
        <f t="shared" si="23"/>
        <v>0</v>
      </c>
      <c r="AK61" s="19">
        <f t="shared" si="24"/>
        <v>0</v>
      </c>
      <c r="AL61" s="5">
        <f t="shared" si="25"/>
        <v>0</v>
      </c>
      <c r="AM61" s="35">
        <f t="shared" si="26"/>
        <v>9654</v>
      </c>
      <c r="AN61" s="19">
        <f t="shared" si="27"/>
        <v>0</v>
      </c>
      <c r="AO61" s="19">
        <f t="shared" si="28"/>
        <v>0</v>
      </c>
      <c r="AP61" s="5">
        <f t="shared" si="29"/>
        <v>0</v>
      </c>
      <c r="AQ61" s="19">
        <f t="shared" si="30"/>
        <v>1381.7</v>
      </c>
      <c r="AR61" s="19">
        <f t="shared" si="38"/>
        <v>0</v>
      </c>
      <c r="AS61" s="19">
        <f t="shared" si="39"/>
        <v>0</v>
      </c>
      <c r="AT61" s="32">
        <f t="shared" si="40"/>
        <v>0</v>
      </c>
      <c r="AU61" s="19">
        <f t="shared" si="41"/>
        <v>710.17</v>
      </c>
      <c r="AV61" s="19">
        <f t="shared" si="42"/>
        <v>0</v>
      </c>
      <c r="AW61" s="19">
        <f t="shared" si="43"/>
        <v>0</v>
      </c>
      <c r="AX61" s="31">
        <f t="shared" si="44"/>
        <v>0</v>
      </c>
    </row>
    <row r="62" spans="1:50" x14ac:dyDescent="0.25">
      <c r="A62" s="13" t="s">
        <v>59</v>
      </c>
      <c r="B62" s="50">
        <f t="shared" si="31"/>
        <v>42149</v>
      </c>
      <c r="C62" s="13"/>
      <c r="D62" s="50">
        <f t="shared" si="13"/>
        <v>0</v>
      </c>
      <c r="E62" s="11">
        <v>126933</v>
      </c>
      <c r="F62" s="82">
        <v>10950</v>
      </c>
      <c r="G62">
        <f t="shared" si="32"/>
        <v>23735</v>
      </c>
      <c r="H62">
        <v>17526</v>
      </c>
      <c r="I62" s="36">
        <v>2879</v>
      </c>
      <c r="J62" s="47">
        <v>496</v>
      </c>
      <c r="K62" s="47">
        <v>711</v>
      </c>
      <c r="L62" s="47">
        <f t="shared" si="14"/>
        <v>4086</v>
      </c>
      <c r="M62" s="47">
        <v>497</v>
      </c>
      <c r="N62" s="48">
        <f t="shared" si="15"/>
        <v>14647</v>
      </c>
      <c r="O62" s="44">
        <v>583</v>
      </c>
      <c r="P62" s="47">
        <v>215</v>
      </c>
      <c r="Q62">
        <v>2951</v>
      </c>
      <c r="R62">
        <v>3258</v>
      </c>
      <c r="S62" s="95">
        <v>0</v>
      </c>
      <c r="T62" s="87">
        <v>980407</v>
      </c>
      <c r="W62" s="19">
        <f t="shared" si="16"/>
        <v>11742</v>
      </c>
      <c r="X62" s="29">
        <f t="shared" si="17"/>
        <v>-0.49259070005109862</v>
      </c>
      <c r="Y62" s="19">
        <f t="shared" si="18"/>
        <v>6404.7</v>
      </c>
      <c r="Z62" s="19">
        <f t="shared" si="33"/>
        <v>0</v>
      </c>
      <c r="AA62" s="19">
        <f t="shared" si="34"/>
        <v>0</v>
      </c>
      <c r="AB62" s="5">
        <f t="shared" si="35"/>
        <v>0</v>
      </c>
      <c r="AC62" s="35">
        <f t="shared" si="36"/>
        <v>17526</v>
      </c>
      <c r="AD62" s="35">
        <f>(1-VLOOKUP(B62,Sheet4!$C$2:$E$105,3,TRUE))*AC62</f>
        <v>16649.7</v>
      </c>
      <c r="AE62" s="35">
        <f t="shared" si="19"/>
        <v>1822.2</v>
      </c>
      <c r="AF62" s="19">
        <f t="shared" si="20"/>
        <v>0</v>
      </c>
      <c r="AG62" s="19">
        <f t="shared" si="37"/>
        <v>0</v>
      </c>
      <c r="AH62" s="5">
        <f t="shared" si="21"/>
        <v>0</v>
      </c>
      <c r="AI62" s="35">
        <f t="shared" si="22"/>
        <v>1999.6</v>
      </c>
      <c r="AJ62" s="19">
        <f t="shared" si="23"/>
        <v>0</v>
      </c>
      <c r="AK62" s="19">
        <f t="shared" si="24"/>
        <v>0</v>
      </c>
      <c r="AL62" s="5">
        <f t="shared" si="25"/>
        <v>0</v>
      </c>
      <c r="AM62" s="35">
        <f t="shared" si="26"/>
        <v>9654</v>
      </c>
      <c r="AN62" s="19">
        <f t="shared" si="27"/>
        <v>0</v>
      </c>
      <c r="AO62" s="19">
        <f t="shared" si="28"/>
        <v>0</v>
      </c>
      <c r="AP62" s="5">
        <f t="shared" si="29"/>
        <v>0</v>
      </c>
      <c r="AQ62" s="19">
        <f t="shared" si="30"/>
        <v>1381.7</v>
      </c>
      <c r="AR62" s="19">
        <f t="shared" si="38"/>
        <v>0</v>
      </c>
      <c r="AS62" s="19">
        <f t="shared" si="39"/>
        <v>0</v>
      </c>
      <c r="AT62" s="32">
        <f t="shared" si="40"/>
        <v>0</v>
      </c>
      <c r="AU62" s="19">
        <f t="shared" si="41"/>
        <v>710.17</v>
      </c>
      <c r="AV62" s="19">
        <f t="shared" si="42"/>
        <v>0</v>
      </c>
      <c r="AW62" s="19">
        <f t="shared" si="43"/>
        <v>0</v>
      </c>
      <c r="AX62" s="31">
        <f t="shared" si="44"/>
        <v>0</v>
      </c>
    </row>
    <row r="63" spans="1:50" s="8" customFormat="1" x14ac:dyDescent="0.25">
      <c r="A63" s="10" t="s">
        <v>60</v>
      </c>
      <c r="B63" s="50">
        <f t="shared" si="31"/>
        <v>42156</v>
      </c>
      <c r="C63" s="10"/>
      <c r="D63" s="50">
        <f t="shared" si="13"/>
        <v>0</v>
      </c>
      <c r="E63" s="21">
        <v>133137</v>
      </c>
      <c r="F63" s="82">
        <v>10854</v>
      </c>
      <c r="G63">
        <f t="shared" si="32"/>
        <v>24109</v>
      </c>
      <c r="H63" s="8">
        <v>17847</v>
      </c>
      <c r="I63" s="36">
        <v>3017</v>
      </c>
      <c r="J63" s="47">
        <v>427</v>
      </c>
      <c r="K63" s="47">
        <v>792</v>
      </c>
      <c r="L63" s="47">
        <f t="shared" si="14"/>
        <v>4236</v>
      </c>
      <c r="M63" s="47">
        <v>490</v>
      </c>
      <c r="N63" s="48">
        <f t="shared" si="15"/>
        <v>14830</v>
      </c>
      <c r="O63" s="44">
        <v>570</v>
      </c>
      <c r="P63" s="47">
        <v>247</v>
      </c>
      <c r="Q63" s="8">
        <v>2984</v>
      </c>
      <c r="R63" s="8">
        <v>3278</v>
      </c>
      <c r="S63" s="96">
        <v>0</v>
      </c>
      <c r="T63" s="87">
        <v>1048696.3599999999</v>
      </c>
      <c r="U63" s="60"/>
      <c r="V63" s="60"/>
      <c r="W63" s="19">
        <f t="shared" si="16"/>
        <v>11742</v>
      </c>
      <c r="X63" s="29">
        <f t="shared" si="17"/>
        <v>-0.51992846193152786</v>
      </c>
      <c r="Y63" s="19">
        <f t="shared" si="18"/>
        <v>6404.7</v>
      </c>
      <c r="Z63" s="19">
        <f t="shared" si="33"/>
        <v>0</v>
      </c>
      <c r="AA63" s="19">
        <f t="shared" si="34"/>
        <v>0</v>
      </c>
      <c r="AB63" s="5">
        <f t="shared" si="35"/>
        <v>0</v>
      </c>
      <c r="AC63" s="35">
        <f t="shared" si="36"/>
        <v>17847</v>
      </c>
      <c r="AD63" s="35">
        <f>(1-VLOOKUP(B63,Sheet4!$C$2:$E$105,3,TRUE))*AC63</f>
        <v>16419.240000000002</v>
      </c>
      <c r="AE63" s="35">
        <f t="shared" si="19"/>
        <v>1822.2</v>
      </c>
      <c r="AF63" s="19">
        <f t="shared" si="20"/>
        <v>0</v>
      </c>
      <c r="AG63" s="19">
        <f t="shared" si="37"/>
        <v>0</v>
      </c>
      <c r="AH63" s="5">
        <f t="shared" si="21"/>
        <v>0</v>
      </c>
      <c r="AI63" s="35">
        <f t="shared" si="22"/>
        <v>1999.6</v>
      </c>
      <c r="AJ63" s="19">
        <f t="shared" si="23"/>
        <v>0</v>
      </c>
      <c r="AK63" s="19">
        <f t="shared" si="24"/>
        <v>0</v>
      </c>
      <c r="AL63" s="5">
        <f t="shared" si="25"/>
        <v>0</v>
      </c>
      <c r="AM63" s="35">
        <f t="shared" si="26"/>
        <v>9654</v>
      </c>
      <c r="AN63" s="19">
        <f t="shared" si="27"/>
        <v>0</v>
      </c>
      <c r="AO63" s="19">
        <f t="shared" si="28"/>
        <v>0</v>
      </c>
      <c r="AP63" s="5">
        <f t="shared" si="29"/>
        <v>0</v>
      </c>
      <c r="AQ63" s="19">
        <f t="shared" si="30"/>
        <v>1381.7</v>
      </c>
      <c r="AR63" s="19">
        <f t="shared" si="38"/>
        <v>0</v>
      </c>
      <c r="AS63" s="19">
        <f t="shared" si="39"/>
        <v>0</v>
      </c>
      <c r="AT63" s="32">
        <f t="shared" si="40"/>
        <v>0</v>
      </c>
      <c r="AU63" s="19">
        <f t="shared" si="41"/>
        <v>710.17</v>
      </c>
      <c r="AV63" s="19">
        <f t="shared" si="42"/>
        <v>0</v>
      </c>
      <c r="AW63" s="19">
        <f t="shared" si="43"/>
        <v>0</v>
      </c>
      <c r="AX63" s="31">
        <f t="shared" si="44"/>
        <v>0</v>
      </c>
    </row>
    <row r="64" spans="1:50" s="8" customFormat="1" x14ac:dyDescent="0.25">
      <c r="A64" s="10" t="s">
        <v>61</v>
      </c>
      <c r="B64" s="50">
        <f t="shared" si="31"/>
        <v>42163</v>
      </c>
      <c r="C64" s="10" t="s">
        <v>190</v>
      </c>
      <c r="D64" s="50">
        <f t="shared" si="13"/>
        <v>13605.364227220056</v>
      </c>
      <c r="E64" s="11">
        <v>142661</v>
      </c>
      <c r="F64" s="82">
        <v>13905</v>
      </c>
      <c r="G64">
        <f t="shared" si="32"/>
        <v>28991</v>
      </c>
      <c r="H64">
        <v>18964</v>
      </c>
      <c r="I64" s="36">
        <v>3792</v>
      </c>
      <c r="J64" s="47">
        <v>606</v>
      </c>
      <c r="K64" s="47">
        <v>728</v>
      </c>
      <c r="L64" s="47">
        <f t="shared" si="14"/>
        <v>5126</v>
      </c>
      <c r="M64" s="47">
        <v>442</v>
      </c>
      <c r="N64" s="48">
        <f t="shared" si="15"/>
        <v>15172</v>
      </c>
      <c r="O64" s="44">
        <v>597</v>
      </c>
      <c r="P64" s="47">
        <v>294</v>
      </c>
      <c r="Q64">
        <v>5507</v>
      </c>
      <c r="R64">
        <v>4520</v>
      </c>
      <c r="S64" s="95">
        <v>41724.986602389952</v>
      </c>
      <c r="T64" s="87">
        <v>837016</v>
      </c>
      <c r="U64" s="61"/>
      <c r="V64" s="61"/>
      <c r="W64" s="19">
        <f t="shared" si="16"/>
        <v>17100.635772779944</v>
      </c>
      <c r="X64" s="29">
        <f t="shared" si="17"/>
        <v>-0.10896461698728645</v>
      </c>
      <c r="Y64" s="19">
        <f t="shared" si="18"/>
        <v>14238.774971334746</v>
      </c>
      <c r="Z64" s="19">
        <f t="shared" si="33"/>
        <v>5358.6357727799441</v>
      </c>
      <c r="AA64" s="19">
        <f t="shared" si="34"/>
        <v>5358.6357727799441</v>
      </c>
      <c r="AB64" s="5">
        <f t="shared" si="35"/>
        <v>0.28256885534591564</v>
      </c>
      <c r="AC64" s="35">
        <f t="shared" si="36"/>
        <v>13605.364227220056</v>
      </c>
      <c r="AD64" s="35">
        <f>(1-VLOOKUP(B64,Sheet4!$C$2:$E$105,3,TRUE))*AC64</f>
        <v>12108.774162225849</v>
      </c>
      <c r="AE64" s="35">
        <f t="shared" si="19"/>
        <v>3504.8644531093905</v>
      </c>
      <c r="AF64" s="19">
        <f t="shared" si="20"/>
        <v>1682.6644531093905</v>
      </c>
      <c r="AG64" s="19">
        <f t="shared" si="37"/>
        <v>1682.6644531093905</v>
      </c>
      <c r="AH64" s="5">
        <f t="shared" si="21"/>
        <v>0.44374062581998697</v>
      </c>
      <c r="AI64" s="35">
        <f t="shared" si="22"/>
        <v>4956.0240375153608</v>
      </c>
      <c r="AJ64" s="19">
        <f t="shared" si="23"/>
        <v>2956.4240375153609</v>
      </c>
      <c r="AK64" s="19">
        <f t="shared" si="24"/>
        <v>2956.4240375153609</v>
      </c>
      <c r="AL64" s="5">
        <f t="shared" si="25"/>
        <v>0.57675069011224367</v>
      </c>
      <c r="AM64" s="35">
        <f t="shared" si="26"/>
        <v>12281.088651180884</v>
      </c>
      <c r="AN64" s="19">
        <f t="shared" si="27"/>
        <v>2627.088651180884</v>
      </c>
      <c r="AO64" s="19">
        <f t="shared" si="28"/>
        <v>2627.088651180884</v>
      </c>
      <c r="AP64" s="5">
        <f t="shared" si="29"/>
        <v>0.17315374711184314</v>
      </c>
      <c r="AQ64" s="19">
        <f t="shared" si="30"/>
        <v>4734.5114102380649</v>
      </c>
      <c r="AR64" s="19">
        <f t="shared" si="38"/>
        <v>3352.811410238065</v>
      </c>
      <c r="AS64" s="19">
        <f t="shared" si="39"/>
        <v>3200.9021124133337</v>
      </c>
      <c r="AT64" s="32">
        <f t="shared" si="40"/>
        <v>0.70816418416224203</v>
      </c>
      <c r="AU64" s="19">
        <f t="shared" si="41"/>
        <v>7112.3479113117592</v>
      </c>
      <c r="AV64" s="19">
        <f t="shared" si="42"/>
        <v>5507</v>
      </c>
      <c r="AW64" s="19">
        <f t="shared" si="43"/>
        <v>4263.9996493656708</v>
      </c>
      <c r="AX64" s="31">
        <f t="shared" si="44"/>
        <v>0.77428720707566201</v>
      </c>
    </row>
    <row r="65" spans="1:50" s="8" customFormat="1" x14ac:dyDescent="0.25">
      <c r="A65" s="10" t="s">
        <v>62</v>
      </c>
      <c r="B65" s="50">
        <f t="shared" si="31"/>
        <v>42170</v>
      </c>
      <c r="C65" s="10" t="s">
        <v>191</v>
      </c>
      <c r="D65" s="50">
        <f t="shared" si="13"/>
        <v>14250.529063718444</v>
      </c>
      <c r="E65" s="11">
        <v>126756</v>
      </c>
      <c r="F65" s="82">
        <v>14160</v>
      </c>
      <c r="G65">
        <f t="shared" si="32"/>
        <v>28958</v>
      </c>
      <c r="H65">
        <v>19068</v>
      </c>
      <c r="I65" s="36">
        <v>3759</v>
      </c>
      <c r="J65" s="47">
        <v>628</v>
      </c>
      <c r="K65" s="47">
        <v>829</v>
      </c>
      <c r="L65" s="47">
        <f t="shared" si="14"/>
        <v>5216</v>
      </c>
      <c r="M65" s="47">
        <v>475</v>
      </c>
      <c r="N65" s="48">
        <f t="shared" si="15"/>
        <v>15309</v>
      </c>
      <c r="O65" s="44">
        <v>670</v>
      </c>
      <c r="P65" s="47">
        <v>229</v>
      </c>
      <c r="Q65">
        <v>5329</v>
      </c>
      <c r="R65">
        <v>4561</v>
      </c>
      <c r="S65" s="95">
        <v>37384.870197991098</v>
      </c>
      <c r="T65" s="87">
        <v>1018177</v>
      </c>
      <c r="U65" s="61"/>
      <c r="V65" s="61"/>
      <c r="W65" s="19">
        <f t="shared" si="16"/>
        <v>16559.470936281556</v>
      </c>
      <c r="X65" s="29">
        <f t="shared" si="17"/>
        <v>-0.15148606337550882</v>
      </c>
      <c r="Y65" s="19">
        <f t="shared" si="18"/>
        <v>13456.347341881927</v>
      </c>
      <c r="Z65" s="19">
        <f t="shared" si="33"/>
        <v>4817.4709362815556</v>
      </c>
      <c r="AA65" s="19">
        <f t="shared" si="34"/>
        <v>4817.4709362815556</v>
      </c>
      <c r="AB65" s="5">
        <f t="shared" si="35"/>
        <v>0.25264689198036266</v>
      </c>
      <c r="AC65" s="35">
        <f t="shared" si="36"/>
        <v>14250.529063718444</v>
      </c>
      <c r="AD65" s="35">
        <f>(1-VLOOKUP(B65,Sheet4!$C$2:$E$105,3,TRUE))*AC65</f>
        <v>13110.48673862097</v>
      </c>
      <c r="AE65" s="35">
        <f t="shared" si="19"/>
        <v>3346.0638718385399</v>
      </c>
      <c r="AF65" s="19">
        <f t="shared" si="20"/>
        <v>1523.8638718385398</v>
      </c>
      <c r="AG65" s="19">
        <f t="shared" si="37"/>
        <v>1523.8638718385398</v>
      </c>
      <c r="AH65" s="5">
        <f t="shared" si="21"/>
        <v>0.40539076132975255</v>
      </c>
      <c r="AI65" s="35">
        <f t="shared" si="22"/>
        <v>4680.9560157367669</v>
      </c>
      <c r="AJ65" s="19">
        <f t="shared" si="23"/>
        <v>2681.3560157367669</v>
      </c>
      <c r="AK65" s="19">
        <f t="shared" si="24"/>
        <v>2681.3560157367669</v>
      </c>
      <c r="AL65" s="5">
        <f t="shared" si="25"/>
        <v>0.51406365332376669</v>
      </c>
      <c r="AM65" s="35">
        <f t="shared" si="26"/>
        <v>12020.806612549159</v>
      </c>
      <c r="AN65" s="19">
        <f t="shared" si="27"/>
        <v>2366.8066125491587</v>
      </c>
      <c r="AO65" s="19">
        <f t="shared" si="28"/>
        <v>2366.8066125491587</v>
      </c>
      <c r="AP65" s="5">
        <f t="shared" si="29"/>
        <v>0.15460230012078899</v>
      </c>
      <c r="AQ65" s="19">
        <f t="shared" si="30"/>
        <v>4418.2122826176819</v>
      </c>
      <c r="AR65" s="19">
        <f t="shared" si="38"/>
        <v>3036.5122826176821</v>
      </c>
      <c r="AS65" s="19">
        <f t="shared" si="39"/>
        <v>3036.5122826176821</v>
      </c>
      <c r="AT65" s="32">
        <f t="shared" si="40"/>
        <v>0.66575581728078981</v>
      </c>
      <c r="AU65" s="19">
        <f t="shared" si="41"/>
        <v>6527.5386156495269</v>
      </c>
      <c r="AV65" s="19">
        <f t="shared" si="42"/>
        <v>5329</v>
      </c>
      <c r="AW65" s="19">
        <f t="shared" si="43"/>
        <v>4350.5282269669442</v>
      </c>
      <c r="AX65" s="31">
        <f t="shared" si="44"/>
        <v>0.81638735728409539</v>
      </c>
    </row>
    <row r="66" spans="1:50" s="8" customFormat="1" x14ac:dyDescent="0.25">
      <c r="A66" s="10" t="s">
        <v>63</v>
      </c>
      <c r="B66" s="50">
        <f t="shared" si="31"/>
        <v>42177</v>
      </c>
      <c r="C66" s="10" t="s">
        <v>191</v>
      </c>
      <c r="D66" s="50">
        <f t="shared" si="13"/>
        <v>14604.727451496958</v>
      </c>
      <c r="E66" s="11">
        <v>129810</v>
      </c>
      <c r="F66" s="82">
        <v>16390</v>
      </c>
      <c r="G66">
        <f>SUM(H66,Q66,R66)</f>
        <v>33671</v>
      </c>
      <c r="H66">
        <v>20721</v>
      </c>
      <c r="I66" s="36">
        <v>3925</v>
      </c>
      <c r="J66" s="47">
        <v>688</v>
      </c>
      <c r="K66" s="47">
        <v>1126</v>
      </c>
      <c r="L66" s="47">
        <f t="shared" si="14"/>
        <v>5739</v>
      </c>
      <c r="M66" s="47">
        <v>482</v>
      </c>
      <c r="N66" s="48">
        <f t="shared" si="15"/>
        <v>16796</v>
      </c>
      <c r="O66" s="44">
        <v>590</v>
      </c>
      <c r="P66" s="47">
        <v>303</v>
      </c>
      <c r="Q66">
        <v>7793</v>
      </c>
      <c r="R66">
        <v>5157</v>
      </c>
      <c r="S66" s="95">
        <v>47852.640000000021</v>
      </c>
      <c r="T66" s="87">
        <v>1051226</v>
      </c>
      <c r="U66" s="61"/>
      <c r="V66" s="61"/>
      <c r="W66" s="19">
        <f t="shared" si="16"/>
        <v>17858.272548503042</v>
      </c>
      <c r="X66" s="29">
        <f t="shared" si="17"/>
        <v>-0.1603025961061908</v>
      </c>
      <c r="Y66" s="19">
        <f t="shared" si="18"/>
        <v>15330.627673006082</v>
      </c>
      <c r="Z66" s="19">
        <f>MIN(H66,W66-$W$2)</f>
        <v>6116.2725485030423</v>
      </c>
      <c r="AA66" s="19">
        <f>IF(H66&gt;W66,Z66,H66*Z66/W66)</f>
        <v>6116.2725485030423</v>
      </c>
      <c r="AB66" s="5">
        <f>AA66/H66</f>
        <v>0.29517265327460268</v>
      </c>
      <c r="AC66" s="35">
        <f t="shared" si="36"/>
        <v>14604.727451496958</v>
      </c>
      <c r="AD66" s="35">
        <f>(1-VLOOKUP(B66,Sheet4!$C$2:$E$105,3,TRUE))*AC66</f>
        <v>13728.443804407139</v>
      </c>
      <c r="AE66" s="35">
        <f t="shared" si="19"/>
        <v>3722.6549645030409</v>
      </c>
      <c r="AF66" s="19">
        <f t="shared" si="20"/>
        <v>1900.4549645030409</v>
      </c>
      <c r="AG66" s="19">
        <f>IF(I66&gt;AE66,AF66,I66*AF66/AE66)</f>
        <v>1900.4549645030409</v>
      </c>
      <c r="AH66" s="5">
        <f t="shared" si="21"/>
        <v>0.48419234764408686</v>
      </c>
      <c r="AI66" s="35">
        <f t="shared" si="22"/>
        <v>5331.5540570060821</v>
      </c>
      <c r="AJ66" s="19">
        <f t="shared" si="23"/>
        <v>3331.9540570060822</v>
      </c>
      <c r="AK66" s="19">
        <f t="shared" si="24"/>
        <v>3331.9540570060822</v>
      </c>
      <c r="AL66" s="5">
        <f t="shared" si="25"/>
        <v>0.58058094737865173</v>
      </c>
      <c r="AM66" s="35">
        <f t="shared" si="26"/>
        <v>12643.440019602433</v>
      </c>
      <c r="AN66" s="19">
        <f t="shared" si="27"/>
        <v>2989.4400196024326</v>
      </c>
      <c r="AO66" s="19">
        <f t="shared" si="28"/>
        <v>2989.4400196024326</v>
      </c>
      <c r="AP66" s="5">
        <f t="shared" si="29"/>
        <v>0.17798523574675115</v>
      </c>
      <c r="AQ66" s="19">
        <f t="shared" si="30"/>
        <v>5168.2541370060817</v>
      </c>
      <c r="AR66" s="19">
        <f t="shared" ref="AR66:AR68" si="45">MIN(R66,AQ66-$AQ$2)</f>
        <v>3786.5541370060819</v>
      </c>
      <c r="AS66" s="19">
        <f t="shared" ref="AS66:AS68" si="46">IF(R66&gt;AQ66,AR66,R66*AR66/AQ66)</f>
        <v>3778.3087222278727</v>
      </c>
      <c r="AT66" s="32">
        <f t="shared" ref="AT66:AT68" si="47">AS66/R66</f>
        <v>0.73265633551054343</v>
      </c>
      <c r="AU66" s="19">
        <f t="shared" ref="AU66:AU93" si="48">-0.0000005*S66^2 + 0.1743*S66 + 710.17</f>
        <v>7905.9475745152031</v>
      </c>
      <c r="AV66" s="19">
        <f t="shared" ref="AV66:AV68" si="49">MIN(Q66,AU66-$AU$2)</f>
        <v>7195.777574515203</v>
      </c>
      <c r="AW66" s="19">
        <f t="shared" ref="AW66:AW68" si="50">IF(Q66&gt;AU66,AV66,Q66*AV66/AU66)</f>
        <v>7092.9757767380124</v>
      </c>
      <c r="AX66" s="31">
        <f t="shared" ref="AX66:AX68" si="51">AW66/Q66</f>
        <v>0.91017269045784843</v>
      </c>
    </row>
    <row r="67" spans="1:50" x14ac:dyDescent="0.25">
      <c r="A67" s="9" t="s">
        <v>64</v>
      </c>
      <c r="B67" s="50">
        <f t="shared" si="31"/>
        <v>42184</v>
      </c>
      <c r="D67" s="50">
        <f>IF(ISBLANK(C67),0,AC67)</f>
        <v>0</v>
      </c>
      <c r="E67" s="11">
        <v>130575</v>
      </c>
      <c r="F67" s="82">
        <v>17186</v>
      </c>
      <c r="G67">
        <f>SUM(H67,Q67,R67)</f>
        <v>35882</v>
      </c>
      <c r="H67">
        <v>21420</v>
      </c>
      <c r="I67" s="36">
        <v>4601</v>
      </c>
      <c r="J67" s="47">
        <v>877</v>
      </c>
      <c r="K67" s="47">
        <v>1369</v>
      </c>
      <c r="L67" s="47">
        <f>SUM(I67,J67,K67)</f>
        <v>6847</v>
      </c>
      <c r="M67" s="47">
        <v>446</v>
      </c>
      <c r="N67" s="48">
        <f>H67-I67</f>
        <v>16819</v>
      </c>
      <c r="O67" s="44">
        <v>621</v>
      </c>
      <c r="P67" s="47">
        <v>289</v>
      </c>
      <c r="Q67">
        <v>8195</v>
      </c>
      <c r="R67">
        <v>6267</v>
      </c>
      <c r="S67" s="95">
        <v>93670.660000000018</v>
      </c>
      <c r="T67" s="87">
        <v>1596740</v>
      </c>
      <c r="W67" s="19">
        <f t="shared" ref="W67:W93" si="52">-0.0000001*S67^2 + 0.1326*S67 + 11742</f>
        <v>23285.310261516439</v>
      </c>
      <c r="X67" s="29">
        <f t="shared" ref="X67:X76" si="53">(W67-H67)/W67</f>
        <v>8.0106738564666297E-2</v>
      </c>
      <c r="Y67" s="19">
        <f t="shared" ref="Y67:Y76" si="54">-0.0000002*S67^2 + 0.1961*S67 + 6404.7</f>
        <v>23018.677917032885</v>
      </c>
      <c r="Z67" s="19">
        <f>MIN(H67,W67-$W$2)</f>
        <v>11543.310261516439</v>
      </c>
      <c r="AA67" s="19">
        <f>IF(H67&gt;W67,Z67,H67*Z67/W67)</f>
        <v>10618.613324226311</v>
      </c>
      <c r="AB67" s="5">
        <f>AA67/H67</f>
        <v>0.49573358189665317</v>
      </c>
      <c r="AC67" s="35">
        <f t="shared" si="36"/>
        <v>13348</v>
      </c>
      <c r="AD67" s="35">
        <f>(1-VLOOKUP(B67,Sheet4!$C$2:$E$105,3,TRUE))*AC67</f>
        <v>12547.119999999999</v>
      </c>
      <c r="AE67" s="35">
        <f>-0.0000001*S67^2 + 0.0445*S67 + 1822.2</f>
        <v>5113.12511551644</v>
      </c>
      <c r="AF67" s="19">
        <f>MIN(I67,AE67-$AE$2)</f>
        <v>3290.9251155164402</v>
      </c>
      <c r="AG67" s="19">
        <f>IF(I67&gt;AE67,AF67,I67*AF67/AE67)</f>
        <v>2961.3095933330787</v>
      </c>
      <c r="AH67" s="5">
        <f>AG67/I67</f>
        <v>0.64362303702088219</v>
      </c>
      <c r="AI67" s="35">
        <f>-0.0000002*S67^2 + 0.0792*S67 + 1999.6</f>
        <v>7663.4777630328826</v>
      </c>
      <c r="AJ67" s="19">
        <f>MIN(L67,AI67-$AI$2)</f>
        <v>5663.8777630328823</v>
      </c>
      <c r="AK67" s="19">
        <f>IF(L67&gt;AI67,AJ67,L67*AJ67/AI67)</f>
        <v>5060.4402130004255</v>
      </c>
      <c r="AL67" s="5">
        <f>AK67/L67</f>
        <v>0.7390740781364723</v>
      </c>
      <c r="AM67" s="35">
        <f>-0.00000008*S67^2 + 0.0663*S67 + 9654</f>
        <v>15162.429354413152</v>
      </c>
      <c r="AN67" s="19">
        <f>MIN(N67,AM67-$AM$2)</f>
        <v>5508.4293544131524</v>
      </c>
      <c r="AO67" s="19">
        <f>IF(N67&gt;AM67,AN67,N67*AN67/AM67)</f>
        <v>5508.4293544131524</v>
      </c>
      <c r="AP67" s="5">
        <f>AO67/N67</f>
        <v>0.32751229885327027</v>
      </c>
      <c r="AQ67" s="19">
        <f t="shared" ref="AQ67:AQ93" si="55" xml:space="preserve"> -0.0000002*S67^2 + 0.0887*S67 + 1381.7</f>
        <v>7935.4490330328799</v>
      </c>
      <c r="AR67" s="19">
        <f t="shared" si="45"/>
        <v>6267</v>
      </c>
      <c r="AS67" s="19">
        <f t="shared" si="46"/>
        <v>4949.3467649415707</v>
      </c>
      <c r="AT67" s="32">
        <f t="shared" si="47"/>
        <v>0.78974736954548763</v>
      </c>
      <c r="AU67" s="19">
        <f t="shared" si="48"/>
        <v>12649.869765582202</v>
      </c>
      <c r="AV67" s="19">
        <f t="shared" si="49"/>
        <v>8195</v>
      </c>
      <c r="AW67" s="19">
        <f t="shared" si="50"/>
        <v>5308.9894397746075</v>
      </c>
      <c r="AX67" s="31">
        <f t="shared" si="51"/>
        <v>0.64783275653137373</v>
      </c>
    </row>
    <row r="68" spans="1:50" x14ac:dyDescent="0.25">
      <c r="A68" s="9">
        <v>42191</v>
      </c>
      <c r="B68" s="50">
        <f>_xlfn.NUMBERVALUE(A68)</f>
        <v>42191</v>
      </c>
      <c r="D68" s="50">
        <f>IF(ISBLANK(C68),0,AC68)</f>
        <v>0</v>
      </c>
      <c r="F68" s="82">
        <v>12910</v>
      </c>
      <c r="G68">
        <f>SUM(H68,Q68,R68)</f>
        <v>29407</v>
      </c>
      <c r="H68">
        <v>20070</v>
      </c>
      <c r="I68" s="36">
        <v>3285</v>
      </c>
      <c r="J68" s="47">
        <v>679</v>
      </c>
      <c r="K68" s="47">
        <v>855</v>
      </c>
      <c r="L68" s="47">
        <f>SUM(I68,J68,K68)</f>
        <v>4819</v>
      </c>
      <c r="M68" s="47">
        <v>492</v>
      </c>
      <c r="N68" s="48">
        <f>H68-I68</f>
        <v>16785</v>
      </c>
      <c r="O68" s="44">
        <v>628</v>
      </c>
      <c r="P68" s="47">
        <v>206</v>
      </c>
      <c r="Q68">
        <v>5209</v>
      </c>
      <c r="R68">
        <v>4128</v>
      </c>
      <c r="S68" s="15">
        <v>0</v>
      </c>
      <c r="T68" s="87">
        <v>1186395</v>
      </c>
      <c r="W68" s="19">
        <f t="shared" si="52"/>
        <v>11742</v>
      </c>
      <c r="X68" s="29">
        <f t="shared" si="53"/>
        <v>-0.70924885028104245</v>
      </c>
      <c r="Y68" s="19">
        <f t="shared" si="54"/>
        <v>6404.7</v>
      </c>
      <c r="Z68" s="19">
        <f>MIN(H68,W68-$W$2)</f>
        <v>0</v>
      </c>
      <c r="AA68" s="19">
        <f>IF(H68&gt;W68,Z68,H68*Z68/W68)</f>
        <v>0</v>
      </c>
      <c r="AB68" s="5">
        <f>(H68-Z68)/H68</f>
        <v>1</v>
      </c>
      <c r="AC68" s="35">
        <f>MAX(13348,H68-AA68)</f>
        <v>20070</v>
      </c>
      <c r="AD68" s="35">
        <f>(1-VLOOKUP(B68,Sheet4!$C$2:$E$105,3,TRUE))*AC68</f>
        <v>16858.8</v>
      </c>
      <c r="AE68" s="35" t="e">
        <f>-0.0000001*#REF!^2 + 0.0445*#REF! + 1822.2</f>
        <v>#REF!</v>
      </c>
      <c r="AF68" s="19" t="e">
        <f>MIN(I68,AE68-$AE$2)</f>
        <v>#REF!</v>
      </c>
      <c r="AG68" s="19" t="e">
        <f>IF(I68&gt;AE68,AF68,I68*AF68/AE68)</f>
        <v>#REF!</v>
      </c>
      <c r="AH68" s="5" t="e">
        <f>AG68/I68</f>
        <v>#REF!</v>
      </c>
      <c r="AI68" s="35" t="e">
        <f>-0.0000002*#REF!^2 + 0.0792*#REF! + 1999.6</f>
        <v>#REF!</v>
      </c>
      <c r="AJ68" s="19" t="e">
        <f>MIN(L68,AI68-$AI$2)</f>
        <v>#REF!</v>
      </c>
      <c r="AK68" s="19" t="e">
        <f>IF(L68&gt;AI68,AJ68,L68*AJ68/AI68)</f>
        <v>#REF!</v>
      </c>
      <c r="AL68" s="5" t="e">
        <f>AK68/L68</f>
        <v>#REF!</v>
      </c>
      <c r="AM68" s="35" t="e">
        <f>-0.00000008*#REF!^2 + 0.0663*#REF! + 9654</f>
        <v>#REF!</v>
      </c>
      <c r="AN68" s="19" t="e">
        <f>MIN(N68,AM68-$AM$2)</f>
        <v>#REF!</v>
      </c>
      <c r="AO68" s="19" t="e">
        <f>IF(N68&gt;AM68,AN68,N68*AN68/AM68)</f>
        <v>#REF!</v>
      </c>
      <c r="AP68" s="5" t="e">
        <f>AO68/N68</f>
        <v>#REF!</v>
      </c>
      <c r="AQ68" s="19">
        <f t="shared" si="55"/>
        <v>1381.7</v>
      </c>
      <c r="AR68" s="19">
        <f t="shared" si="45"/>
        <v>0</v>
      </c>
      <c r="AS68" s="19">
        <f t="shared" si="46"/>
        <v>0</v>
      </c>
      <c r="AT68" s="32">
        <f t="shared" si="47"/>
        <v>0</v>
      </c>
      <c r="AU68" s="19">
        <f t="shared" si="48"/>
        <v>710.17</v>
      </c>
      <c r="AV68" s="19">
        <f t="shared" si="49"/>
        <v>0</v>
      </c>
      <c r="AW68" s="19">
        <f t="shared" si="50"/>
        <v>0</v>
      </c>
      <c r="AX68" s="31">
        <f t="shared" si="51"/>
        <v>0</v>
      </c>
    </row>
    <row r="69" spans="1:50" x14ac:dyDescent="0.25">
      <c r="A69" s="9">
        <v>42198</v>
      </c>
      <c r="B69" s="50">
        <f>_xlfn.NUMBERVALUE(A69)</f>
        <v>42198</v>
      </c>
      <c r="D69" s="50">
        <f>IF(ISBLANK(C69),0,AC69)</f>
        <v>0</v>
      </c>
      <c r="F69" s="82">
        <v>13376</v>
      </c>
      <c r="H69" s="79">
        <v>20507</v>
      </c>
      <c r="I69" s="36">
        <v>3633</v>
      </c>
      <c r="J69" s="46"/>
      <c r="K69" s="46"/>
      <c r="L69" s="46"/>
      <c r="M69" s="46"/>
      <c r="N69" s="48">
        <f t="shared" ref="N69:N83" si="56">H69-I69</f>
        <v>16874</v>
      </c>
      <c r="O69" s="46"/>
      <c r="P69" s="46"/>
      <c r="Q69">
        <v>6109</v>
      </c>
      <c r="R69">
        <v>3388</v>
      </c>
      <c r="S69" s="15">
        <v>21778</v>
      </c>
      <c r="T69" s="87">
        <v>1001370</v>
      </c>
      <c r="W69" s="19">
        <f t="shared" si="52"/>
        <v>14582.3346716</v>
      </c>
      <c r="X69" s="29">
        <f t="shared" si="53"/>
        <v>-0.4062905880180252</v>
      </c>
      <c r="Y69" s="19">
        <f t="shared" si="54"/>
        <v>10580.5095432</v>
      </c>
      <c r="AQ69" s="19">
        <f t="shared" si="55"/>
        <v>3218.5523432</v>
      </c>
      <c r="AT69" s="32"/>
      <c r="AU69" s="19">
        <f t="shared" si="48"/>
        <v>4268.9347580000003</v>
      </c>
      <c r="AV69" s="19"/>
      <c r="AW69" s="19"/>
    </row>
    <row r="70" spans="1:50" x14ac:dyDescent="0.25">
      <c r="A70" s="9">
        <v>42205</v>
      </c>
      <c r="B70" s="50">
        <f>_xlfn.NUMBERVALUE(A70)</f>
        <v>42205</v>
      </c>
      <c r="D70" s="50"/>
      <c r="F70" s="82">
        <v>15708</v>
      </c>
      <c r="H70" s="79">
        <v>22376</v>
      </c>
      <c r="I70" s="36">
        <v>4258</v>
      </c>
      <c r="J70" s="46"/>
      <c r="K70" s="46"/>
      <c r="L70" s="46"/>
      <c r="M70" s="46"/>
      <c r="N70" s="48">
        <f t="shared" si="56"/>
        <v>18118</v>
      </c>
      <c r="O70" s="46"/>
      <c r="P70" s="46"/>
      <c r="Q70">
        <v>7420</v>
      </c>
      <c r="R70">
        <v>3038</v>
      </c>
      <c r="S70" s="15">
        <v>40760</v>
      </c>
      <c r="T70" s="87">
        <v>697989</v>
      </c>
      <c r="W70" s="19">
        <f t="shared" si="52"/>
        <v>16980.63824</v>
      </c>
      <c r="X70" s="29">
        <f t="shared" si="53"/>
        <v>-0.3177360994176624</v>
      </c>
      <c r="Y70" s="19">
        <f t="shared" si="54"/>
        <v>14065.46048</v>
      </c>
      <c r="AQ70" s="19">
        <f t="shared" si="55"/>
        <v>4664.8364799999999</v>
      </c>
      <c r="AT70" s="32"/>
      <c r="AU70" s="19">
        <f t="shared" si="48"/>
        <v>6983.9492000000009</v>
      </c>
      <c r="AV70" s="19"/>
      <c r="AW70" s="19"/>
    </row>
    <row r="71" spans="1:50" x14ac:dyDescent="0.25">
      <c r="A71" s="9">
        <v>42212</v>
      </c>
      <c r="B71" s="50">
        <f>_xlfn.NUMBERVALUE(A71)</f>
        <v>42212</v>
      </c>
      <c r="D71" s="50"/>
      <c r="F71" s="82">
        <v>12921</v>
      </c>
      <c r="H71" s="79">
        <v>20475</v>
      </c>
      <c r="I71" s="36">
        <v>3665</v>
      </c>
      <c r="J71" s="46"/>
      <c r="K71" s="46"/>
      <c r="L71" s="46"/>
      <c r="M71" s="46"/>
      <c r="N71" s="48">
        <f t="shared" si="56"/>
        <v>16810</v>
      </c>
      <c r="O71" s="46"/>
      <c r="P71" s="46"/>
      <c r="Q71">
        <v>6204</v>
      </c>
      <c r="R71">
        <v>2991</v>
      </c>
      <c r="S71" s="15">
        <v>26420</v>
      </c>
      <c r="T71" s="87">
        <v>826209</v>
      </c>
      <c r="W71" s="19">
        <f t="shared" si="52"/>
        <v>15175.49036</v>
      </c>
      <c r="X71" s="29">
        <f t="shared" si="53"/>
        <v>-0.34921505099885286</v>
      </c>
      <c r="Y71" s="19">
        <f t="shared" si="54"/>
        <v>11446.058719999999</v>
      </c>
      <c r="AQ71" s="19">
        <f t="shared" si="55"/>
        <v>3585.5507200000002</v>
      </c>
      <c r="AT71" s="32"/>
      <c r="AU71" s="19">
        <f t="shared" si="48"/>
        <v>4966.1678000000002</v>
      </c>
      <c r="AV71" s="19"/>
      <c r="AW71" s="19"/>
    </row>
    <row r="72" spans="1:50" x14ac:dyDescent="0.25">
      <c r="A72" s="9">
        <v>42219</v>
      </c>
      <c r="B72" s="50"/>
      <c r="D72" s="50"/>
      <c r="F72" s="82">
        <v>14627</v>
      </c>
      <c r="H72">
        <v>20208</v>
      </c>
      <c r="I72" s="36">
        <v>3781</v>
      </c>
      <c r="J72" s="46"/>
      <c r="K72" s="46"/>
      <c r="L72" s="46"/>
      <c r="M72" s="46"/>
      <c r="N72" s="48">
        <f t="shared" si="56"/>
        <v>16427</v>
      </c>
      <c r="O72" s="46"/>
      <c r="P72" s="46"/>
      <c r="Q72">
        <v>7198</v>
      </c>
      <c r="R72">
        <v>4576</v>
      </c>
      <c r="S72" s="15">
        <v>46033</v>
      </c>
      <c r="T72" s="87">
        <v>998708</v>
      </c>
      <c r="W72" s="19">
        <f t="shared" si="52"/>
        <v>17634.072091099999</v>
      </c>
      <c r="X72" s="29">
        <f t="shared" si="53"/>
        <v>-0.14596333141901324</v>
      </c>
      <c r="Y72" s="19">
        <f t="shared" si="54"/>
        <v>15007.963882199998</v>
      </c>
      <c r="AQ72" s="19">
        <f t="shared" si="55"/>
        <v>5041.0196821999998</v>
      </c>
      <c r="AT72" s="32"/>
      <c r="AU72" s="19">
        <f t="shared" si="48"/>
        <v>7674.2033555000007</v>
      </c>
      <c r="AV72" s="19"/>
      <c r="AW72" s="19"/>
    </row>
    <row r="73" spans="1:50" x14ac:dyDescent="0.25">
      <c r="A73" s="9">
        <v>42226</v>
      </c>
      <c r="B73" s="50"/>
      <c r="D73" s="50"/>
      <c r="F73" s="82">
        <v>13623</v>
      </c>
      <c r="H73">
        <v>19005</v>
      </c>
      <c r="I73" s="36">
        <v>3514</v>
      </c>
      <c r="J73" s="46"/>
      <c r="K73" s="46"/>
      <c r="L73" s="46"/>
      <c r="M73" s="46"/>
      <c r="N73" s="48">
        <f t="shared" si="56"/>
        <v>15491</v>
      </c>
      <c r="O73" s="46"/>
      <c r="P73" s="46"/>
      <c r="Q73">
        <v>6727</v>
      </c>
      <c r="R73">
        <v>4565</v>
      </c>
      <c r="S73" s="15">
        <v>44094</v>
      </c>
      <c r="T73" s="87">
        <v>906280</v>
      </c>
      <c r="W73" s="19">
        <f t="shared" si="52"/>
        <v>17394.436316399999</v>
      </c>
      <c r="X73" s="29">
        <f t="shared" si="53"/>
        <v>-9.2590737308429663E-2</v>
      </c>
      <c r="Y73" s="19">
        <f t="shared" si="54"/>
        <v>14662.677232800001</v>
      </c>
      <c r="AQ73" s="19">
        <f t="shared" si="55"/>
        <v>4903.9816327999997</v>
      </c>
      <c r="AT73" s="32"/>
      <c r="AU73" s="19">
        <f t="shared" si="48"/>
        <v>7423.6137820000004</v>
      </c>
      <c r="AV73" s="19"/>
      <c r="AW73" s="19"/>
    </row>
    <row r="74" spans="1:50" x14ac:dyDescent="0.25">
      <c r="A74" s="9">
        <v>42233</v>
      </c>
      <c r="B74" s="50"/>
      <c r="D74" s="50"/>
      <c r="F74" s="82">
        <v>14405</v>
      </c>
      <c r="H74">
        <v>19142</v>
      </c>
      <c r="I74" s="36">
        <v>3723</v>
      </c>
      <c r="J74" s="46"/>
      <c r="K74" s="46"/>
      <c r="L74" s="46"/>
      <c r="M74" s="46"/>
      <c r="N74" s="48">
        <f t="shared" si="56"/>
        <v>15419</v>
      </c>
      <c r="O74" s="46"/>
      <c r="P74" s="46"/>
      <c r="Q74">
        <v>6987</v>
      </c>
      <c r="R74">
        <v>5017</v>
      </c>
      <c r="S74" s="15">
        <v>44736</v>
      </c>
      <c r="T74" s="87">
        <v>930344</v>
      </c>
      <c r="W74" s="19">
        <f t="shared" si="52"/>
        <v>17473.862630399999</v>
      </c>
      <c r="X74" s="29">
        <f t="shared" si="53"/>
        <v>-9.5464718069711366E-2</v>
      </c>
      <c r="Y74" s="19">
        <f t="shared" si="54"/>
        <v>14777.167660800002</v>
      </c>
      <c r="AQ74" s="19">
        <f t="shared" si="55"/>
        <v>4949.5212608000002</v>
      </c>
      <c r="AT74" s="32"/>
      <c r="AU74" s="19">
        <f t="shared" si="48"/>
        <v>7506.9999520000001</v>
      </c>
      <c r="AV74" s="19"/>
      <c r="AW74" s="19"/>
    </row>
    <row r="75" spans="1:50" x14ac:dyDescent="0.25">
      <c r="A75" s="9">
        <v>42240</v>
      </c>
      <c r="F75" s="82">
        <v>13811</v>
      </c>
      <c r="H75">
        <v>18591</v>
      </c>
      <c r="I75" s="36">
        <v>3482</v>
      </c>
      <c r="J75" s="46"/>
      <c r="K75" s="46"/>
      <c r="L75" s="46"/>
      <c r="M75" s="46"/>
      <c r="N75" s="48">
        <f t="shared" si="56"/>
        <v>15109</v>
      </c>
      <c r="O75" s="46"/>
      <c r="P75" s="46"/>
      <c r="Q75">
        <v>6862</v>
      </c>
      <c r="R75">
        <v>4905</v>
      </c>
      <c r="S75" s="15">
        <v>42911</v>
      </c>
      <c r="T75" s="87">
        <v>700688</v>
      </c>
      <c r="W75" s="19">
        <f t="shared" si="52"/>
        <v>17247.863207900002</v>
      </c>
      <c r="X75" s="29">
        <f t="shared" si="53"/>
        <v>-7.7872648681768547E-2</v>
      </c>
      <c r="Y75" s="19">
        <f t="shared" si="54"/>
        <v>14451.276315799998</v>
      </c>
      <c r="AQ75" s="19">
        <f t="shared" si="55"/>
        <v>4819.6349158000003</v>
      </c>
      <c r="AT75" s="32"/>
      <c r="AU75" s="19">
        <f t="shared" si="48"/>
        <v>7268.8803395000004</v>
      </c>
      <c r="AV75" s="19"/>
      <c r="AW75" s="19"/>
    </row>
    <row r="76" spans="1:50" x14ac:dyDescent="0.25">
      <c r="A76" s="9">
        <v>42247</v>
      </c>
      <c r="F76" s="82">
        <v>13625</v>
      </c>
      <c r="H76" s="80">
        <v>17459</v>
      </c>
      <c r="I76" s="80">
        <v>3048</v>
      </c>
      <c r="J76" s="46"/>
      <c r="K76" s="46"/>
      <c r="L76" s="46"/>
      <c r="M76" s="46"/>
      <c r="N76" s="48">
        <f t="shared" si="56"/>
        <v>14411</v>
      </c>
      <c r="O76" s="46"/>
      <c r="P76" s="46"/>
      <c r="Q76" s="80">
        <v>6905</v>
      </c>
      <c r="R76" s="84">
        <v>4922</v>
      </c>
      <c r="S76" s="95">
        <f>225000/5</f>
        <v>45000</v>
      </c>
      <c r="T76" s="87">
        <v>758317</v>
      </c>
      <c r="W76" s="19">
        <f t="shared" si="52"/>
        <v>17506.5</v>
      </c>
      <c r="X76" s="29">
        <f t="shared" si="53"/>
        <v>2.7132779253420157E-3</v>
      </c>
      <c r="Y76" s="19">
        <f t="shared" si="54"/>
        <v>14824.2</v>
      </c>
      <c r="AQ76" s="19">
        <f t="shared" si="55"/>
        <v>4968.2</v>
      </c>
      <c r="AT76" s="32"/>
      <c r="AU76" s="19">
        <f t="shared" si="48"/>
        <v>7541.170000000001</v>
      </c>
      <c r="AV76" s="19"/>
      <c r="AW76" s="19"/>
    </row>
    <row r="77" spans="1:50" x14ac:dyDescent="0.25">
      <c r="A77" s="9">
        <v>42254</v>
      </c>
      <c r="F77" s="82">
        <v>13490</v>
      </c>
      <c r="H77" s="80">
        <v>17353</v>
      </c>
      <c r="I77" s="80">
        <v>2947</v>
      </c>
      <c r="J77" s="46"/>
      <c r="K77" s="46"/>
      <c r="L77" s="46"/>
      <c r="M77" s="46"/>
      <c r="N77" s="48">
        <f t="shared" si="56"/>
        <v>14406</v>
      </c>
      <c r="O77" s="46"/>
      <c r="P77" s="46"/>
      <c r="Q77" s="80">
        <v>6790</v>
      </c>
      <c r="R77" s="84">
        <v>5273</v>
      </c>
      <c r="S77" s="95">
        <f>225000/5</f>
        <v>45000</v>
      </c>
      <c r="T77" s="87">
        <v>587467</v>
      </c>
      <c r="W77" s="19">
        <f t="shared" si="52"/>
        <v>17506.5</v>
      </c>
      <c r="Y77" s="19">
        <f>-0.0000002*S77^2 + 0.1961*S77 + 6404.7</f>
        <v>14824.2</v>
      </c>
      <c r="AQ77" s="19">
        <f t="shared" si="55"/>
        <v>4968.2</v>
      </c>
      <c r="AT77" s="32"/>
      <c r="AU77" s="19">
        <f t="shared" si="48"/>
        <v>7541.170000000001</v>
      </c>
      <c r="AV77" s="19"/>
      <c r="AW77" s="19"/>
    </row>
    <row r="78" spans="1:50" x14ac:dyDescent="0.25">
      <c r="A78" s="9">
        <v>42261</v>
      </c>
      <c r="F78" s="82">
        <v>10492</v>
      </c>
      <c r="H78" s="80">
        <v>16675</v>
      </c>
      <c r="I78" s="80">
        <v>2518</v>
      </c>
      <c r="J78" s="46"/>
      <c r="K78" s="46"/>
      <c r="L78" s="46"/>
      <c r="M78" s="46"/>
      <c r="N78" s="48">
        <f t="shared" si="56"/>
        <v>14157</v>
      </c>
      <c r="O78" s="46"/>
      <c r="P78" s="46"/>
      <c r="Q78" s="80">
        <v>4856</v>
      </c>
      <c r="R78" s="84">
        <v>3547</v>
      </c>
      <c r="T78" s="87">
        <v>678679</v>
      </c>
      <c r="W78" s="19">
        <f t="shared" si="52"/>
        <v>11742</v>
      </c>
      <c r="Y78" s="19">
        <f t="shared" ref="Y78:Y93" si="57">-0.0000002*S78^2 + 0.1961*S78 + 6404.7</f>
        <v>6404.7</v>
      </c>
      <c r="AQ78" s="19">
        <f t="shared" si="55"/>
        <v>1381.7</v>
      </c>
      <c r="AT78" s="32"/>
      <c r="AU78" s="19">
        <f t="shared" si="48"/>
        <v>710.17</v>
      </c>
      <c r="AV78" s="19"/>
      <c r="AW78" s="19"/>
    </row>
    <row r="79" spans="1:50" x14ac:dyDescent="0.25">
      <c r="A79" s="9">
        <v>42268</v>
      </c>
      <c r="F79" s="82">
        <v>9810</v>
      </c>
      <c r="H79" s="80">
        <v>16207</v>
      </c>
      <c r="I79" s="80">
        <v>2249</v>
      </c>
      <c r="J79" s="46"/>
      <c r="K79" s="46"/>
      <c r="L79" s="46"/>
      <c r="M79" s="46"/>
      <c r="N79" s="48">
        <f t="shared" si="56"/>
        <v>13958</v>
      </c>
      <c r="O79" s="46"/>
      <c r="P79" s="46"/>
      <c r="Q79" s="80">
        <v>4615</v>
      </c>
      <c r="R79" s="84">
        <v>3183</v>
      </c>
      <c r="T79" s="87">
        <v>625889</v>
      </c>
      <c r="W79" s="19">
        <f t="shared" si="52"/>
        <v>11742</v>
      </c>
      <c r="Y79" s="19">
        <f t="shared" si="57"/>
        <v>6404.7</v>
      </c>
      <c r="AQ79" s="19">
        <f t="shared" si="55"/>
        <v>1381.7</v>
      </c>
      <c r="AT79" s="32"/>
      <c r="AU79" s="19">
        <f t="shared" si="48"/>
        <v>710.17</v>
      </c>
      <c r="AV79" s="19"/>
      <c r="AW79" s="19"/>
    </row>
    <row r="80" spans="1:50" x14ac:dyDescent="0.25">
      <c r="A80" s="9">
        <v>42275</v>
      </c>
      <c r="F80" s="82">
        <v>9615</v>
      </c>
      <c r="H80" s="80">
        <v>16334</v>
      </c>
      <c r="I80" s="80">
        <v>2218</v>
      </c>
      <c r="J80" s="46"/>
      <c r="K80" s="46"/>
      <c r="L80" s="46"/>
      <c r="M80" s="46"/>
      <c r="N80" s="48">
        <f t="shared" si="56"/>
        <v>14116</v>
      </c>
      <c r="O80" s="46"/>
      <c r="P80" s="46"/>
      <c r="Q80" s="80">
        <v>4433</v>
      </c>
      <c r="R80" s="84">
        <v>3155</v>
      </c>
      <c r="T80" s="87">
        <v>499108</v>
      </c>
      <c r="W80" s="19">
        <f t="shared" si="52"/>
        <v>11742</v>
      </c>
      <c r="Y80" s="19">
        <f t="shared" si="57"/>
        <v>6404.7</v>
      </c>
      <c r="AQ80" s="19">
        <f t="shared" si="55"/>
        <v>1381.7</v>
      </c>
      <c r="AT80" s="32"/>
      <c r="AU80" s="19">
        <f t="shared" si="48"/>
        <v>710.17</v>
      </c>
      <c r="AV80" s="19"/>
      <c r="AW80" s="19"/>
    </row>
    <row r="81" spans="1:50" x14ac:dyDescent="0.25">
      <c r="A81" s="9">
        <v>42282</v>
      </c>
      <c r="F81" s="82">
        <v>9189</v>
      </c>
      <c r="H81" s="80">
        <v>16347</v>
      </c>
      <c r="I81" s="80">
        <v>2213</v>
      </c>
      <c r="J81" s="46"/>
      <c r="K81" s="46"/>
      <c r="L81" s="46"/>
      <c r="M81" s="46"/>
      <c r="N81" s="48">
        <f t="shared" si="56"/>
        <v>14134</v>
      </c>
      <c r="O81" s="46"/>
      <c r="P81" s="46"/>
      <c r="Q81" s="80">
        <v>3747</v>
      </c>
      <c r="R81" s="84">
        <v>3165</v>
      </c>
      <c r="T81" s="87">
        <v>634812</v>
      </c>
      <c r="W81" s="19">
        <f t="shared" si="52"/>
        <v>11742</v>
      </c>
      <c r="Y81" s="19">
        <f t="shared" si="57"/>
        <v>6404.7</v>
      </c>
      <c r="AQ81" s="19">
        <f t="shared" si="55"/>
        <v>1381.7</v>
      </c>
      <c r="AT81" s="32"/>
      <c r="AU81" s="19">
        <f t="shared" si="48"/>
        <v>710.17</v>
      </c>
      <c r="AV81" s="19"/>
      <c r="AW81" s="19"/>
    </row>
    <row r="82" spans="1:50" x14ac:dyDescent="0.25">
      <c r="A82" s="9">
        <v>42289</v>
      </c>
      <c r="F82" s="82">
        <v>12903</v>
      </c>
      <c r="H82" s="84">
        <v>17428</v>
      </c>
      <c r="I82" s="36">
        <v>2736</v>
      </c>
      <c r="J82" s="46"/>
      <c r="K82" s="46"/>
      <c r="L82" s="46"/>
      <c r="M82" s="46"/>
      <c r="N82" s="48">
        <f t="shared" si="56"/>
        <v>14692</v>
      </c>
      <c r="O82" s="46"/>
      <c r="P82" s="46"/>
      <c r="Q82" s="81">
        <v>5759</v>
      </c>
      <c r="R82" s="84">
        <v>4710</v>
      </c>
      <c r="S82" s="98">
        <v>24784</v>
      </c>
      <c r="T82" s="87">
        <v>602466</v>
      </c>
      <c r="W82" s="19">
        <f t="shared" si="52"/>
        <v>14966.9337344</v>
      </c>
      <c r="Y82" s="19">
        <f t="shared" si="57"/>
        <v>11141.993068799999</v>
      </c>
      <c r="AQ82" s="19">
        <f t="shared" si="55"/>
        <v>3457.1914687999997</v>
      </c>
      <c r="AT82" s="32"/>
      <c r="AU82" s="19">
        <f t="shared" si="48"/>
        <v>4722.8978719999996</v>
      </c>
      <c r="AV82" s="19"/>
      <c r="AW82" s="19"/>
    </row>
    <row r="83" spans="1:50" x14ac:dyDescent="0.25">
      <c r="A83" s="9">
        <v>42296</v>
      </c>
      <c r="F83" s="81">
        <v>15651</v>
      </c>
      <c r="H83" s="81">
        <v>18393</v>
      </c>
      <c r="I83" s="36">
        <v>3170</v>
      </c>
      <c r="J83" s="46"/>
      <c r="K83" s="46"/>
      <c r="L83" s="46"/>
      <c r="M83" s="46"/>
      <c r="N83" s="48">
        <f t="shared" si="56"/>
        <v>15223</v>
      </c>
      <c r="O83" s="46"/>
      <c r="P83" s="46"/>
      <c r="Q83" s="81">
        <v>7751</v>
      </c>
      <c r="R83" s="84">
        <v>5916</v>
      </c>
      <c r="S83" s="99">
        <v>50440</v>
      </c>
      <c r="T83" s="87">
        <v>1066254</v>
      </c>
      <c r="W83" s="19">
        <f t="shared" si="52"/>
        <v>18175.924640000001</v>
      </c>
      <c r="Y83" s="19">
        <f t="shared" si="57"/>
        <v>15787.145280000001</v>
      </c>
      <c r="AQ83" s="19">
        <f t="shared" si="55"/>
        <v>5346.8892800000003</v>
      </c>
      <c r="AT83" s="32"/>
      <c r="AU83" s="19">
        <f t="shared" si="48"/>
        <v>8229.7651999999998</v>
      </c>
      <c r="AV83" s="19"/>
      <c r="AW83" s="19"/>
    </row>
    <row r="84" spans="1:50" s="65" customFormat="1" x14ac:dyDescent="0.25">
      <c r="A84" s="88">
        <v>42303</v>
      </c>
      <c r="B84" s="89"/>
      <c r="C84" s="88"/>
      <c r="D84" s="89"/>
      <c r="E84" s="90"/>
      <c r="F84" s="73">
        <f>-0.0000002*$S84^2 + 0.1961*$S84 + 6404.7</f>
        <v>14953.3951848</v>
      </c>
      <c r="H84" s="73">
        <f>-0.0000001*$S84^2 + 0.1326*$S84 + 11742</f>
        <v>17596.1808924</v>
      </c>
      <c r="I84" s="66"/>
      <c r="J84" s="91"/>
      <c r="K84" s="91"/>
      <c r="L84" s="91"/>
      <c r="M84" s="91"/>
      <c r="N84" s="91"/>
      <c r="O84" s="91"/>
      <c r="P84" s="91"/>
      <c r="R84" s="73">
        <f xml:space="preserve"> -0.0000002*$S84^2 + 0.0887*$S84 + 1381.7</f>
        <v>5019.4227848</v>
      </c>
      <c r="S84" s="99">
        <v>45726</v>
      </c>
      <c r="T84" s="92"/>
      <c r="U84" s="93"/>
      <c r="V84" s="93"/>
      <c r="W84" s="73">
        <f t="shared" si="52"/>
        <v>17596.1808924</v>
      </c>
      <c r="X84" s="78"/>
      <c r="Y84" s="73">
        <f t="shared" si="57"/>
        <v>14953.3951848</v>
      </c>
      <c r="Z84" s="73"/>
      <c r="AA84" s="73"/>
      <c r="AB84" s="74"/>
      <c r="AC84" s="75"/>
      <c r="AD84" s="75"/>
      <c r="AE84" s="75"/>
      <c r="AF84" s="75"/>
      <c r="AG84" s="75"/>
      <c r="AI84" s="73"/>
      <c r="AM84" s="73"/>
      <c r="AN84" s="73"/>
      <c r="AO84" s="73"/>
      <c r="AP84" s="73"/>
      <c r="AQ84" s="73">
        <f t="shared" si="55"/>
        <v>5019.4227848</v>
      </c>
      <c r="AR84" s="73"/>
      <c r="AS84" s="73"/>
      <c r="AT84" s="76"/>
      <c r="AU84" s="73">
        <f t="shared" si="48"/>
        <v>7634.7782620000007</v>
      </c>
      <c r="AV84" s="73"/>
      <c r="AW84" s="73"/>
      <c r="AX84" s="77"/>
    </row>
    <row r="85" spans="1:50" x14ac:dyDescent="0.25">
      <c r="A85" s="9">
        <v>42310</v>
      </c>
      <c r="F85" s="73">
        <f t="shared" ref="F85:F93" si="58">-0.0000002*$S85^2 + 0.1961*$S85 + 6404.7</f>
        <v>12418.25778</v>
      </c>
      <c r="H85" s="73">
        <f t="shared" ref="H85:H93" si="59">-0.0000001*$S85^2 + 0.1326*$S85 + 11742</f>
        <v>15843.668389999999</v>
      </c>
      <c r="I85" s="36"/>
      <c r="J85" s="46"/>
      <c r="K85" s="46"/>
      <c r="L85" s="46"/>
      <c r="M85" s="46"/>
      <c r="N85" s="46"/>
      <c r="O85" s="46"/>
      <c r="P85" s="46"/>
      <c r="R85" s="73">
        <f t="shared" ref="R85:R93" si="60" xml:space="preserve"> -0.0000002*$S85^2 + 0.0887*$S85 + 1381.7</f>
        <v>3991.7517800000005</v>
      </c>
      <c r="S85" s="99">
        <v>31690</v>
      </c>
      <c r="W85" s="19">
        <f t="shared" si="52"/>
        <v>15843.668389999999</v>
      </c>
      <c r="Y85" s="19">
        <f t="shared" si="57"/>
        <v>12418.25778</v>
      </c>
      <c r="AQ85" s="19">
        <f t="shared" si="55"/>
        <v>3991.7517800000005</v>
      </c>
      <c r="AT85" s="32"/>
      <c r="AU85" s="19">
        <f t="shared" si="48"/>
        <v>5731.6089499999998</v>
      </c>
      <c r="AV85" s="19"/>
      <c r="AW85" s="19"/>
    </row>
    <row r="86" spans="1:50" x14ac:dyDescent="0.25">
      <c r="A86" s="9">
        <v>42317</v>
      </c>
      <c r="F86" s="73">
        <f t="shared" si="58"/>
        <v>27792.2</v>
      </c>
      <c r="H86" s="73">
        <f t="shared" si="59"/>
        <v>26754.5</v>
      </c>
      <c r="I86" s="36"/>
      <c r="J86" s="46"/>
      <c r="K86" s="46"/>
      <c r="L86" s="46"/>
      <c r="M86" s="46"/>
      <c r="N86" s="46"/>
      <c r="O86" s="46"/>
      <c r="P86" s="46"/>
      <c r="R86" s="73">
        <f t="shared" si="60"/>
        <v>9344.2000000000007</v>
      </c>
      <c r="S86" s="100">
        <v>125000</v>
      </c>
      <c r="W86" s="19">
        <f t="shared" si="52"/>
        <v>26754.5</v>
      </c>
      <c r="Y86" s="19">
        <f t="shared" si="57"/>
        <v>27792.2</v>
      </c>
      <c r="AQ86" s="19">
        <f t="shared" si="55"/>
        <v>9344.2000000000007</v>
      </c>
      <c r="AT86" s="32"/>
      <c r="AU86" s="19">
        <f t="shared" si="48"/>
        <v>14685.17</v>
      </c>
      <c r="AV86" s="19"/>
      <c r="AW86" s="19"/>
    </row>
    <row r="87" spans="1:50" x14ac:dyDescent="0.25">
      <c r="A87" s="9">
        <v>42324</v>
      </c>
      <c r="F87" s="73">
        <f t="shared" si="58"/>
        <v>27792.2</v>
      </c>
      <c r="H87" s="73">
        <f t="shared" si="59"/>
        <v>26754.5</v>
      </c>
      <c r="I87" s="36"/>
      <c r="J87" s="46"/>
      <c r="K87" s="46"/>
      <c r="L87" s="46"/>
      <c r="M87" s="46"/>
      <c r="N87" s="46"/>
      <c r="O87" s="46"/>
      <c r="P87" s="46"/>
      <c r="R87" s="73">
        <f t="shared" si="60"/>
        <v>9344.2000000000007</v>
      </c>
      <c r="S87" s="100">
        <v>125000</v>
      </c>
      <c r="W87" s="19">
        <f t="shared" si="52"/>
        <v>26754.5</v>
      </c>
      <c r="Y87" s="19">
        <f t="shared" si="57"/>
        <v>27792.2</v>
      </c>
      <c r="AQ87" s="19">
        <f t="shared" si="55"/>
        <v>9344.2000000000007</v>
      </c>
      <c r="AT87" s="32"/>
      <c r="AU87" s="19">
        <f t="shared" si="48"/>
        <v>14685.17</v>
      </c>
      <c r="AV87" s="19"/>
      <c r="AW87" s="19"/>
    </row>
    <row r="88" spans="1:50" x14ac:dyDescent="0.25">
      <c r="A88" s="9">
        <v>42331</v>
      </c>
      <c r="F88" s="73">
        <f t="shared" si="58"/>
        <v>27792.2</v>
      </c>
      <c r="H88" s="73">
        <f t="shared" si="59"/>
        <v>26754.5</v>
      </c>
      <c r="I88" s="36"/>
      <c r="J88" s="46"/>
      <c r="K88" s="46"/>
      <c r="L88" s="46"/>
      <c r="M88" s="46"/>
      <c r="N88" s="46"/>
      <c r="O88" s="46"/>
      <c r="P88" s="46"/>
      <c r="R88" s="73">
        <f t="shared" si="60"/>
        <v>9344.2000000000007</v>
      </c>
      <c r="S88" s="100">
        <v>125000</v>
      </c>
      <c r="W88" s="19">
        <f t="shared" si="52"/>
        <v>26754.5</v>
      </c>
      <c r="Y88" s="19">
        <f t="shared" si="57"/>
        <v>27792.2</v>
      </c>
      <c r="AQ88" s="19">
        <f t="shared" si="55"/>
        <v>9344.2000000000007</v>
      </c>
      <c r="AT88" s="32"/>
      <c r="AU88" s="19">
        <f t="shared" si="48"/>
        <v>14685.17</v>
      </c>
      <c r="AV88" s="19"/>
      <c r="AW88" s="19"/>
    </row>
    <row r="89" spans="1:50" x14ac:dyDescent="0.25">
      <c r="A89" s="9">
        <v>42338</v>
      </c>
      <c r="F89" s="73">
        <f t="shared" si="58"/>
        <v>27792.2</v>
      </c>
      <c r="H89" s="73">
        <f t="shared" si="59"/>
        <v>26754.5</v>
      </c>
      <c r="I89" s="36"/>
      <c r="J89" s="46"/>
      <c r="K89" s="46"/>
      <c r="L89" s="46"/>
      <c r="M89" s="46"/>
      <c r="N89" s="46"/>
      <c r="O89" s="46"/>
      <c r="P89" s="46"/>
      <c r="R89" s="73">
        <f t="shared" si="60"/>
        <v>9344.2000000000007</v>
      </c>
      <c r="S89" s="100">
        <v>125000</v>
      </c>
      <c r="W89" s="19">
        <f t="shared" si="52"/>
        <v>26754.5</v>
      </c>
      <c r="Y89" s="19">
        <f t="shared" si="57"/>
        <v>27792.2</v>
      </c>
      <c r="AQ89" s="19">
        <f t="shared" si="55"/>
        <v>9344.2000000000007</v>
      </c>
      <c r="AT89" s="32"/>
      <c r="AU89" s="19">
        <f t="shared" si="48"/>
        <v>14685.17</v>
      </c>
      <c r="AV89" s="19"/>
      <c r="AW89" s="19"/>
    </row>
    <row r="90" spans="1:50" x14ac:dyDescent="0.25">
      <c r="A90" s="9">
        <v>42345</v>
      </c>
      <c r="F90" s="73">
        <f t="shared" si="58"/>
        <v>27792.2</v>
      </c>
      <c r="H90" s="73">
        <f t="shared" si="59"/>
        <v>26754.5</v>
      </c>
      <c r="I90" s="36"/>
      <c r="J90" s="46"/>
      <c r="K90" s="46"/>
      <c r="L90" s="46"/>
      <c r="M90" s="46"/>
      <c r="N90" s="46"/>
      <c r="O90" s="46"/>
      <c r="P90" s="46"/>
      <c r="R90" s="73">
        <f t="shared" si="60"/>
        <v>9344.2000000000007</v>
      </c>
      <c r="S90" s="100">
        <v>125000</v>
      </c>
      <c r="W90" s="19">
        <f t="shared" si="52"/>
        <v>26754.5</v>
      </c>
      <c r="Y90" s="19">
        <f t="shared" si="57"/>
        <v>27792.2</v>
      </c>
      <c r="AQ90" s="19">
        <f t="shared" si="55"/>
        <v>9344.2000000000007</v>
      </c>
      <c r="AT90" s="32"/>
      <c r="AU90" s="19">
        <f t="shared" si="48"/>
        <v>14685.17</v>
      </c>
      <c r="AV90" s="19"/>
      <c r="AW90" s="19"/>
    </row>
    <row r="91" spans="1:50" x14ac:dyDescent="0.25">
      <c r="A91" s="9">
        <v>42352</v>
      </c>
      <c r="F91" s="73">
        <f t="shared" si="58"/>
        <v>23454.716491800002</v>
      </c>
      <c r="H91" s="73">
        <f t="shared" si="59"/>
        <v>23598.630195899997</v>
      </c>
      <c r="I91" s="36"/>
      <c r="J91" s="46"/>
      <c r="K91" s="46"/>
      <c r="L91" s="46"/>
      <c r="M91" s="46"/>
      <c r="N91" s="46"/>
      <c r="O91" s="46"/>
      <c r="P91" s="46"/>
      <c r="R91" s="73">
        <f t="shared" si="60"/>
        <v>8075.2418918000003</v>
      </c>
      <c r="S91" s="100">
        <v>96429</v>
      </c>
      <c r="W91" s="19">
        <f t="shared" si="52"/>
        <v>23598.630195899997</v>
      </c>
      <c r="Y91" s="19">
        <f t="shared" si="57"/>
        <v>23454.716491800002</v>
      </c>
      <c r="AQ91" s="19">
        <f t="shared" si="55"/>
        <v>8075.2418918000003</v>
      </c>
      <c r="AT91" s="32"/>
      <c r="AU91" s="19">
        <f t="shared" si="48"/>
        <v>12868.468679500002</v>
      </c>
      <c r="AV91" s="19"/>
      <c r="AW91" s="19"/>
    </row>
    <row r="92" spans="1:50" x14ac:dyDescent="0.25">
      <c r="A92" s="9">
        <v>42359</v>
      </c>
      <c r="F92" s="73">
        <f t="shared" si="58"/>
        <v>19271.621440800001</v>
      </c>
      <c r="H92" s="73">
        <f t="shared" si="59"/>
        <v>20618.629420400001</v>
      </c>
      <c r="I92" s="36"/>
      <c r="J92" s="46"/>
      <c r="K92" s="46"/>
      <c r="L92" s="46"/>
      <c r="M92" s="46"/>
      <c r="N92" s="46"/>
      <c r="O92" s="46"/>
      <c r="P92" s="46"/>
      <c r="R92" s="73">
        <f t="shared" si="60"/>
        <v>6653.9378408000002</v>
      </c>
      <c r="S92" s="100">
        <v>70714</v>
      </c>
      <c r="W92" s="19">
        <f t="shared" si="52"/>
        <v>20618.629420400001</v>
      </c>
      <c r="X92" s="29">
        <f>AVERAGE(X2:X76)</f>
        <v>-0.18589789791201428</v>
      </c>
      <c r="Y92" s="19">
        <f t="shared" si="57"/>
        <v>19271.621440800001</v>
      </c>
      <c r="AQ92" s="19">
        <f t="shared" si="55"/>
        <v>6653.9378408000002</v>
      </c>
      <c r="AT92" s="32"/>
      <c r="AU92" s="19">
        <f t="shared" si="48"/>
        <v>10535.385302000001</v>
      </c>
      <c r="AV92" s="19"/>
      <c r="AW92" s="19"/>
    </row>
    <row r="93" spans="1:50" x14ac:dyDescent="0.25">
      <c r="A93" s="9">
        <v>42366</v>
      </c>
      <c r="F93" s="73">
        <f t="shared" si="58"/>
        <v>15709.7</v>
      </c>
      <c r="H93" s="73">
        <f t="shared" si="59"/>
        <v>18122</v>
      </c>
      <c r="R93" s="73">
        <f t="shared" si="60"/>
        <v>5316.7</v>
      </c>
      <c r="S93" s="100">
        <v>50000</v>
      </c>
      <c r="W93" s="19">
        <f t="shared" si="52"/>
        <v>18122</v>
      </c>
      <c r="Y93" s="19">
        <f t="shared" si="57"/>
        <v>15709.7</v>
      </c>
      <c r="AQ93" s="19">
        <f t="shared" si="55"/>
        <v>5316.7</v>
      </c>
      <c r="AT93" s="32"/>
      <c r="AU93" s="19">
        <f t="shared" si="48"/>
        <v>8175.17</v>
      </c>
      <c r="AV93" s="19"/>
      <c r="AW93" s="19"/>
    </row>
    <row r="94" spans="1:50" x14ac:dyDescent="0.25">
      <c r="A94" s="9">
        <v>42373</v>
      </c>
      <c r="AT94" s="32"/>
      <c r="AV94" s="19"/>
      <c r="AW94" s="19"/>
    </row>
    <row r="96" spans="1:50" x14ac:dyDescent="0.25">
      <c r="A96" s="9" t="s">
        <v>22</v>
      </c>
      <c r="C96" s="9" t="s">
        <v>179</v>
      </c>
      <c r="D96" s="51">
        <v>13741.253146700001</v>
      </c>
      <c r="S96" s="95">
        <f>SUM(S2:S68)</f>
        <v>4443606.1568003809</v>
      </c>
      <c r="AA96" s="19">
        <f>SUM(AA2:AA67)</f>
        <v>505361.73904214887</v>
      </c>
      <c r="AB96" s="5">
        <f>AVERAGE(AB2:AB68)</f>
        <v>0.3154657839370249</v>
      </c>
      <c r="AF96" s="35" t="e">
        <f>SUM(AF2:AF95)</f>
        <v>#REF!</v>
      </c>
      <c r="AG96" s="19">
        <f>SUM(AG2:AG67)</f>
        <v>127612.66932718626</v>
      </c>
      <c r="AH96" s="5" t="e">
        <f>AVERAGE(AH2:AH68)</f>
        <v>#REF!</v>
      </c>
      <c r="AI96" s="35"/>
      <c r="AJ96" s="5"/>
      <c r="AK96" s="19">
        <f>SUM(AK2:AK67)</f>
        <v>219224.39734680258</v>
      </c>
      <c r="AL96" s="5" t="e">
        <f>AVERAGE(AL2:AL68)</f>
        <v>#REF!</v>
      </c>
      <c r="AM96" s="35"/>
      <c r="AN96" s="35"/>
      <c r="AO96" s="19">
        <f>SUM(AO2:AO67)</f>
        <v>248691.4548522243</v>
      </c>
      <c r="AP96" s="5" t="e">
        <f>AVERAGE(AP2:AP68)</f>
        <v>#REF!</v>
      </c>
      <c r="AR96" s="19">
        <f>SUM(AR2:AR95)</f>
        <v>278622.49902817281</v>
      </c>
      <c r="AS96" s="19">
        <f>SUM(AS2:AS67)</f>
        <v>269513.76456125942</v>
      </c>
      <c r="AT96" s="29">
        <f>AVERAGE(AT2:AT67)</f>
        <v>0.51919500122498552</v>
      </c>
      <c r="AV96" s="19">
        <f>SUM(AV2:AV95)</f>
        <v>445145.95131025405</v>
      </c>
      <c r="AW96" s="19">
        <f>SUM(AW2:AW67)</f>
        <v>404577.13004651701</v>
      </c>
      <c r="AX96" s="31">
        <f>AVERAGE(AX2:AX67)</f>
        <v>0.61064742556448215</v>
      </c>
    </row>
    <row r="97" spans="1:20" x14ac:dyDescent="0.25">
      <c r="A97" s="9" t="s">
        <v>31</v>
      </c>
      <c r="C97" s="9" t="s">
        <v>180</v>
      </c>
      <c r="D97" s="51">
        <v>13348</v>
      </c>
      <c r="P97" t="s">
        <v>85</v>
      </c>
      <c r="R97" t="s">
        <v>85</v>
      </c>
      <c r="S97" s="97" t="e">
        <f>S96/SUM(AF96,AR96,AW96)</f>
        <v>#REF!</v>
      </c>
      <c r="T97" s="33"/>
    </row>
    <row r="98" spans="1:20" x14ac:dyDescent="0.25">
      <c r="A98" s="9" t="s">
        <v>32</v>
      </c>
      <c r="C98" s="9" t="s">
        <v>180</v>
      </c>
      <c r="D98" s="51">
        <v>13348</v>
      </c>
      <c r="P98" s="33"/>
    </row>
    <row r="99" spans="1:20" x14ac:dyDescent="0.25">
      <c r="A99" s="9" t="s">
        <v>33</v>
      </c>
      <c r="C99" s="9" t="s">
        <v>180</v>
      </c>
      <c r="D99" s="51">
        <v>15759.0708347</v>
      </c>
    </row>
    <row r="100" spans="1:20" x14ac:dyDescent="0.25">
      <c r="A100" s="9" t="s">
        <v>34</v>
      </c>
      <c r="C100" s="9" t="s">
        <v>180</v>
      </c>
      <c r="D100" s="51">
        <v>18801.235278699998</v>
      </c>
    </row>
    <row r="101" spans="1:20" x14ac:dyDescent="0.25">
      <c r="A101" s="9" t="s">
        <v>35</v>
      </c>
      <c r="C101" s="9" t="s">
        <v>181</v>
      </c>
      <c r="D101" s="51">
        <v>18136.244020300001</v>
      </c>
    </row>
    <row r="102" spans="1:20" x14ac:dyDescent="0.25">
      <c r="A102" s="9" t="s">
        <v>36</v>
      </c>
      <c r="C102" s="9" t="s">
        <v>181</v>
      </c>
      <c r="D102" s="51">
        <v>18278.049380299999</v>
      </c>
    </row>
    <row r="103" spans="1:20" x14ac:dyDescent="0.25">
      <c r="A103" s="9" t="s">
        <v>37</v>
      </c>
      <c r="C103" s="9" t="s">
        <v>181</v>
      </c>
      <c r="D103" s="51">
        <v>19291.4067827</v>
      </c>
    </row>
    <row r="104" spans="1:20" x14ac:dyDescent="0.25">
      <c r="A104" s="9" t="s">
        <v>43</v>
      </c>
      <c r="C104" s="9" t="s">
        <v>182</v>
      </c>
      <c r="D104" s="51">
        <v>21090.991586800003</v>
      </c>
    </row>
    <row r="105" spans="1:20" x14ac:dyDescent="0.25">
      <c r="A105" s="9" t="s">
        <v>44</v>
      </c>
      <c r="C105" s="9" t="s">
        <v>182</v>
      </c>
      <c r="D105" s="51">
        <v>18747.5133843</v>
      </c>
    </row>
    <row r="106" spans="1:20" x14ac:dyDescent="0.25">
      <c r="A106" s="9" t="s">
        <v>45</v>
      </c>
      <c r="C106" s="9" t="s">
        <v>183</v>
      </c>
      <c r="D106" s="51">
        <v>17889.165304176749</v>
      </c>
    </row>
    <row r="107" spans="1:20" x14ac:dyDescent="0.25">
      <c r="A107" s="9" t="s">
        <v>46</v>
      </c>
      <c r="C107" s="9" t="s">
        <v>183</v>
      </c>
      <c r="D107" s="51">
        <v>20509.637867500001</v>
      </c>
    </row>
    <row r="108" spans="1:20" x14ac:dyDescent="0.25">
      <c r="A108" s="9" t="s">
        <v>47</v>
      </c>
      <c r="C108" s="9" t="s">
        <v>184</v>
      </c>
      <c r="D108" s="51">
        <v>23256.761638856751</v>
      </c>
    </row>
    <row r="109" spans="1:20" x14ac:dyDescent="0.25">
      <c r="A109" s="9" t="s">
        <v>48</v>
      </c>
      <c r="C109" s="9" t="s">
        <v>186</v>
      </c>
      <c r="D109" s="51">
        <v>23376</v>
      </c>
    </row>
    <row r="110" spans="1:20" x14ac:dyDescent="0.25">
      <c r="A110" s="9" t="s">
        <v>49</v>
      </c>
      <c r="C110" s="9" t="s">
        <v>185</v>
      </c>
      <c r="D110" s="51">
        <v>19787.176786800002</v>
      </c>
    </row>
    <row r="111" spans="1:20" x14ac:dyDescent="0.25">
      <c r="A111" s="9" t="s">
        <v>51</v>
      </c>
      <c r="C111" s="9" t="s">
        <v>187</v>
      </c>
      <c r="D111" s="51">
        <v>14055.388480000001</v>
      </c>
    </row>
    <row r="112" spans="1:20" x14ac:dyDescent="0.25">
      <c r="A112" s="9" t="s">
        <v>54</v>
      </c>
      <c r="C112" s="9" t="s">
        <v>188</v>
      </c>
      <c r="D112" s="51">
        <v>16906.999796800003</v>
      </c>
    </row>
    <row r="113" spans="1:4" x14ac:dyDescent="0.25">
      <c r="A113" s="9" t="s">
        <v>56</v>
      </c>
      <c r="C113" s="9" t="s">
        <v>189</v>
      </c>
      <c r="D113" s="51">
        <v>19582.3284203</v>
      </c>
    </row>
    <row r="114" spans="1:4" x14ac:dyDescent="0.25">
      <c r="A114" s="9" t="s">
        <v>61</v>
      </c>
      <c r="C114" s="9" t="s">
        <v>190</v>
      </c>
      <c r="D114" s="51">
        <v>13415.306801443148</v>
      </c>
    </row>
    <row r="115" spans="1:4" x14ac:dyDescent="0.25">
      <c r="A115" s="9" t="s">
        <v>62</v>
      </c>
      <c r="C115" s="9" t="s">
        <v>191</v>
      </c>
      <c r="D115" s="51">
        <v>14047.789942108488</v>
      </c>
    </row>
    <row r="116" spans="1:4" x14ac:dyDescent="0.25">
      <c r="A116" s="9" t="s">
        <v>63</v>
      </c>
      <c r="C116" s="9" t="s">
        <v>191</v>
      </c>
      <c r="D116" s="51">
        <v>14445.403426490877</v>
      </c>
    </row>
  </sheetData>
  <phoneticPr fontId="15" type="noConversion"/>
  <pageMargins left="0.75" right="0.75" top="1" bottom="1" header="0.5" footer="0.5"/>
  <pageSetup orientation="landscape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54" workbookViewId="0">
      <selection activeCell="F2" sqref="F2:F68"/>
    </sheetView>
  </sheetViews>
  <sheetFormatPr defaultColWidth="10.875" defaultRowHeight="15.75" x14ac:dyDescent="0.25"/>
  <cols>
    <col min="1" max="4" width="10.875" style="38"/>
    <col min="5" max="5" width="17.875" style="38" bestFit="1" customWidth="1"/>
    <col min="6" max="6" width="14" style="38" bestFit="1" customWidth="1"/>
    <col min="7" max="16384" width="10.875" style="38"/>
  </cols>
  <sheetData>
    <row r="1" spans="1:7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x14ac:dyDescent="0.25">
      <c r="A2" s="39">
        <v>41729</v>
      </c>
      <c r="B2" s="38">
        <v>7</v>
      </c>
      <c r="E2" s="41" t="s">
        <v>100</v>
      </c>
      <c r="F2" s="43">
        <v>33</v>
      </c>
      <c r="G2"/>
    </row>
    <row r="3" spans="1:7" x14ac:dyDescent="0.25">
      <c r="A3" s="39">
        <v>41730</v>
      </c>
      <c r="B3" s="38">
        <v>0</v>
      </c>
      <c r="E3" s="41" t="s">
        <v>101</v>
      </c>
      <c r="F3" s="43">
        <v>41</v>
      </c>
      <c r="G3"/>
    </row>
    <row r="4" spans="1:7" x14ac:dyDescent="0.25">
      <c r="A4" s="39">
        <v>41731</v>
      </c>
      <c r="B4" s="38">
        <v>8</v>
      </c>
      <c r="E4" s="41" t="s">
        <v>102</v>
      </c>
      <c r="F4" s="43">
        <v>45</v>
      </c>
      <c r="G4"/>
    </row>
    <row r="5" spans="1:7" x14ac:dyDescent="0.25">
      <c r="A5" s="39">
        <v>41732</v>
      </c>
      <c r="B5" s="38">
        <v>6</v>
      </c>
      <c r="E5" s="41" t="s">
        <v>103</v>
      </c>
      <c r="F5" s="43">
        <v>53</v>
      </c>
      <c r="G5"/>
    </row>
    <row r="6" spans="1:7" x14ac:dyDescent="0.25">
      <c r="A6" s="39">
        <v>41733</v>
      </c>
      <c r="B6" s="38">
        <v>4</v>
      </c>
      <c r="E6" s="41" t="s">
        <v>104</v>
      </c>
      <c r="F6" s="43">
        <v>50</v>
      </c>
      <c r="G6"/>
    </row>
    <row r="7" spans="1:7" x14ac:dyDescent="0.25">
      <c r="A7" s="39">
        <v>41734</v>
      </c>
      <c r="B7" s="38">
        <v>3</v>
      </c>
      <c r="E7" s="41" t="s">
        <v>105</v>
      </c>
      <c r="F7" s="43">
        <v>79</v>
      </c>
      <c r="G7"/>
    </row>
    <row r="8" spans="1:7" x14ac:dyDescent="0.25">
      <c r="A8" s="39">
        <v>41735</v>
      </c>
      <c r="B8" s="38">
        <v>5</v>
      </c>
      <c r="E8" s="41" t="s">
        <v>106</v>
      </c>
      <c r="F8" s="43">
        <v>60</v>
      </c>
      <c r="G8"/>
    </row>
    <row r="9" spans="1:7" x14ac:dyDescent="0.25">
      <c r="A9" s="39">
        <v>41736</v>
      </c>
      <c r="B9" s="38">
        <v>4</v>
      </c>
      <c r="E9" s="41" t="s">
        <v>107</v>
      </c>
      <c r="F9" s="43">
        <v>70</v>
      </c>
      <c r="G9"/>
    </row>
    <row r="10" spans="1:7" x14ac:dyDescent="0.25">
      <c r="A10" s="39">
        <v>41737</v>
      </c>
      <c r="B10" s="38">
        <v>2</v>
      </c>
      <c r="E10" s="41" t="s">
        <v>108</v>
      </c>
      <c r="F10" s="43">
        <v>77</v>
      </c>
      <c r="G10"/>
    </row>
    <row r="11" spans="1:7" x14ac:dyDescent="0.25">
      <c r="A11" s="39">
        <v>41738</v>
      </c>
      <c r="B11" s="38">
        <v>9</v>
      </c>
      <c r="E11" s="41" t="s">
        <v>109</v>
      </c>
      <c r="F11" s="43">
        <v>66</v>
      </c>
      <c r="G11"/>
    </row>
    <row r="12" spans="1:7" x14ac:dyDescent="0.25">
      <c r="A12" s="39">
        <v>41739</v>
      </c>
      <c r="B12" s="38">
        <v>6</v>
      </c>
      <c r="E12" s="41" t="s">
        <v>110</v>
      </c>
      <c r="F12" s="43">
        <v>66</v>
      </c>
      <c r="G12"/>
    </row>
    <row r="13" spans="1:7" x14ac:dyDescent="0.25">
      <c r="A13" s="39">
        <v>41740</v>
      </c>
      <c r="B13" s="38">
        <v>6</v>
      </c>
      <c r="E13" s="41" t="s">
        <v>111</v>
      </c>
      <c r="F13" s="43">
        <v>67</v>
      </c>
      <c r="G13"/>
    </row>
    <row r="14" spans="1:7" x14ac:dyDescent="0.25">
      <c r="A14" s="39">
        <v>41741</v>
      </c>
      <c r="B14" s="38">
        <v>11</v>
      </c>
      <c r="E14" s="41" t="s">
        <v>112</v>
      </c>
      <c r="F14" s="43">
        <v>86</v>
      </c>
      <c r="G14"/>
    </row>
    <row r="15" spans="1:7" x14ac:dyDescent="0.25">
      <c r="A15" s="39">
        <v>41742</v>
      </c>
      <c r="B15" s="38">
        <v>3</v>
      </c>
      <c r="E15" s="41" t="s">
        <v>113</v>
      </c>
      <c r="F15" s="43">
        <v>72</v>
      </c>
      <c r="G15"/>
    </row>
    <row r="16" spans="1:7" x14ac:dyDescent="0.25">
      <c r="A16" s="39">
        <v>41743</v>
      </c>
      <c r="B16" s="38">
        <v>3</v>
      </c>
      <c r="E16" s="41" t="s">
        <v>114</v>
      </c>
      <c r="F16" s="43">
        <v>80</v>
      </c>
      <c r="G16"/>
    </row>
    <row r="17" spans="1:7" x14ac:dyDescent="0.25">
      <c r="A17" s="39">
        <v>41744</v>
      </c>
      <c r="B17" s="38">
        <v>4</v>
      </c>
      <c r="E17" s="41" t="s">
        <v>115</v>
      </c>
      <c r="F17" s="43">
        <v>77</v>
      </c>
      <c r="G17"/>
    </row>
    <row r="18" spans="1:7" x14ac:dyDescent="0.25">
      <c r="A18" s="39">
        <v>41745</v>
      </c>
      <c r="B18" s="38">
        <v>8</v>
      </c>
      <c r="E18" s="41" t="s">
        <v>116</v>
      </c>
      <c r="F18" s="43">
        <v>83</v>
      </c>
      <c r="G18"/>
    </row>
    <row r="19" spans="1:7" x14ac:dyDescent="0.25">
      <c r="A19" s="39">
        <v>41746</v>
      </c>
      <c r="B19" s="38">
        <v>10</v>
      </c>
      <c r="E19" s="41" t="s">
        <v>117</v>
      </c>
      <c r="F19" s="43">
        <v>65</v>
      </c>
    </row>
    <row r="20" spans="1:7" x14ac:dyDescent="0.25">
      <c r="A20" s="39">
        <v>41747</v>
      </c>
      <c r="B20" s="38">
        <v>11</v>
      </c>
      <c r="E20" s="41" t="s">
        <v>118</v>
      </c>
      <c r="F20" s="43">
        <v>83</v>
      </c>
    </row>
    <row r="21" spans="1:7" x14ac:dyDescent="0.25">
      <c r="A21" s="39">
        <v>41748</v>
      </c>
      <c r="B21" s="38">
        <v>7</v>
      </c>
      <c r="E21" s="41" t="s">
        <v>119</v>
      </c>
      <c r="F21" s="43">
        <v>73</v>
      </c>
    </row>
    <row r="22" spans="1:7" x14ac:dyDescent="0.25">
      <c r="A22" s="39">
        <v>41749</v>
      </c>
      <c r="B22" s="38">
        <v>2</v>
      </c>
      <c r="E22" s="41" t="s">
        <v>120</v>
      </c>
      <c r="F22" s="43">
        <v>65</v>
      </c>
    </row>
    <row r="23" spans="1:7" x14ac:dyDescent="0.25">
      <c r="A23" s="39">
        <v>41750</v>
      </c>
      <c r="B23" s="38">
        <v>4</v>
      </c>
      <c r="E23" s="41" t="s">
        <v>121</v>
      </c>
      <c r="F23" s="43">
        <v>90</v>
      </c>
    </row>
    <row r="24" spans="1:7" x14ac:dyDescent="0.25">
      <c r="A24" s="39">
        <v>41751</v>
      </c>
      <c r="B24" s="38">
        <v>6</v>
      </c>
      <c r="E24" s="41" t="s">
        <v>122</v>
      </c>
      <c r="F24" s="43">
        <v>88</v>
      </c>
    </row>
    <row r="25" spans="1:7" x14ac:dyDescent="0.25">
      <c r="A25" s="39">
        <v>41752</v>
      </c>
      <c r="B25" s="38">
        <v>9</v>
      </c>
      <c r="E25" s="41" t="s">
        <v>123</v>
      </c>
      <c r="F25" s="43">
        <v>98</v>
      </c>
    </row>
    <row r="26" spans="1:7" x14ac:dyDescent="0.25">
      <c r="A26" s="39">
        <v>41753</v>
      </c>
      <c r="B26" s="38">
        <v>13</v>
      </c>
      <c r="E26" s="41" t="s">
        <v>124</v>
      </c>
      <c r="F26" s="43">
        <v>90</v>
      </c>
    </row>
    <row r="27" spans="1:7" x14ac:dyDescent="0.25">
      <c r="A27" s="39">
        <v>41754</v>
      </c>
      <c r="B27" s="38">
        <v>13</v>
      </c>
      <c r="E27" s="41" t="s">
        <v>125</v>
      </c>
      <c r="F27" s="43">
        <v>87</v>
      </c>
    </row>
    <row r="28" spans="1:7" x14ac:dyDescent="0.25">
      <c r="A28" s="39">
        <v>41755</v>
      </c>
      <c r="B28" s="38">
        <v>2</v>
      </c>
      <c r="E28" s="41" t="s">
        <v>126</v>
      </c>
      <c r="F28" s="43">
        <v>90</v>
      </c>
    </row>
    <row r="29" spans="1:7" x14ac:dyDescent="0.25">
      <c r="A29" s="39">
        <v>41756</v>
      </c>
      <c r="B29" s="38">
        <v>6</v>
      </c>
      <c r="E29" s="41" t="s">
        <v>127</v>
      </c>
      <c r="F29" s="43">
        <v>110</v>
      </c>
    </row>
    <row r="30" spans="1:7" x14ac:dyDescent="0.25">
      <c r="A30" s="39">
        <v>41757</v>
      </c>
      <c r="B30" s="38">
        <v>9</v>
      </c>
      <c r="E30" s="41" t="s">
        <v>128</v>
      </c>
      <c r="F30" s="43">
        <v>104</v>
      </c>
    </row>
    <row r="31" spans="1:7" x14ac:dyDescent="0.25">
      <c r="A31" s="39">
        <v>41758</v>
      </c>
      <c r="B31" s="38">
        <v>10</v>
      </c>
      <c r="E31" s="41" t="s">
        <v>129</v>
      </c>
      <c r="F31" s="43">
        <v>121</v>
      </c>
    </row>
    <row r="32" spans="1:7" x14ac:dyDescent="0.25">
      <c r="A32" s="39">
        <v>41759</v>
      </c>
      <c r="B32" s="38">
        <v>10</v>
      </c>
      <c r="E32" s="41" t="s">
        <v>130</v>
      </c>
      <c r="F32" s="43">
        <v>113</v>
      </c>
    </row>
    <row r="33" spans="1:6" x14ac:dyDescent="0.25">
      <c r="A33" s="39">
        <v>41760</v>
      </c>
      <c r="B33" s="38">
        <v>4</v>
      </c>
      <c r="E33" s="41" t="s">
        <v>131</v>
      </c>
      <c r="F33" s="43">
        <v>168</v>
      </c>
    </row>
    <row r="34" spans="1:6" x14ac:dyDescent="0.25">
      <c r="A34" s="39">
        <v>41761</v>
      </c>
      <c r="B34" s="38">
        <v>5</v>
      </c>
      <c r="E34" s="41" t="s">
        <v>132</v>
      </c>
      <c r="F34" s="43">
        <v>168</v>
      </c>
    </row>
    <row r="35" spans="1:6" x14ac:dyDescent="0.25">
      <c r="A35" s="39">
        <v>41762</v>
      </c>
      <c r="B35" s="38">
        <v>5</v>
      </c>
      <c r="E35" s="41" t="s">
        <v>133</v>
      </c>
      <c r="F35" s="43">
        <v>211</v>
      </c>
    </row>
    <row r="36" spans="1:6" x14ac:dyDescent="0.25">
      <c r="A36" s="39">
        <v>41763</v>
      </c>
      <c r="B36" s="38">
        <v>7</v>
      </c>
      <c r="E36" s="41" t="s">
        <v>134</v>
      </c>
      <c r="F36" s="43">
        <v>274</v>
      </c>
    </row>
    <row r="37" spans="1:6" x14ac:dyDescent="0.25">
      <c r="A37" s="39">
        <v>41764</v>
      </c>
      <c r="B37" s="38">
        <v>12</v>
      </c>
      <c r="E37" s="41" t="s">
        <v>135</v>
      </c>
      <c r="F37" s="43">
        <v>310</v>
      </c>
    </row>
    <row r="38" spans="1:6" x14ac:dyDescent="0.25">
      <c r="A38" s="39">
        <v>41765</v>
      </c>
      <c r="B38" s="38">
        <v>16</v>
      </c>
      <c r="E38" s="41" t="s">
        <v>136</v>
      </c>
      <c r="F38" s="43">
        <v>378</v>
      </c>
    </row>
    <row r="39" spans="1:6" x14ac:dyDescent="0.25">
      <c r="A39" s="39">
        <v>41766</v>
      </c>
      <c r="B39" s="38">
        <v>11</v>
      </c>
      <c r="E39" s="41" t="s">
        <v>137</v>
      </c>
      <c r="F39" s="43">
        <v>475</v>
      </c>
    </row>
    <row r="40" spans="1:6" x14ac:dyDescent="0.25">
      <c r="A40" s="39">
        <v>41767</v>
      </c>
      <c r="B40" s="38">
        <v>8</v>
      </c>
      <c r="E40" s="41" t="s">
        <v>138</v>
      </c>
      <c r="F40" s="43">
        <v>446</v>
      </c>
    </row>
    <row r="41" spans="1:6" x14ac:dyDescent="0.25">
      <c r="A41" s="39">
        <v>41768</v>
      </c>
      <c r="B41" s="38">
        <v>12</v>
      </c>
      <c r="E41" s="41" t="s">
        <v>139</v>
      </c>
      <c r="F41" s="43">
        <v>423</v>
      </c>
    </row>
    <row r="42" spans="1:6" x14ac:dyDescent="0.25">
      <c r="A42" s="39">
        <v>41769</v>
      </c>
      <c r="B42" s="38">
        <v>15</v>
      </c>
      <c r="E42" s="41" t="s">
        <v>140</v>
      </c>
      <c r="F42" s="43">
        <v>523</v>
      </c>
    </row>
    <row r="43" spans="1:6" x14ac:dyDescent="0.25">
      <c r="A43" s="39">
        <v>41770</v>
      </c>
      <c r="B43" s="38">
        <v>5</v>
      </c>
      <c r="E43" s="41" t="s">
        <v>141</v>
      </c>
      <c r="F43" s="43">
        <v>553</v>
      </c>
    </row>
    <row r="44" spans="1:6" x14ac:dyDescent="0.25">
      <c r="A44" s="39">
        <v>41771</v>
      </c>
      <c r="B44" s="38">
        <v>11</v>
      </c>
      <c r="E44" s="41" t="s">
        <v>142</v>
      </c>
      <c r="F44" s="43">
        <v>580</v>
      </c>
    </row>
    <row r="45" spans="1:6" x14ac:dyDescent="0.25">
      <c r="A45" s="39">
        <v>41772</v>
      </c>
      <c r="B45" s="38">
        <v>10</v>
      </c>
      <c r="E45" s="41" t="s">
        <v>143</v>
      </c>
      <c r="F45" s="43">
        <v>722</v>
      </c>
    </row>
    <row r="46" spans="1:6" x14ac:dyDescent="0.25">
      <c r="A46" s="39">
        <v>41773</v>
      </c>
      <c r="B46" s="38">
        <v>8</v>
      </c>
      <c r="E46" s="41" t="s">
        <v>144</v>
      </c>
      <c r="F46" s="43">
        <v>701</v>
      </c>
    </row>
    <row r="47" spans="1:6" x14ac:dyDescent="0.25">
      <c r="A47" s="39">
        <v>41774</v>
      </c>
      <c r="B47" s="38">
        <v>9</v>
      </c>
      <c r="E47" s="41" t="s">
        <v>145</v>
      </c>
      <c r="F47" s="43">
        <v>696</v>
      </c>
    </row>
    <row r="48" spans="1:6" x14ac:dyDescent="0.25">
      <c r="A48" s="39">
        <v>41775</v>
      </c>
      <c r="B48" s="38">
        <v>10</v>
      </c>
      <c r="E48" s="41" t="s">
        <v>146</v>
      </c>
      <c r="F48" s="43">
        <v>703</v>
      </c>
    </row>
    <row r="49" spans="1:6" x14ac:dyDescent="0.25">
      <c r="A49" s="39">
        <v>41776</v>
      </c>
      <c r="B49" s="38">
        <v>6</v>
      </c>
      <c r="E49" s="41" t="s">
        <v>147</v>
      </c>
      <c r="F49" s="43">
        <v>645</v>
      </c>
    </row>
    <row r="50" spans="1:6" x14ac:dyDescent="0.25">
      <c r="A50" s="39">
        <v>41777</v>
      </c>
      <c r="B50" s="38">
        <v>6</v>
      </c>
      <c r="E50" s="41" t="s">
        <v>148</v>
      </c>
      <c r="F50" s="43">
        <v>723</v>
      </c>
    </row>
    <row r="51" spans="1:6" x14ac:dyDescent="0.25">
      <c r="A51" s="39">
        <v>41778</v>
      </c>
      <c r="B51" s="38">
        <v>10</v>
      </c>
      <c r="E51" s="41" t="s">
        <v>149</v>
      </c>
      <c r="F51" s="43">
        <v>651</v>
      </c>
    </row>
    <row r="52" spans="1:6" x14ac:dyDescent="0.25">
      <c r="A52" s="39">
        <v>41779</v>
      </c>
      <c r="B52" s="38">
        <v>13</v>
      </c>
      <c r="E52" s="41" t="s">
        <v>150</v>
      </c>
      <c r="F52" s="43">
        <v>688</v>
      </c>
    </row>
    <row r="53" spans="1:6" x14ac:dyDescent="0.25">
      <c r="A53" s="39">
        <v>41780</v>
      </c>
      <c r="B53" s="38">
        <v>9</v>
      </c>
      <c r="E53" s="41" t="s">
        <v>151</v>
      </c>
      <c r="F53" s="43">
        <v>704</v>
      </c>
    </row>
    <row r="54" spans="1:6" x14ac:dyDescent="0.25">
      <c r="A54" s="39">
        <v>41781</v>
      </c>
      <c r="B54" s="38">
        <v>13</v>
      </c>
      <c r="E54" s="41" t="s">
        <v>152</v>
      </c>
      <c r="F54" s="43">
        <v>632</v>
      </c>
    </row>
    <row r="55" spans="1:6" x14ac:dyDescent="0.25">
      <c r="A55" s="39">
        <v>41782</v>
      </c>
      <c r="B55" s="38">
        <v>11</v>
      </c>
      <c r="E55" s="41" t="s">
        <v>153</v>
      </c>
      <c r="F55" s="43">
        <v>721</v>
      </c>
    </row>
    <row r="56" spans="1:6" x14ac:dyDescent="0.25">
      <c r="A56" s="39">
        <v>41783</v>
      </c>
      <c r="B56" s="38">
        <v>11</v>
      </c>
      <c r="E56" s="41" t="s">
        <v>154</v>
      </c>
      <c r="F56" s="43">
        <v>718</v>
      </c>
    </row>
    <row r="57" spans="1:6" x14ac:dyDescent="0.25">
      <c r="A57" s="39">
        <v>41784</v>
      </c>
      <c r="B57" s="38">
        <v>3</v>
      </c>
      <c r="E57" s="41" t="s">
        <v>155</v>
      </c>
      <c r="F57" s="43">
        <v>705</v>
      </c>
    </row>
    <row r="58" spans="1:6" x14ac:dyDescent="0.25">
      <c r="A58" s="39">
        <v>41785</v>
      </c>
      <c r="B58" s="38">
        <v>16</v>
      </c>
      <c r="E58" s="41" t="s">
        <v>156</v>
      </c>
      <c r="F58" s="43">
        <v>697</v>
      </c>
    </row>
    <row r="59" spans="1:6" x14ac:dyDescent="0.25">
      <c r="A59" s="39">
        <v>41786</v>
      </c>
      <c r="B59" s="38">
        <v>9</v>
      </c>
      <c r="E59" s="41" t="s">
        <v>157</v>
      </c>
      <c r="F59" s="43">
        <v>662</v>
      </c>
    </row>
    <row r="60" spans="1:6" x14ac:dyDescent="0.25">
      <c r="A60" s="39">
        <v>41787</v>
      </c>
      <c r="B60" s="38">
        <v>9</v>
      </c>
      <c r="E60" s="41" t="s">
        <v>158</v>
      </c>
      <c r="F60" s="43">
        <v>591</v>
      </c>
    </row>
    <row r="61" spans="1:6" x14ac:dyDescent="0.25">
      <c r="A61" s="39">
        <v>41788</v>
      </c>
      <c r="B61" s="38">
        <v>9</v>
      </c>
      <c r="E61" s="41" t="s">
        <v>159</v>
      </c>
      <c r="F61" s="43">
        <v>572</v>
      </c>
    </row>
    <row r="62" spans="1:6" x14ac:dyDescent="0.25">
      <c r="A62" s="39">
        <v>41789</v>
      </c>
      <c r="B62" s="38">
        <v>9</v>
      </c>
      <c r="E62" s="41" t="s">
        <v>160</v>
      </c>
      <c r="F62" s="43">
        <v>583</v>
      </c>
    </row>
    <row r="63" spans="1:6" x14ac:dyDescent="0.25">
      <c r="A63" s="39">
        <v>41790</v>
      </c>
      <c r="B63" s="38">
        <v>20</v>
      </c>
      <c r="E63" s="41" t="s">
        <v>161</v>
      </c>
      <c r="F63" s="43">
        <v>570</v>
      </c>
    </row>
    <row r="64" spans="1:6" x14ac:dyDescent="0.25">
      <c r="A64" s="39">
        <v>41791</v>
      </c>
      <c r="B64" s="38">
        <v>5</v>
      </c>
      <c r="E64" s="41" t="s">
        <v>162</v>
      </c>
      <c r="F64" s="43">
        <v>597</v>
      </c>
    </row>
    <row r="65" spans="1:6" x14ac:dyDescent="0.25">
      <c r="A65" s="39">
        <v>41792</v>
      </c>
      <c r="B65" s="38">
        <v>20</v>
      </c>
      <c r="E65" s="41" t="s">
        <v>163</v>
      </c>
      <c r="F65" s="43">
        <v>670</v>
      </c>
    </row>
    <row r="66" spans="1:6" x14ac:dyDescent="0.25">
      <c r="A66" s="39">
        <v>41793</v>
      </c>
      <c r="B66" s="38">
        <v>13</v>
      </c>
      <c r="E66" s="41" t="s">
        <v>164</v>
      </c>
      <c r="F66" s="43">
        <v>590</v>
      </c>
    </row>
    <row r="67" spans="1:6" x14ac:dyDescent="0.25">
      <c r="A67" s="39">
        <v>41794</v>
      </c>
      <c r="B67" s="38">
        <v>11</v>
      </c>
      <c r="E67" s="41" t="s">
        <v>165</v>
      </c>
      <c r="F67" s="43">
        <v>621</v>
      </c>
    </row>
    <row r="68" spans="1:6" x14ac:dyDescent="0.25">
      <c r="A68" s="39">
        <v>41795</v>
      </c>
      <c r="B68" s="38">
        <v>8</v>
      </c>
      <c r="E68" s="41" t="s">
        <v>166</v>
      </c>
      <c r="F68" s="43">
        <v>628</v>
      </c>
    </row>
    <row r="69" spans="1:6" x14ac:dyDescent="0.25">
      <c r="A69" s="39">
        <v>41796</v>
      </c>
      <c r="B69" s="38">
        <v>3</v>
      </c>
      <c r="E69" s="41" t="s">
        <v>98</v>
      </c>
      <c r="F69" s="43">
        <v>22681</v>
      </c>
    </row>
    <row r="70" spans="1:6" x14ac:dyDescent="0.25">
      <c r="A70" s="39">
        <v>41797</v>
      </c>
      <c r="B70" s="38">
        <v>5</v>
      </c>
      <c r="E70"/>
      <c r="F70"/>
    </row>
    <row r="71" spans="1:6" x14ac:dyDescent="0.25">
      <c r="A71" s="39">
        <v>41798</v>
      </c>
      <c r="B71" s="38">
        <v>6</v>
      </c>
      <c r="E71"/>
      <c r="F71"/>
    </row>
    <row r="72" spans="1:6" x14ac:dyDescent="0.25">
      <c r="A72" s="39">
        <v>41799</v>
      </c>
      <c r="B72" s="38">
        <v>9</v>
      </c>
      <c r="E72"/>
      <c r="F72"/>
    </row>
    <row r="73" spans="1:6" x14ac:dyDescent="0.25">
      <c r="A73" s="39">
        <v>41800</v>
      </c>
      <c r="B73" s="38">
        <v>10</v>
      </c>
      <c r="E73"/>
      <c r="F73"/>
    </row>
    <row r="74" spans="1:6" x14ac:dyDescent="0.25">
      <c r="A74" s="39">
        <v>41801</v>
      </c>
      <c r="B74" s="38">
        <v>9</v>
      </c>
      <c r="E74"/>
      <c r="F74"/>
    </row>
    <row r="75" spans="1:6" x14ac:dyDescent="0.25">
      <c r="A75" s="39">
        <v>41802</v>
      </c>
      <c r="B75" s="38">
        <v>13</v>
      </c>
      <c r="E75"/>
      <c r="F75"/>
    </row>
    <row r="76" spans="1:6" x14ac:dyDescent="0.25">
      <c r="A76" s="39">
        <v>41803</v>
      </c>
      <c r="B76" s="38">
        <v>6</v>
      </c>
      <c r="E76"/>
      <c r="F76"/>
    </row>
    <row r="77" spans="1:6" x14ac:dyDescent="0.25">
      <c r="A77" s="39">
        <v>41804</v>
      </c>
      <c r="B77" s="38">
        <v>8</v>
      </c>
      <c r="E77"/>
      <c r="F77"/>
    </row>
    <row r="78" spans="1:6" x14ac:dyDescent="0.25">
      <c r="A78" s="39">
        <v>41805</v>
      </c>
      <c r="B78" s="38">
        <v>11</v>
      </c>
      <c r="E78"/>
      <c r="F78"/>
    </row>
    <row r="79" spans="1:6" x14ac:dyDescent="0.25">
      <c r="A79" s="39">
        <v>41806</v>
      </c>
      <c r="B79" s="38">
        <v>11</v>
      </c>
      <c r="E79"/>
      <c r="F79"/>
    </row>
    <row r="80" spans="1:6" x14ac:dyDescent="0.25">
      <c r="A80" s="39">
        <v>41807</v>
      </c>
      <c r="B80" s="38">
        <v>10</v>
      </c>
      <c r="E80"/>
      <c r="F80"/>
    </row>
    <row r="81" spans="1:6" x14ac:dyDescent="0.25">
      <c r="A81" s="39">
        <v>41808</v>
      </c>
      <c r="B81" s="38">
        <v>10</v>
      </c>
      <c r="E81"/>
      <c r="F81"/>
    </row>
    <row r="82" spans="1:6" x14ac:dyDescent="0.25">
      <c r="A82" s="39">
        <v>41809</v>
      </c>
      <c r="B82" s="38">
        <v>11</v>
      </c>
      <c r="E82"/>
      <c r="F82"/>
    </row>
    <row r="83" spans="1:6" x14ac:dyDescent="0.25">
      <c r="A83" s="39">
        <v>41810</v>
      </c>
      <c r="B83" s="38">
        <v>11</v>
      </c>
      <c r="E83"/>
      <c r="F83"/>
    </row>
    <row r="84" spans="1:6" x14ac:dyDescent="0.25">
      <c r="A84" s="39">
        <v>41811</v>
      </c>
      <c r="B84" s="38">
        <v>6</v>
      </c>
      <c r="E84"/>
      <c r="F84"/>
    </row>
    <row r="85" spans="1:6" x14ac:dyDescent="0.25">
      <c r="A85" s="39">
        <v>41812</v>
      </c>
      <c r="B85" s="38">
        <v>8</v>
      </c>
      <c r="E85"/>
      <c r="F85"/>
    </row>
    <row r="86" spans="1:6" x14ac:dyDescent="0.25">
      <c r="A86" s="39">
        <v>41813</v>
      </c>
      <c r="B86" s="38">
        <v>13</v>
      </c>
      <c r="E86"/>
      <c r="F86"/>
    </row>
    <row r="87" spans="1:6" x14ac:dyDescent="0.25">
      <c r="A87" s="39">
        <v>41814</v>
      </c>
      <c r="B87" s="38">
        <v>12</v>
      </c>
      <c r="E87"/>
      <c r="F87"/>
    </row>
    <row r="88" spans="1:6" x14ac:dyDescent="0.25">
      <c r="A88" s="39">
        <v>41815</v>
      </c>
      <c r="B88" s="38">
        <v>14</v>
      </c>
      <c r="E88"/>
      <c r="F88"/>
    </row>
    <row r="89" spans="1:6" x14ac:dyDescent="0.25">
      <c r="A89" s="39">
        <v>41816</v>
      </c>
      <c r="B89" s="38">
        <v>16</v>
      </c>
      <c r="E89"/>
      <c r="F89"/>
    </row>
    <row r="90" spans="1:6" x14ac:dyDescent="0.25">
      <c r="A90" s="39">
        <v>41817</v>
      </c>
      <c r="B90" s="38">
        <v>10</v>
      </c>
      <c r="E90"/>
      <c r="F90"/>
    </row>
    <row r="91" spans="1:6" x14ac:dyDescent="0.25">
      <c r="A91" s="39">
        <v>41818</v>
      </c>
      <c r="B91" s="38">
        <v>8</v>
      </c>
      <c r="E91"/>
      <c r="F91"/>
    </row>
    <row r="92" spans="1:6" x14ac:dyDescent="0.25">
      <c r="A92" s="39">
        <v>41819</v>
      </c>
      <c r="B92" s="38">
        <v>13</v>
      </c>
      <c r="E92"/>
      <c r="F92"/>
    </row>
    <row r="93" spans="1:6" x14ac:dyDescent="0.25">
      <c r="A93" s="39">
        <v>41820</v>
      </c>
      <c r="B93" s="38">
        <v>13</v>
      </c>
      <c r="E93"/>
      <c r="F93"/>
    </row>
    <row r="94" spans="1:6" x14ac:dyDescent="0.25">
      <c r="A94" s="39">
        <v>41821</v>
      </c>
      <c r="B94" s="38">
        <v>8</v>
      </c>
      <c r="E94"/>
      <c r="F94"/>
    </row>
    <row r="95" spans="1:6" x14ac:dyDescent="0.25">
      <c r="A95" s="39">
        <v>41822</v>
      </c>
      <c r="B95" s="38">
        <v>7</v>
      </c>
      <c r="E95"/>
      <c r="F95"/>
    </row>
    <row r="96" spans="1:6" x14ac:dyDescent="0.25">
      <c r="A96" s="39">
        <v>41823</v>
      </c>
      <c r="B96" s="38">
        <v>8</v>
      </c>
      <c r="E96"/>
      <c r="F96"/>
    </row>
    <row r="97" spans="1:6" x14ac:dyDescent="0.25">
      <c r="A97" s="39">
        <v>41824</v>
      </c>
      <c r="B97" s="38">
        <v>14</v>
      </c>
      <c r="E97"/>
      <c r="F97"/>
    </row>
    <row r="98" spans="1:6" x14ac:dyDescent="0.25">
      <c r="A98" s="39">
        <v>41825</v>
      </c>
      <c r="B98" s="38">
        <v>10</v>
      </c>
      <c r="E98"/>
      <c r="F98"/>
    </row>
    <row r="99" spans="1:6" x14ac:dyDescent="0.25">
      <c r="A99" s="39">
        <v>41826</v>
      </c>
      <c r="B99" s="38">
        <v>12</v>
      </c>
      <c r="E99"/>
      <c r="F99"/>
    </row>
    <row r="100" spans="1:6" x14ac:dyDescent="0.25">
      <c r="A100" s="39">
        <v>41827</v>
      </c>
      <c r="B100" s="38">
        <v>10</v>
      </c>
      <c r="E100"/>
      <c r="F100"/>
    </row>
    <row r="101" spans="1:6" x14ac:dyDescent="0.25">
      <c r="A101" s="39">
        <v>41828</v>
      </c>
      <c r="B101" s="38">
        <v>14</v>
      </c>
      <c r="E101"/>
      <c r="F101"/>
    </row>
    <row r="102" spans="1:6" x14ac:dyDescent="0.25">
      <c r="A102" s="39">
        <v>41829</v>
      </c>
      <c r="B102" s="38">
        <v>13</v>
      </c>
      <c r="E102"/>
      <c r="F102"/>
    </row>
    <row r="103" spans="1:6" x14ac:dyDescent="0.25">
      <c r="A103" s="39">
        <v>41830</v>
      </c>
      <c r="B103" s="38">
        <v>9</v>
      </c>
      <c r="E103"/>
      <c r="F103"/>
    </row>
    <row r="104" spans="1:6" x14ac:dyDescent="0.25">
      <c r="A104" s="39">
        <v>41831</v>
      </c>
      <c r="B104" s="38">
        <v>12</v>
      </c>
      <c r="E104"/>
      <c r="F104"/>
    </row>
    <row r="105" spans="1:6" x14ac:dyDescent="0.25">
      <c r="A105" s="39">
        <v>41832</v>
      </c>
      <c r="B105" s="38">
        <v>11</v>
      </c>
      <c r="E105"/>
      <c r="F105"/>
    </row>
    <row r="106" spans="1:6" x14ac:dyDescent="0.25">
      <c r="A106" s="39">
        <v>41833</v>
      </c>
      <c r="B106" s="38">
        <v>11</v>
      </c>
      <c r="E106"/>
      <c r="F106"/>
    </row>
    <row r="107" spans="1:6" x14ac:dyDescent="0.25">
      <c r="A107" s="39">
        <v>41834</v>
      </c>
      <c r="B107" s="38">
        <v>16</v>
      </c>
      <c r="E107"/>
      <c r="F107"/>
    </row>
    <row r="108" spans="1:6" x14ac:dyDescent="0.25">
      <c r="A108" s="39">
        <v>41835</v>
      </c>
      <c r="B108" s="38">
        <v>15</v>
      </c>
      <c r="E108"/>
      <c r="F108"/>
    </row>
    <row r="109" spans="1:6" x14ac:dyDescent="0.25">
      <c r="A109" s="39">
        <v>41836</v>
      </c>
      <c r="B109" s="38">
        <v>14</v>
      </c>
      <c r="E109"/>
      <c r="F109"/>
    </row>
    <row r="110" spans="1:6" x14ac:dyDescent="0.25">
      <c r="A110" s="39">
        <v>41837</v>
      </c>
      <c r="B110" s="38">
        <v>7</v>
      </c>
      <c r="E110"/>
      <c r="F110"/>
    </row>
    <row r="111" spans="1:6" x14ac:dyDescent="0.25">
      <c r="A111" s="39">
        <v>41838</v>
      </c>
      <c r="B111" s="38">
        <v>11</v>
      </c>
      <c r="E111"/>
      <c r="F111"/>
    </row>
    <row r="112" spans="1:6" x14ac:dyDescent="0.25">
      <c r="A112" s="39">
        <v>41839</v>
      </c>
      <c r="B112" s="38">
        <v>7</v>
      </c>
      <c r="E112"/>
      <c r="F112"/>
    </row>
    <row r="113" spans="1:6" x14ac:dyDescent="0.25">
      <c r="A113" s="39">
        <v>41840</v>
      </c>
      <c r="B113" s="38">
        <v>7</v>
      </c>
      <c r="E113"/>
      <c r="F113"/>
    </row>
    <row r="114" spans="1:6" x14ac:dyDescent="0.25">
      <c r="A114" s="39">
        <v>41841</v>
      </c>
      <c r="B114" s="38">
        <v>12</v>
      </c>
      <c r="E114"/>
      <c r="F114"/>
    </row>
    <row r="115" spans="1:6" x14ac:dyDescent="0.25">
      <c r="A115" s="39">
        <v>41842</v>
      </c>
      <c r="B115" s="38">
        <v>18</v>
      </c>
      <c r="E115"/>
      <c r="F115"/>
    </row>
    <row r="116" spans="1:6" x14ac:dyDescent="0.25">
      <c r="A116" s="39">
        <v>41843</v>
      </c>
      <c r="B116" s="38">
        <v>14</v>
      </c>
      <c r="E116"/>
      <c r="F116"/>
    </row>
    <row r="117" spans="1:6" x14ac:dyDescent="0.25">
      <c r="A117" s="39">
        <v>41844</v>
      </c>
      <c r="B117" s="38">
        <v>12</v>
      </c>
      <c r="E117"/>
      <c r="F117"/>
    </row>
    <row r="118" spans="1:6" x14ac:dyDescent="0.25">
      <c r="A118" s="39">
        <v>41845</v>
      </c>
      <c r="B118" s="38">
        <v>10</v>
      </c>
      <c r="E118"/>
      <c r="F118"/>
    </row>
    <row r="119" spans="1:6" x14ac:dyDescent="0.25">
      <c r="A119" s="39">
        <v>41846</v>
      </c>
      <c r="B119" s="38">
        <v>10</v>
      </c>
      <c r="E119"/>
      <c r="F119"/>
    </row>
    <row r="120" spans="1:6" x14ac:dyDescent="0.25">
      <c r="A120" s="39">
        <v>41847</v>
      </c>
      <c r="B120" s="38">
        <v>7</v>
      </c>
      <c r="E120"/>
      <c r="F120"/>
    </row>
    <row r="121" spans="1:6" x14ac:dyDescent="0.25">
      <c r="A121" s="39">
        <v>41848</v>
      </c>
      <c r="B121" s="38">
        <v>10</v>
      </c>
      <c r="E121"/>
      <c r="F121"/>
    </row>
    <row r="122" spans="1:6" x14ac:dyDescent="0.25">
      <c r="A122" s="39">
        <v>41849</v>
      </c>
      <c r="B122" s="38">
        <v>14</v>
      </c>
      <c r="E122"/>
      <c r="F122"/>
    </row>
    <row r="123" spans="1:6" x14ac:dyDescent="0.25">
      <c r="A123" s="39">
        <v>41850</v>
      </c>
      <c r="B123" s="38">
        <v>11</v>
      </c>
      <c r="E123"/>
      <c r="F123"/>
    </row>
    <row r="124" spans="1:6" x14ac:dyDescent="0.25">
      <c r="A124" s="39">
        <v>41851</v>
      </c>
      <c r="B124" s="38">
        <v>8</v>
      </c>
      <c r="E124"/>
      <c r="F124"/>
    </row>
    <row r="125" spans="1:6" x14ac:dyDescent="0.25">
      <c r="A125" s="39">
        <v>41852</v>
      </c>
      <c r="B125" s="38">
        <v>5</v>
      </c>
      <c r="E125"/>
      <c r="F125"/>
    </row>
    <row r="126" spans="1:6" x14ac:dyDescent="0.25">
      <c r="A126" s="39">
        <v>41853</v>
      </c>
      <c r="B126" s="38">
        <v>6</v>
      </c>
      <c r="E126"/>
      <c r="F126"/>
    </row>
    <row r="127" spans="1:6" x14ac:dyDescent="0.25">
      <c r="A127" s="39">
        <v>41854</v>
      </c>
      <c r="B127" s="38">
        <v>11</v>
      </c>
      <c r="E127"/>
      <c r="F127"/>
    </row>
    <row r="128" spans="1:6" x14ac:dyDescent="0.25">
      <c r="A128" s="39">
        <v>41855</v>
      </c>
      <c r="B128" s="38">
        <v>14</v>
      </c>
      <c r="E128"/>
      <c r="F128"/>
    </row>
    <row r="129" spans="1:6" x14ac:dyDescent="0.25">
      <c r="A129" s="39">
        <v>41856</v>
      </c>
      <c r="B129" s="38">
        <v>15</v>
      </c>
      <c r="E129"/>
      <c r="F129"/>
    </row>
    <row r="130" spans="1:6" x14ac:dyDescent="0.25">
      <c r="A130" s="39">
        <v>41857</v>
      </c>
      <c r="B130" s="38">
        <v>13</v>
      </c>
      <c r="E130"/>
      <c r="F130"/>
    </row>
    <row r="131" spans="1:6" x14ac:dyDescent="0.25">
      <c r="A131" s="39">
        <v>41858</v>
      </c>
      <c r="B131" s="38">
        <v>8</v>
      </c>
      <c r="E131"/>
      <c r="F131"/>
    </row>
    <row r="132" spans="1:6" x14ac:dyDescent="0.25">
      <c r="A132" s="39">
        <v>41859</v>
      </c>
      <c r="B132" s="38">
        <v>9</v>
      </c>
      <c r="E132"/>
      <c r="F132"/>
    </row>
    <row r="133" spans="1:6" x14ac:dyDescent="0.25">
      <c r="A133" s="39">
        <v>41860</v>
      </c>
      <c r="B133" s="38">
        <v>11</v>
      </c>
      <c r="E133"/>
      <c r="F133"/>
    </row>
    <row r="134" spans="1:6" x14ac:dyDescent="0.25">
      <c r="A134" s="39">
        <v>41861</v>
      </c>
      <c r="B134" s="38">
        <v>13</v>
      </c>
      <c r="E134"/>
      <c r="F134"/>
    </row>
    <row r="135" spans="1:6" x14ac:dyDescent="0.25">
      <c r="A135" s="39">
        <v>41862</v>
      </c>
      <c r="B135" s="38">
        <v>12</v>
      </c>
      <c r="E135"/>
      <c r="F135"/>
    </row>
    <row r="136" spans="1:6" x14ac:dyDescent="0.25">
      <c r="A136" s="39">
        <v>41863</v>
      </c>
      <c r="B136" s="38">
        <v>17</v>
      </c>
      <c r="E136"/>
      <c r="F136"/>
    </row>
    <row r="137" spans="1:6" x14ac:dyDescent="0.25">
      <c r="A137" s="39">
        <v>41864</v>
      </c>
      <c r="B137" s="38">
        <v>5</v>
      </c>
      <c r="E137"/>
      <c r="F137"/>
    </row>
    <row r="138" spans="1:6" x14ac:dyDescent="0.25">
      <c r="A138" s="39">
        <v>41865</v>
      </c>
      <c r="B138" s="38">
        <v>4</v>
      </c>
      <c r="E138"/>
      <c r="F138"/>
    </row>
    <row r="139" spans="1:6" x14ac:dyDescent="0.25">
      <c r="A139" s="39">
        <v>41866</v>
      </c>
      <c r="B139" s="38">
        <v>14</v>
      </c>
      <c r="E139"/>
      <c r="F139"/>
    </row>
    <row r="140" spans="1:6" x14ac:dyDescent="0.25">
      <c r="A140" s="39">
        <v>41867</v>
      </c>
      <c r="B140" s="38">
        <v>12</v>
      </c>
      <c r="E140"/>
      <c r="F140"/>
    </row>
    <row r="141" spans="1:6" x14ac:dyDescent="0.25">
      <c r="A141" s="39">
        <v>41868</v>
      </c>
      <c r="B141" s="38">
        <v>9</v>
      </c>
      <c r="E141"/>
      <c r="F141"/>
    </row>
    <row r="142" spans="1:6" x14ac:dyDescent="0.25">
      <c r="A142" s="39">
        <v>41869</v>
      </c>
      <c r="B142" s="38">
        <v>9</v>
      </c>
      <c r="E142"/>
      <c r="F142"/>
    </row>
    <row r="143" spans="1:6" x14ac:dyDescent="0.25">
      <c r="A143" s="39">
        <v>41870</v>
      </c>
      <c r="B143" s="38">
        <v>14</v>
      </c>
      <c r="E143"/>
      <c r="F143"/>
    </row>
    <row r="144" spans="1:6" x14ac:dyDescent="0.25">
      <c r="A144" s="39">
        <v>41871</v>
      </c>
      <c r="B144" s="38">
        <v>10</v>
      </c>
      <c r="E144"/>
      <c r="F144"/>
    </row>
    <row r="145" spans="1:6" x14ac:dyDescent="0.25">
      <c r="A145" s="39">
        <v>41872</v>
      </c>
      <c r="B145" s="38">
        <v>12</v>
      </c>
      <c r="E145"/>
      <c r="F145"/>
    </row>
    <row r="146" spans="1:6" x14ac:dyDescent="0.25">
      <c r="A146" s="39">
        <v>41873</v>
      </c>
      <c r="B146" s="38">
        <v>11</v>
      </c>
      <c r="E146"/>
      <c r="F146"/>
    </row>
    <row r="147" spans="1:6" x14ac:dyDescent="0.25">
      <c r="A147" s="39">
        <v>41874</v>
      </c>
      <c r="B147" s="38">
        <v>7</v>
      </c>
      <c r="E147"/>
      <c r="F147"/>
    </row>
    <row r="148" spans="1:6" x14ac:dyDescent="0.25">
      <c r="A148" s="39">
        <v>41875</v>
      </c>
      <c r="B148" s="38">
        <v>2</v>
      </c>
      <c r="E148"/>
      <c r="F148"/>
    </row>
    <row r="149" spans="1:6" x14ac:dyDescent="0.25">
      <c r="A149" s="39">
        <v>41876</v>
      </c>
      <c r="B149" s="38">
        <v>14</v>
      </c>
      <c r="E149"/>
      <c r="F149"/>
    </row>
    <row r="150" spans="1:6" x14ac:dyDescent="0.25">
      <c r="A150" s="39">
        <v>41877</v>
      </c>
      <c r="B150" s="38">
        <v>11</v>
      </c>
      <c r="E150"/>
      <c r="F150"/>
    </row>
    <row r="151" spans="1:6" x14ac:dyDescent="0.25">
      <c r="A151" s="39">
        <v>41878</v>
      </c>
      <c r="B151" s="38">
        <v>11</v>
      </c>
      <c r="E151"/>
      <c r="F151"/>
    </row>
    <row r="152" spans="1:6" x14ac:dyDescent="0.25">
      <c r="A152" s="39">
        <v>41879</v>
      </c>
      <c r="B152" s="38">
        <v>16</v>
      </c>
      <c r="E152"/>
      <c r="F152"/>
    </row>
    <row r="153" spans="1:6" x14ac:dyDescent="0.25">
      <c r="A153" s="39">
        <v>41880</v>
      </c>
      <c r="B153" s="38">
        <v>16</v>
      </c>
      <c r="E153"/>
      <c r="F153"/>
    </row>
    <row r="154" spans="1:6" x14ac:dyDescent="0.25">
      <c r="A154" s="39">
        <v>41881</v>
      </c>
      <c r="B154" s="38">
        <v>9</v>
      </c>
      <c r="E154"/>
      <c r="F154"/>
    </row>
    <row r="155" spans="1:6" x14ac:dyDescent="0.25">
      <c r="A155" s="39">
        <v>41882</v>
      </c>
      <c r="B155" s="38">
        <v>13</v>
      </c>
      <c r="E155"/>
      <c r="F155"/>
    </row>
    <row r="156" spans="1:6" x14ac:dyDescent="0.25">
      <c r="A156" s="39">
        <v>41883</v>
      </c>
      <c r="B156" s="38">
        <v>11</v>
      </c>
      <c r="E156"/>
      <c r="F156"/>
    </row>
    <row r="157" spans="1:6" x14ac:dyDescent="0.25">
      <c r="A157" s="39">
        <v>41884</v>
      </c>
      <c r="B157" s="38">
        <v>15</v>
      </c>
      <c r="E157"/>
      <c r="F157"/>
    </row>
    <row r="158" spans="1:6" x14ac:dyDescent="0.25">
      <c r="A158" s="39">
        <v>41885</v>
      </c>
      <c r="B158" s="38">
        <v>8</v>
      </c>
      <c r="E158"/>
      <c r="F158"/>
    </row>
    <row r="159" spans="1:6" x14ac:dyDescent="0.25">
      <c r="A159" s="39">
        <v>41886</v>
      </c>
      <c r="B159" s="38">
        <v>12</v>
      </c>
      <c r="E159"/>
      <c r="F159"/>
    </row>
    <row r="160" spans="1:6" x14ac:dyDescent="0.25">
      <c r="A160" s="39">
        <v>41887</v>
      </c>
      <c r="B160" s="38">
        <v>12</v>
      </c>
      <c r="E160"/>
      <c r="F160"/>
    </row>
    <row r="161" spans="1:6" x14ac:dyDescent="0.25">
      <c r="A161" s="39">
        <v>41888</v>
      </c>
      <c r="B161" s="38">
        <v>14</v>
      </c>
      <c r="E161"/>
      <c r="F161"/>
    </row>
    <row r="162" spans="1:6" x14ac:dyDescent="0.25">
      <c r="A162" s="39">
        <v>41889</v>
      </c>
      <c r="B162" s="38">
        <v>16</v>
      </c>
      <c r="E162"/>
      <c r="F162"/>
    </row>
    <row r="163" spans="1:6" x14ac:dyDescent="0.25">
      <c r="A163" s="39">
        <v>41890</v>
      </c>
      <c r="B163" s="38">
        <v>11</v>
      </c>
      <c r="E163"/>
      <c r="F163"/>
    </row>
    <row r="164" spans="1:6" x14ac:dyDescent="0.25">
      <c r="A164" s="39">
        <v>41891</v>
      </c>
      <c r="B164" s="38">
        <v>17</v>
      </c>
      <c r="E164"/>
      <c r="F164"/>
    </row>
    <row r="165" spans="1:6" x14ac:dyDescent="0.25">
      <c r="A165" s="39">
        <v>41892</v>
      </c>
      <c r="B165" s="38">
        <v>10</v>
      </c>
      <c r="E165"/>
      <c r="F165"/>
    </row>
    <row r="166" spans="1:6" x14ac:dyDescent="0.25">
      <c r="A166" s="39">
        <v>41893</v>
      </c>
      <c r="B166" s="38">
        <v>14</v>
      </c>
      <c r="E166"/>
      <c r="F166"/>
    </row>
    <row r="167" spans="1:6" x14ac:dyDescent="0.25">
      <c r="A167" s="39">
        <v>41894</v>
      </c>
      <c r="B167" s="38">
        <v>11</v>
      </c>
      <c r="E167"/>
      <c r="F167"/>
    </row>
    <row r="168" spans="1:6" x14ac:dyDescent="0.25">
      <c r="A168" s="39">
        <v>41895</v>
      </c>
      <c r="B168" s="38">
        <v>17</v>
      </c>
      <c r="E168"/>
      <c r="F168"/>
    </row>
    <row r="169" spans="1:6" x14ac:dyDescent="0.25">
      <c r="A169" s="39">
        <v>41896</v>
      </c>
      <c r="B169" s="38">
        <v>18</v>
      </c>
      <c r="E169"/>
      <c r="F169"/>
    </row>
    <row r="170" spans="1:6" x14ac:dyDescent="0.25">
      <c r="A170" s="39">
        <v>41897</v>
      </c>
      <c r="B170" s="38">
        <v>14</v>
      </c>
      <c r="E170"/>
      <c r="F170"/>
    </row>
    <row r="171" spans="1:6" x14ac:dyDescent="0.25">
      <c r="A171" s="39">
        <v>41898</v>
      </c>
      <c r="B171" s="38">
        <v>14</v>
      </c>
      <c r="E171"/>
      <c r="F171"/>
    </row>
    <row r="172" spans="1:6" x14ac:dyDescent="0.25">
      <c r="A172" s="39">
        <v>41899</v>
      </c>
      <c r="B172" s="38">
        <v>8</v>
      </c>
      <c r="E172"/>
      <c r="F172"/>
    </row>
    <row r="173" spans="1:6" x14ac:dyDescent="0.25">
      <c r="A173" s="39">
        <v>41900</v>
      </c>
      <c r="B173" s="38">
        <v>17</v>
      </c>
      <c r="E173"/>
      <c r="F173"/>
    </row>
    <row r="174" spans="1:6" x14ac:dyDescent="0.25">
      <c r="A174" s="39">
        <v>41901</v>
      </c>
      <c r="B174" s="38">
        <v>13</v>
      </c>
      <c r="E174"/>
      <c r="F174"/>
    </row>
    <row r="175" spans="1:6" x14ac:dyDescent="0.25">
      <c r="A175" s="39">
        <v>41902</v>
      </c>
      <c r="B175" s="38">
        <v>12</v>
      </c>
      <c r="E175"/>
      <c r="F175"/>
    </row>
    <row r="176" spans="1:6" x14ac:dyDescent="0.25">
      <c r="A176" s="39">
        <v>41903</v>
      </c>
      <c r="B176" s="38">
        <v>12</v>
      </c>
      <c r="E176"/>
      <c r="F176"/>
    </row>
    <row r="177" spans="1:6" x14ac:dyDescent="0.25">
      <c r="A177" s="39">
        <v>41904</v>
      </c>
      <c r="B177" s="38">
        <v>10</v>
      </c>
      <c r="E177"/>
      <c r="F177"/>
    </row>
    <row r="178" spans="1:6" x14ac:dyDescent="0.25">
      <c r="A178" s="39">
        <v>41905</v>
      </c>
      <c r="B178" s="38">
        <v>15</v>
      </c>
      <c r="E178"/>
      <c r="F178"/>
    </row>
    <row r="179" spans="1:6" x14ac:dyDescent="0.25">
      <c r="A179" s="39">
        <v>41906</v>
      </c>
      <c r="B179" s="38">
        <v>11</v>
      </c>
      <c r="E179"/>
      <c r="F179"/>
    </row>
    <row r="180" spans="1:6" x14ac:dyDescent="0.25">
      <c r="A180" s="39">
        <v>41907</v>
      </c>
      <c r="B180" s="38">
        <v>14</v>
      </c>
      <c r="E180"/>
      <c r="F180"/>
    </row>
    <row r="181" spans="1:6" x14ac:dyDescent="0.25">
      <c r="A181" s="39">
        <v>41908</v>
      </c>
      <c r="B181" s="38">
        <v>11</v>
      </c>
      <c r="E181"/>
      <c r="F181"/>
    </row>
    <row r="182" spans="1:6" x14ac:dyDescent="0.25">
      <c r="A182" s="39">
        <v>41909</v>
      </c>
      <c r="B182" s="38">
        <v>15</v>
      </c>
      <c r="E182"/>
      <c r="F182"/>
    </row>
    <row r="183" spans="1:6" x14ac:dyDescent="0.25">
      <c r="A183" s="39">
        <v>41910</v>
      </c>
      <c r="B183" s="38">
        <v>11</v>
      </c>
      <c r="E183"/>
      <c r="F183"/>
    </row>
    <row r="184" spans="1:6" x14ac:dyDescent="0.25">
      <c r="A184" s="39">
        <v>41911</v>
      </c>
      <c r="B184" s="38">
        <v>16</v>
      </c>
      <c r="E184"/>
      <c r="F184"/>
    </row>
    <row r="185" spans="1:6" x14ac:dyDescent="0.25">
      <c r="A185" s="39">
        <v>41912</v>
      </c>
      <c r="B185" s="38">
        <v>14</v>
      </c>
      <c r="E185"/>
      <c r="F185"/>
    </row>
    <row r="186" spans="1:6" x14ac:dyDescent="0.25">
      <c r="A186" s="39">
        <v>41913</v>
      </c>
      <c r="B186" s="38">
        <v>9</v>
      </c>
      <c r="E186"/>
      <c r="F186"/>
    </row>
    <row r="187" spans="1:6" x14ac:dyDescent="0.25">
      <c r="A187" s="39">
        <v>41914</v>
      </c>
      <c r="B187" s="38">
        <v>15</v>
      </c>
      <c r="E187"/>
      <c r="F187"/>
    </row>
    <row r="188" spans="1:6" x14ac:dyDescent="0.25">
      <c r="A188" s="39">
        <v>41915</v>
      </c>
      <c r="B188" s="38">
        <v>12</v>
      </c>
      <c r="E188"/>
      <c r="F188"/>
    </row>
    <row r="189" spans="1:6" x14ac:dyDescent="0.25">
      <c r="A189" s="39">
        <v>41916</v>
      </c>
      <c r="B189" s="38">
        <v>11</v>
      </c>
      <c r="E189"/>
      <c r="F189"/>
    </row>
    <row r="190" spans="1:6" x14ac:dyDescent="0.25">
      <c r="A190" s="39">
        <v>41917</v>
      </c>
      <c r="B190" s="38">
        <v>13</v>
      </c>
      <c r="E190"/>
      <c r="F190"/>
    </row>
    <row r="191" spans="1:6" x14ac:dyDescent="0.25">
      <c r="A191" s="39">
        <v>41918</v>
      </c>
      <c r="B191" s="38">
        <v>9</v>
      </c>
      <c r="E191"/>
      <c r="F191"/>
    </row>
    <row r="192" spans="1:6" x14ac:dyDescent="0.25">
      <c r="A192" s="39">
        <v>41919</v>
      </c>
      <c r="B192" s="38">
        <v>17</v>
      </c>
      <c r="E192"/>
      <c r="F192"/>
    </row>
    <row r="193" spans="1:6" x14ac:dyDescent="0.25">
      <c r="A193" s="39">
        <v>41920</v>
      </c>
      <c r="B193" s="38">
        <v>13</v>
      </c>
      <c r="E193"/>
      <c r="F193"/>
    </row>
    <row r="194" spans="1:6" x14ac:dyDescent="0.25">
      <c r="A194" s="39">
        <v>41921</v>
      </c>
      <c r="B194" s="38">
        <v>14</v>
      </c>
      <c r="E194"/>
      <c r="F194"/>
    </row>
    <row r="195" spans="1:6" x14ac:dyDescent="0.25">
      <c r="A195" s="39">
        <v>41922</v>
      </c>
      <c r="B195" s="38">
        <v>17</v>
      </c>
      <c r="E195"/>
      <c r="F195"/>
    </row>
    <row r="196" spans="1:6" x14ac:dyDescent="0.25">
      <c r="A196" s="39">
        <v>41923</v>
      </c>
      <c r="B196" s="38">
        <v>27</v>
      </c>
      <c r="E196"/>
      <c r="F196"/>
    </row>
    <row r="197" spans="1:6" x14ac:dyDescent="0.25">
      <c r="A197" s="39">
        <v>41924</v>
      </c>
      <c r="B197" s="38">
        <v>13</v>
      </c>
      <c r="E197"/>
      <c r="F197"/>
    </row>
    <row r="198" spans="1:6" x14ac:dyDescent="0.25">
      <c r="A198" s="39">
        <v>41925</v>
      </c>
      <c r="B198" s="38">
        <v>19</v>
      </c>
      <c r="E198"/>
      <c r="F198"/>
    </row>
    <row r="199" spans="1:6" x14ac:dyDescent="0.25">
      <c r="A199" s="39">
        <v>41926</v>
      </c>
      <c r="B199" s="38">
        <v>21</v>
      </c>
      <c r="E199"/>
      <c r="F199"/>
    </row>
    <row r="200" spans="1:6" x14ac:dyDescent="0.25">
      <c r="A200" s="39">
        <v>41927</v>
      </c>
      <c r="B200" s="38">
        <v>17</v>
      </c>
      <c r="E200"/>
      <c r="F200"/>
    </row>
    <row r="201" spans="1:6" x14ac:dyDescent="0.25">
      <c r="A201" s="39">
        <v>41928</v>
      </c>
      <c r="B201" s="38">
        <v>12</v>
      </c>
      <c r="E201"/>
      <c r="F201"/>
    </row>
    <row r="202" spans="1:6" x14ac:dyDescent="0.25">
      <c r="A202" s="39">
        <v>41929</v>
      </c>
      <c r="B202" s="38">
        <v>11</v>
      </c>
      <c r="E202"/>
      <c r="F202"/>
    </row>
    <row r="203" spans="1:6" x14ac:dyDescent="0.25">
      <c r="A203" s="39">
        <v>41930</v>
      </c>
      <c r="B203" s="38">
        <v>10</v>
      </c>
      <c r="E203"/>
      <c r="F203"/>
    </row>
    <row r="204" spans="1:6" x14ac:dyDescent="0.25">
      <c r="A204" s="39">
        <v>41931</v>
      </c>
      <c r="B204" s="38">
        <v>14</v>
      </c>
      <c r="E204"/>
      <c r="F204"/>
    </row>
    <row r="205" spans="1:6" x14ac:dyDescent="0.25">
      <c r="A205" s="39">
        <v>41932</v>
      </c>
      <c r="B205" s="38">
        <v>18</v>
      </c>
      <c r="E205"/>
      <c r="F205"/>
    </row>
    <row r="206" spans="1:6" x14ac:dyDescent="0.25">
      <c r="A206" s="39">
        <v>41933</v>
      </c>
      <c r="B206" s="38">
        <v>12</v>
      </c>
      <c r="E206"/>
      <c r="F206"/>
    </row>
    <row r="207" spans="1:6" x14ac:dyDescent="0.25">
      <c r="A207" s="39">
        <v>41934</v>
      </c>
      <c r="B207" s="38">
        <v>17</v>
      </c>
      <c r="E207"/>
      <c r="F207"/>
    </row>
    <row r="208" spans="1:6" x14ac:dyDescent="0.25">
      <c r="A208" s="39">
        <v>41935</v>
      </c>
      <c r="B208" s="38">
        <v>19</v>
      </c>
      <c r="E208"/>
      <c r="F208"/>
    </row>
    <row r="209" spans="1:6" x14ac:dyDescent="0.25">
      <c r="A209" s="39">
        <v>41936</v>
      </c>
      <c r="B209" s="38">
        <v>18</v>
      </c>
      <c r="E209"/>
      <c r="F209"/>
    </row>
    <row r="210" spans="1:6" x14ac:dyDescent="0.25">
      <c r="A210" s="39">
        <v>41937</v>
      </c>
      <c r="B210" s="38">
        <v>21</v>
      </c>
      <c r="E210"/>
      <c r="F210"/>
    </row>
    <row r="211" spans="1:6" x14ac:dyDescent="0.25">
      <c r="A211" s="39">
        <v>41938</v>
      </c>
      <c r="B211" s="38">
        <v>16</v>
      </c>
      <c r="E211"/>
      <c r="F211"/>
    </row>
    <row r="212" spans="1:6" x14ac:dyDescent="0.25">
      <c r="A212" s="39">
        <v>41939</v>
      </c>
      <c r="B212" s="38">
        <v>14</v>
      </c>
      <c r="E212"/>
      <c r="F212"/>
    </row>
    <row r="213" spans="1:6" x14ac:dyDescent="0.25">
      <c r="A213" s="39">
        <v>41940</v>
      </c>
      <c r="B213" s="38">
        <v>11</v>
      </c>
      <c r="E213"/>
      <c r="F213"/>
    </row>
    <row r="214" spans="1:6" x14ac:dyDescent="0.25">
      <c r="A214" s="39">
        <v>41941</v>
      </c>
      <c r="B214" s="38">
        <v>14</v>
      </c>
      <c r="E214"/>
      <c r="F214"/>
    </row>
    <row r="215" spans="1:6" x14ac:dyDescent="0.25">
      <c r="A215" s="39">
        <v>41942</v>
      </c>
      <c r="B215" s="38">
        <v>18</v>
      </c>
      <c r="E215"/>
      <c r="F215"/>
    </row>
    <row r="216" spans="1:6" x14ac:dyDescent="0.25">
      <c r="A216" s="39">
        <v>41943</v>
      </c>
      <c r="B216" s="38">
        <v>12</v>
      </c>
      <c r="E216"/>
      <c r="F216"/>
    </row>
    <row r="217" spans="1:6" x14ac:dyDescent="0.25">
      <c r="A217" s="39">
        <v>41944</v>
      </c>
      <c r="B217" s="38">
        <v>24</v>
      </c>
      <c r="E217"/>
      <c r="F217"/>
    </row>
    <row r="218" spans="1:6" x14ac:dyDescent="0.25">
      <c r="A218" s="39">
        <v>41945</v>
      </c>
      <c r="B218" s="38">
        <v>20</v>
      </c>
      <c r="E218"/>
      <c r="F218"/>
    </row>
    <row r="219" spans="1:6" x14ac:dyDescent="0.25">
      <c r="A219" s="39">
        <v>41946</v>
      </c>
      <c r="B219" s="38">
        <v>22</v>
      </c>
      <c r="E219"/>
      <c r="F219"/>
    </row>
    <row r="220" spans="1:6" x14ac:dyDescent="0.25">
      <c r="A220" s="39">
        <v>41947</v>
      </c>
      <c r="B220" s="38">
        <v>23</v>
      </c>
      <c r="E220"/>
      <c r="F220"/>
    </row>
    <row r="221" spans="1:6" x14ac:dyDescent="0.25">
      <c r="A221" s="39">
        <v>41948</v>
      </c>
      <c r="B221" s="38">
        <v>26</v>
      </c>
      <c r="E221"/>
      <c r="F221"/>
    </row>
    <row r="222" spans="1:6" x14ac:dyDescent="0.25">
      <c r="A222" s="39">
        <v>41949</v>
      </c>
      <c r="B222" s="38">
        <v>27</v>
      </c>
      <c r="E222"/>
      <c r="F222"/>
    </row>
    <row r="223" spans="1:6" x14ac:dyDescent="0.25">
      <c r="A223" s="39">
        <v>41950</v>
      </c>
      <c r="B223" s="38">
        <v>29</v>
      </c>
      <c r="E223"/>
      <c r="F223"/>
    </row>
    <row r="224" spans="1:6" x14ac:dyDescent="0.25">
      <c r="A224" s="39">
        <v>41951</v>
      </c>
      <c r="B224" s="38">
        <v>21</v>
      </c>
      <c r="E224"/>
      <c r="F224"/>
    </row>
    <row r="225" spans="1:6" x14ac:dyDescent="0.25">
      <c r="A225" s="39">
        <v>41952</v>
      </c>
      <c r="B225" s="38">
        <v>20</v>
      </c>
      <c r="E225"/>
      <c r="F225"/>
    </row>
    <row r="226" spans="1:6" x14ac:dyDescent="0.25">
      <c r="A226" s="39">
        <v>41953</v>
      </c>
      <c r="B226" s="38">
        <v>26</v>
      </c>
      <c r="E226"/>
      <c r="F226"/>
    </row>
    <row r="227" spans="1:6" x14ac:dyDescent="0.25">
      <c r="A227" s="39">
        <v>41954</v>
      </c>
      <c r="B227" s="38">
        <v>27</v>
      </c>
      <c r="E227"/>
      <c r="F227"/>
    </row>
    <row r="228" spans="1:6" x14ac:dyDescent="0.25">
      <c r="A228" s="39">
        <v>41955</v>
      </c>
      <c r="B228" s="38">
        <v>30</v>
      </c>
      <c r="E228"/>
      <c r="F228"/>
    </row>
    <row r="229" spans="1:6" x14ac:dyDescent="0.25">
      <c r="A229" s="39">
        <v>41956</v>
      </c>
      <c r="B229" s="38">
        <v>31</v>
      </c>
      <c r="E229"/>
      <c r="F229"/>
    </row>
    <row r="230" spans="1:6" x14ac:dyDescent="0.25">
      <c r="A230" s="39">
        <v>41957</v>
      </c>
      <c r="B230" s="38">
        <v>20</v>
      </c>
      <c r="E230"/>
      <c r="F230"/>
    </row>
    <row r="231" spans="1:6" x14ac:dyDescent="0.25">
      <c r="A231" s="39">
        <v>41958</v>
      </c>
      <c r="B231" s="38">
        <v>21</v>
      </c>
      <c r="E231"/>
      <c r="F231"/>
    </row>
    <row r="232" spans="1:6" x14ac:dyDescent="0.25">
      <c r="A232" s="39">
        <v>41959</v>
      </c>
      <c r="B232" s="38">
        <v>13</v>
      </c>
      <c r="E232"/>
      <c r="F232"/>
    </row>
    <row r="233" spans="1:6" x14ac:dyDescent="0.25">
      <c r="A233" s="39">
        <v>41960</v>
      </c>
      <c r="B233" s="38">
        <v>34</v>
      </c>
      <c r="E233"/>
      <c r="F233"/>
    </row>
    <row r="234" spans="1:6" x14ac:dyDescent="0.25">
      <c r="A234" s="39">
        <v>41961</v>
      </c>
      <c r="B234" s="38">
        <v>35</v>
      </c>
      <c r="E234"/>
      <c r="F234"/>
    </row>
    <row r="235" spans="1:6" x14ac:dyDescent="0.25">
      <c r="A235" s="39">
        <v>41962</v>
      </c>
      <c r="B235" s="38">
        <v>35</v>
      </c>
      <c r="E235"/>
      <c r="F235"/>
    </row>
    <row r="236" spans="1:6" x14ac:dyDescent="0.25">
      <c r="A236" s="39">
        <v>41963</v>
      </c>
      <c r="B236" s="38">
        <v>22</v>
      </c>
      <c r="E236"/>
      <c r="F236"/>
    </row>
    <row r="237" spans="1:6" x14ac:dyDescent="0.25">
      <c r="A237" s="39">
        <v>41964</v>
      </c>
      <c r="B237" s="38">
        <v>15</v>
      </c>
      <c r="E237"/>
      <c r="F237"/>
    </row>
    <row r="238" spans="1:6" x14ac:dyDescent="0.25">
      <c r="A238" s="39">
        <v>41965</v>
      </c>
      <c r="B238" s="38">
        <v>34</v>
      </c>
      <c r="E238"/>
      <c r="F238"/>
    </row>
    <row r="239" spans="1:6" x14ac:dyDescent="0.25">
      <c r="A239" s="39">
        <v>41966</v>
      </c>
      <c r="B239" s="38">
        <v>36</v>
      </c>
      <c r="E239"/>
      <c r="F239"/>
    </row>
    <row r="240" spans="1:6" x14ac:dyDescent="0.25">
      <c r="A240" s="39">
        <v>41967</v>
      </c>
      <c r="B240" s="38">
        <v>33</v>
      </c>
      <c r="E240"/>
      <c r="F240"/>
    </row>
    <row r="241" spans="1:6" x14ac:dyDescent="0.25">
      <c r="A241" s="39">
        <v>41968</v>
      </c>
      <c r="B241" s="38">
        <v>51</v>
      </c>
      <c r="E241"/>
      <c r="F241"/>
    </row>
    <row r="242" spans="1:6" x14ac:dyDescent="0.25">
      <c r="A242" s="39">
        <v>41969</v>
      </c>
      <c r="B242" s="38">
        <v>35</v>
      </c>
      <c r="E242"/>
      <c r="F242"/>
    </row>
    <row r="243" spans="1:6" x14ac:dyDescent="0.25">
      <c r="A243" s="39">
        <v>41970</v>
      </c>
      <c r="B243" s="38">
        <v>29</v>
      </c>
      <c r="E243"/>
      <c r="F243"/>
    </row>
    <row r="244" spans="1:6" x14ac:dyDescent="0.25">
      <c r="A244" s="39">
        <v>41971</v>
      </c>
      <c r="B244" s="38">
        <v>49</v>
      </c>
      <c r="E244"/>
      <c r="F244"/>
    </row>
    <row r="245" spans="1:6" x14ac:dyDescent="0.25">
      <c r="A245" s="39">
        <v>41972</v>
      </c>
      <c r="B245" s="38">
        <v>36</v>
      </c>
      <c r="E245"/>
      <c r="F245"/>
    </row>
    <row r="246" spans="1:6" x14ac:dyDescent="0.25">
      <c r="A246" s="39">
        <v>41973</v>
      </c>
      <c r="B246" s="38">
        <v>41</v>
      </c>
      <c r="E246"/>
      <c r="F246"/>
    </row>
    <row r="247" spans="1:6" x14ac:dyDescent="0.25">
      <c r="A247" s="39">
        <v>41974</v>
      </c>
      <c r="B247" s="38">
        <v>45</v>
      </c>
      <c r="E247"/>
      <c r="F247"/>
    </row>
    <row r="248" spans="1:6" x14ac:dyDescent="0.25">
      <c r="A248" s="39">
        <v>41975</v>
      </c>
      <c r="B248" s="38">
        <v>46</v>
      </c>
      <c r="E248"/>
      <c r="F248"/>
    </row>
    <row r="249" spans="1:6" x14ac:dyDescent="0.25">
      <c r="A249" s="39">
        <v>41976</v>
      </c>
      <c r="B249" s="38">
        <v>32</v>
      </c>
      <c r="E249"/>
      <c r="F249"/>
    </row>
    <row r="250" spans="1:6" x14ac:dyDescent="0.25">
      <c r="A250" s="39">
        <v>41977</v>
      </c>
      <c r="B250" s="38">
        <v>36</v>
      </c>
      <c r="E250"/>
      <c r="F250"/>
    </row>
    <row r="251" spans="1:6" x14ac:dyDescent="0.25">
      <c r="A251" s="39">
        <v>41978</v>
      </c>
      <c r="B251" s="38">
        <v>48</v>
      </c>
      <c r="E251"/>
      <c r="F251"/>
    </row>
    <row r="252" spans="1:6" x14ac:dyDescent="0.25">
      <c r="A252" s="39">
        <v>41979</v>
      </c>
      <c r="B252" s="38">
        <v>57</v>
      </c>
      <c r="E252"/>
      <c r="F252"/>
    </row>
    <row r="253" spans="1:6" x14ac:dyDescent="0.25">
      <c r="A253" s="39">
        <v>41980</v>
      </c>
      <c r="B253" s="38">
        <v>46</v>
      </c>
      <c r="E253"/>
      <c r="F253"/>
    </row>
    <row r="254" spans="1:6" x14ac:dyDescent="0.25">
      <c r="A254" s="39">
        <v>41981</v>
      </c>
      <c r="B254" s="38">
        <v>48</v>
      </c>
      <c r="E254"/>
      <c r="F254"/>
    </row>
    <row r="255" spans="1:6" x14ac:dyDescent="0.25">
      <c r="A255" s="39">
        <v>41982</v>
      </c>
      <c r="B255" s="38">
        <v>54</v>
      </c>
      <c r="E255"/>
      <c r="F255"/>
    </row>
    <row r="256" spans="1:6" x14ac:dyDescent="0.25">
      <c r="A256" s="39">
        <v>41983</v>
      </c>
      <c r="B256" s="38">
        <v>51</v>
      </c>
      <c r="E256"/>
      <c r="F256"/>
    </row>
    <row r="257" spans="1:6" x14ac:dyDescent="0.25">
      <c r="A257" s="39">
        <v>41984</v>
      </c>
      <c r="B257" s="38">
        <v>57</v>
      </c>
      <c r="E257"/>
      <c r="F257"/>
    </row>
    <row r="258" spans="1:6" x14ac:dyDescent="0.25">
      <c r="A258" s="39">
        <v>41985</v>
      </c>
      <c r="B258" s="38">
        <v>48</v>
      </c>
      <c r="E258"/>
      <c r="F258"/>
    </row>
    <row r="259" spans="1:6" x14ac:dyDescent="0.25">
      <c r="A259" s="39">
        <v>41986</v>
      </c>
      <c r="B259" s="38">
        <v>59</v>
      </c>
      <c r="E259"/>
      <c r="F259"/>
    </row>
    <row r="260" spans="1:6" x14ac:dyDescent="0.25">
      <c r="A260" s="39">
        <v>41987</v>
      </c>
      <c r="B260" s="38">
        <v>61</v>
      </c>
      <c r="E260"/>
      <c r="F260"/>
    </row>
    <row r="261" spans="1:6" x14ac:dyDescent="0.25">
      <c r="A261" s="39">
        <v>41988</v>
      </c>
      <c r="B261" s="38">
        <v>64</v>
      </c>
      <c r="E261"/>
      <c r="F261"/>
    </row>
    <row r="262" spans="1:6" x14ac:dyDescent="0.25">
      <c r="A262" s="39">
        <v>41989</v>
      </c>
      <c r="B262" s="38">
        <v>81</v>
      </c>
      <c r="E262"/>
      <c r="F262"/>
    </row>
    <row r="263" spans="1:6" x14ac:dyDescent="0.25">
      <c r="A263" s="39">
        <v>41990</v>
      </c>
      <c r="B263" s="38">
        <v>70</v>
      </c>
      <c r="E263"/>
      <c r="F263"/>
    </row>
    <row r="264" spans="1:6" x14ac:dyDescent="0.25">
      <c r="A264" s="39">
        <v>41991</v>
      </c>
      <c r="B264" s="38">
        <v>67</v>
      </c>
      <c r="E264"/>
      <c r="F264"/>
    </row>
    <row r="265" spans="1:6" x14ac:dyDescent="0.25">
      <c r="A265" s="39">
        <v>41992</v>
      </c>
      <c r="B265" s="38">
        <v>63</v>
      </c>
      <c r="E265"/>
      <c r="F265"/>
    </row>
    <row r="266" spans="1:6" x14ac:dyDescent="0.25">
      <c r="A266" s="39">
        <v>41993</v>
      </c>
      <c r="B266" s="38">
        <v>66</v>
      </c>
      <c r="E266"/>
      <c r="F266"/>
    </row>
    <row r="267" spans="1:6" x14ac:dyDescent="0.25">
      <c r="A267" s="39">
        <v>41994</v>
      </c>
      <c r="B267" s="38">
        <v>64</v>
      </c>
      <c r="E267"/>
      <c r="F267"/>
    </row>
    <row r="268" spans="1:6" x14ac:dyDescent="0.25">
      <c r="A268" s="39">
        <v>41995</v>
      </c>
      <c r="B268" s="38">
        <v>82</v>
      </c>
      <c r="E268"/>
      <c r="F268"/>
    </row>
    <row r="269" spans="1:6" x14ac:dyDescent="0.25">
      <c r="A269" s="39">
        <v>41996</v>
      </c>
      <c r="B269" s="38">
        <v>71</v>
      </c>
      <c r="E269"/>
      <c r="F269"/>
    </row>
    <row r="270" spans="1:6" x14ac:dyDescent="0.25">
      <c r="A270" s="39">
        <v>41997</v>
      </c>
      <c r="B270" s="38">
        <v>43</v>
      </c>
      <c r="E270"/>
      <c r="F270"/>
    </row>
    <row r="271" spans="1:6" x14ac:dyDescent="0.25">
      <c r="A271" s="39">
        <v>41998</v>
      </c>
      <c r="B271" s="38">
        <v>34</v>
      </c>
      <c r="E271"/>
      <c r="F271"/>
    </row>
    <row r="272" spans="1:6" x14ac:dyDescent="0.25">
      <c r="A272" s="39">
        <v>41999</v>
      </c>
      <c r="B272" s="38">
        <v>79</v>
      </c>
      <c r="E272"/>
      <c r="F272"/>
    </row>
    <row r="273" spans="1:6" x14ac:dyDescent="0.25">
      <c r="A273" s="39">
        <v>42000</v>
      </c>
      <c r="B273" s="38">
        <v>64</v>
      </c>
      <c r="E273"/>
      <c r="F273"/>
    </row>
    <row r="274" spans="1:6" x14ac:dyDescent="0.25">
      <c r="A274" s="39">
        <v>42001</v>
      </c>
      <c r="B274" s="38">
        <v>73</v>
      </c>
      <c r="E274"/>
      <c r="F274"/>
    </row>
    <row r="275" spans="1:6" x14ac:dyDescent="0.25">
      <c r="A275" s="39">
        <v>42002</v>
      </c>
      <c r="B275" s="38">
        <v>74</v>
      </c>
      <c r="E275"/>
      <c r="F275"/>
    </row>
    <row r="276" spans="1:6" x14ac:dyDescent="0.25">
      <c r="A276" s="39">
        <v>42003</v>
      </c>
      <c r="B276" s="38">
        <v>57</v>
      </c>
      <c r="E276"/>
      <c r="F276"/>
    </row>
    <row r="277" spans="1:6" x14ac:dyDescent="0.25">
      <c r="A277" s="39">
        <v>42004</v>
      </c>
      <c r="B277" s="38">
        <v>50</v>
      </c>
      <c r="E277"/>
      <c r="F277"/>
    </row>
    <row r="278" spans="1:6" x14ac:dyDescent="0.25">
      <c r="A278" s="39">
        <v>42005</v>
      </c>
      <c r="B278" s="38">
        <v>54</v>
      </c>
      <c r="E278"/>
      <c r="F278"/>
    </row>
    <row r="279" spans="1:6" x14ac:dyDescent="0.25">
      <c r="A279" s="39">
        <v>42006</v>
      </c>
      <c r="B279" s="38">
        <v>54</v>
      </c>
      <c r="E279"/>
      <c r="F279"/>
    </row>
    <row r="280" spans="1:6" x14ac:dyDescent="0.25">
      <c r="A280" s="39">
        <v>42007</v>
      </c>
      <c r="B280" s="38">
        <v>67</v>
      </c>
      <c r="E280"/>
      <c r="F280"/>
    </row>
    <row r="281" spans="1:6" x14ac:dyDescent="0.25">
      <c r="A281" s="39">
        <v>42008</v>
      </c>
      <c r="B281" s="38">
        <v>67</v>
      </c>
      <c r="E281"/>
      <c r="F281"/>
    </row>
    <row r="282" spans="1:6" x14ac:dyDescent="0.25">
      <c r="A282" s="39">
        <v>42009</v>
      </c>
      <c r="B282" s="38">
        <v>90</v>
      </c>
      <c r="E282"/>
      <c r="F282"/>
    </row>
    <row r="283" spans="1:6" x14ac:dyDescent="0.25">
      <c r="A283" s="39">
        <v>42010</v>
      </c>
      <c r="B283" s="38">
        <v>55</v>
      </c>
      <c r="E283"/>
      <c r="F283"/>
    </row>
    <row r="284" spans="1:6" x14ac:dyDescent="0.25">
      <c r="A284" s="39">
        <v>42011</v>
      </c>
      <c r="B284" s="38">
        <v>75</v>
      </c>
      <c r="E284"/>
      <c r="F284"/>
    </row>
    <row r="285" spans="1:6" x14ac:dyDescent="0.25">
      <c r="A285" s="39">
        <v>42012</v>
      </c>
      <c r="B285" s="38">
        <v>72</v>
      </c>
      <c r="E285"/>
      <c r="F285"/>
    </row>
    <row r="286" spans="1:6" x14ac:dyDescent="0.25">
      <c r="A286" s="39">
        <v>42013</v>
      </c>
      <c r="B286" s="38">
        <v>82</v>
      </c>
      <c r="E286"/>
      <c r="F286"/>
    </row>
    <row r="287" spans="1:6" x14ac:dyDescent="0.25">
      <c r="A287" s="39">
        <v>42014</v>
      </c>
      <c r="B287" s="38">
        <v>73</v>
      </c>
      <c r="E287"/>
      <c r="F287"/>
    </row>
    <row r="288" spans="1:6" x14ac:dyDescent="0.25">
      <c r="A288" s="39">
        <v>42015</v>
      </c>
      <c r="B288" s="38">
        <v>76</v>
      </c>
      <c r="E288"/>
      <c r="F288"/>
    </row>
    <row r="289" spans="1:6" x14ac:dyDescent="0.25">
      <c r="A289" s="39">
        <v>42016</v>
      </c>
      <c r="B289" s="38">
        <v>87</v>
      </c>
      <c r="E289"/>
      <c r="F289"/>
    </row>
    <row r="290" spans="1:6" x14ac:dyDescent="0.25">
      <c r="A290" s="39">
        <v>42017</v>
      </c>
      <c r="B290" s="38">
        <v>77</v>
      </c>
      <c r="E290"/>
      <c r="F290"/>
    </row>
    <row r="291" spans="1:6" x14ac:dyDescent="0.25">
      <c r="A291" s="39">
        <v>42018</v>
      </c>
      <c r="B291" s="38">
        <v>73</v>
      </c>
      <c r="E291"/>
      <c r="F291"/>
    </row>
    <row r="292" spans="1:6" x14ac:dyDescent="0.25">
      <c r="A292" s="39">
        <v>42019</v>
      </c>
      <c r="B292" s="38">
        <v>70</v>
      </c>
      <c r="E292"/>
      <c r="F292"/>
    </row>
    <row r="293" spans="1:6" x14ac:dyDescent="0.25">
      <c r="A293" s="39">
        <v>42020</v>
      </c>
      <c r="B293" s="38">
        <v>57</v>
      </c>
      <c r="E293"/>
      <c r="F293"/>
    </row>
    <row r="294" spans="1:6" x14ac:dyDescent="0.25">
      <c r="A294" s="39">
        <v>42021</v>
      </c>
      <c r="B294" s="38">
        <v>96</v>
      </c>
      <c r="E294"/>
      <c r="F294"/>
    </row>
    <row r="295" spans="1:6" x14ac:dyDescent="0.25">
      <c r="A295" s="39">
        <v>42022</v>
      </c>
      <c r="B295" s="38">
        <v>93</v>
      </c>
      <c r="E295"/>
      <c r="F295"/>
    </row>
    <row r="296" spans="1:6" x14ac:dyDescent="0.25">
      <c r="A296" s="39">
        <v>42023</v>
      </c>
      <c r="B296" s="38">
        <v>91</v>
      </c>
      <c r="E296"/>
      <c r="F296"/>
    </row>
    <row r="297" spans="1:6" x14ac:dyDescent="0.25">
      <c r="A297" s="39">
        <v>42024</v>
      </c>
      <c r="B297" s="38">
        <v>85</v>
      </c>
      <c r="E297"/>
      <c r="F297"/>
    </row>
    <row r="298" spans="1:6" x14ac:dyDescent="0.25">
      <c r="A298" s="39">
        <v>42025</v>
      </c>
      <c r="B298" s="38">
        <v>70</v>
      </c>
      <c r="E298"/>
      <c r="F298"/>
    </row>
    <row r="299" spans="1:6" x14ac:dyDescent="0.25">
      <c r="A299" s="39">
        <v>42026</v>
      </c>
      <c r="B299" s="38">
        <v>72</v>
      </c>
      <c r="E299"/>
      <c r="F299"/>
    </row>
    <row r="300" spans="1:6" x14ac:dyDescent="0.25">
      <c r="A300" s="39">
        <v>42027</v>
      </c>
      <c r="B300" s="38">
        <v>79</v>
      </c>
      <c r="E300"/>
      <c r="F300"/>
    </row>
    <row r="301" spans="1:6" x14ac:dyDescent="0.25">
      <c r="A301" s="39">
        <v>42028</v>
      </c>
      <c r="B301" s="38">
        <v>78</v>
      </c>
      <c r="E301"/>
      <c r="F301"/>
    </row>
    <row r="302" spans="1:6" x14ac:dyDescent="0.25">
      <c r="A302" s="39">
        <v>42029</v>
      </c>
      <c r="B302" s="38">
        <v>105</v>
      </c>
      <c r="E302"/>
      <c r="F302"/>
    </row>
    <row r="303" spans="1:6" x14ac:dyDescent="0.25">
      <c r="A303" s="39">
        <v>42030</v>
      </c>
      <c r="B303" s="38">
        <v>117</v>
      </c>
      <c r="E303"/>
      <c r="F303"/>
    </row>
    <row r="304" spans="1:6" x14ac:dyDescent="0.25">
      <c r="A304" s="39">
        <v>42031</v>
      </c>
      <c r="B304" s="38">
        <v>117</v>
      </c>
      <c r="E304"/>
      <c r="F304"/>
    </row>
    <row r="305" spans="1:6" x14ac:dyDescent="0.25">
      <c r="A305" s="39">
        <v>42032</v>
      </c>
      <c r="B305" s="38">
        <v>122</v>
      </c>
      <c r="E305"/>
      <c r="F305"/>
    </row>
    <row r="306" spans="1:6" x14ac:dyDescent="0.25">
      <c r="A306" s="39">
        <v>42033</v>
      </c>
      <c r="B306" s="38">
        <v>96</v>
      </c>
      <c r="E306"/>
      <c r="F306"/>
    </row>
    <row r="307" spans="1:6" x14ac:dyDescent="0.25">
      <c r="A307" s="39">
        <v>42034</v>
      </c>
      <c r="B307" s="38">
        <v>94</v>
      </c>
      <c r="E307"/>
      <c r="F307"/>
    </row>
    <row r="308" spans="1:6" x14ac:dyDescent="0.25">
      <c r="A308" s="39">
        <v>42035</v>
      </c>
      <c r="B308" s="38">
        <v>92</v>
      </c>
      <c r="E308"/>
      <c r="F308"/>
    </row>
    <row r="309" spans="1:6" x14ac:dyDescent="0.25">
      <c r="A309" s="39">
        <v>42036</v>
      </c>
      <c r="B309" s="38">
        <v>84</v>
      </c>
      <c r="E309"/>
      <c r="F309"/>
    </row>
    <row r="310" spans="1:6" x14ac:dyDescent="0.25">
      <c r="A310" s="39">
        <v>42037</v>
      </c>
      <c r="B310" s="38">
        <v>111</v>
      </c>
      <c r="E310"/>
      <c r="F310"/>
    </row>
    <row r="311" spans="1:6" x14ac:dyDescent="0.25">
      <c r="A311" s="39">
        <v>42038</v>
      </c>
      <c r="B311" s="38">
        <v>124</v>
      </c>
      <c r="E311"/>
      <c r="F311"/>
    </row>
    <row r="312" spans="1:6" x14ac:dyDescent="0.25">
      <c r="A312" s="39">
        <v>42039</v>
      </c>
      <c r="B312" s="38">
        <v>101</v>
      </c>
      <c r="E312"/>
      <c r="F312"/>
    </row>
    <row r="313" spans="1:6" x14ac:dyDescent="0.25">
      <c r="A313" s="39">
        <v>42040</v>
      </c>
      <c r="B313" s="38">
        <v>99</v>
      </c>
      <c r="E313"/>
      <c r="F313"/>
    </row>
    <row r="314" spans="1:6" x14ac:dyDescent="0.25">
      <c r="A314" s="39">
        <v>42041</v>
      </c>
      <c r="B314" s="38">
        <v>86</v>
      </c>
      <c r="E314"/>
      <c r="F314"/>
    </row>
    <row r="315" spans="1:6" x14ac:dyDescent="0.25">
      <c r="A315" s="39">
        <v>42042</v>
      </c>
      <c r="B315" s="38">
        <v>83</v>
      </c>
      <c r="E315"/>
      <c r="F315"/>
    </row>
    <row r="316" spans="1:6" x14ac:dyDescent="0.25">
      <c r="A316" s="39">
        <v>42043</v>
      </c>
      <c r="B316" s="38">
        <v>97</v>
      </c>
      <c r="E316"/>
      <c r="F316"/>
    </row>
    <row r="317" spans="1:6" x14ac:dyDescent="0.25">
      <c r="A317" s="39">
        <v>42044</v>
      </c>
      <c r="B317" s="38">
        <v>116</v>
      </c>
      <c r="E317"/>
      <c r="F317"/>
    </row>
    <row r="318" spans="1:6" x14ac:dyDescent="0.25">
      <c r="A318" s="39">
        <v>42045</v>
      </c>
      <c r="B318" s="38">
        <v>112</v>
      </c>
      <c r="E318"/>
      <c r="F318"/>
    </row>
    <row r="319" spans="1:6" x14ac:dyDescent="0.25">
      <c r="A319" s="39">
        <v>42046</v>
      </c>
      <c r="B319" s="38">
        <v>101</v>
      </c>
      <c r="E319"/>
      <c r="F319"/>
    </row>
    <row r="320" spans="1:6" x14ac:dyDescent="0.25">
      <c r="A320" s="39">
        <v>42047</v>
      </c>
      <c r="B320" s="38">
        <v>93</v>
      </c>
      <c r="E320"/>
      <c r="F320"/>
    </row>
    <row r="321" spans="1:6" x14ac:dyDescent="0.25">
      <c r="A321" s="39">
        <v>42048</v>
      </c>
      <c r="B321" s="38">
        <v>81</v>
      </c>
      <c r="E321"/>
      <c r="F321"/>
    </row>
    <row r="322" spans="1:6" x14ac:dyDescent="0.25">
      <c r="A322" s="39">
        <v>42049</v>
      </c>
      <c r="B322" s="38">
        <v>89</v>
      </c>
      <c r="E322"/>
      <c r="F322"/>
    </row>
    <row r="323" spans="1:6" x14ac:dyDescent="0.25">
      <c r="A323" s="39">
        <v>42050</v>
      </c>
      <c r="B323" s="38">
        <v>104</v>
      </c>
      <c r="E323"/>
      <c r="F323"/>
    </row>
    <row r="324" spans="1:6" x14ac:dyDescent="0.25">
      <c r="A324" s="39">
        <v>42051</v>
      </c>
      <c r="B324" s="38">
        <v>130</v>
      </c>
      <c r="E324"/>
      <c r="F324"/>
    </row>
    <row r="325" spans="1:6" x14ac:dyDescent="0.25">
      <c r="A325" s="39">
        <v>42052</v>
      </c>
      <c r="B325" s="38">
        <v>106</v>
      </c>
      <c r="E325"/>
      <c r="F325"/>
    </row>
    <row r="326" spans="1:6" x14ac:dyDescent="0.25">
      <c r="A326" s="39">
        <v>42053</v>
      </c>
      <c r="B326" s="38">
        <v>86</v>
      </c>
      <c r="E326"/>
      <c r="F326"/>
    </row>
    <row r="327" spans="1:6" x14ac:dyDescent="0.25">
      <c r="A327" s="39">
        <v>42054</v>
      </c>
      <c r="B327" s="38">
        <v>100</v>
      </c>
      <c r="E327"/>
      <c r="F327"/>
    </row>
    <row r="328" spans="1:6" x14ac:dyDescent="0.25">
      <c r="A328" s="39">
        <v>42055</v>
      </c>
      <c r="B328" s="38">
        <v>86</v>
      </c>
      <c r="E328"/>
      <c r="F328"/>
    </row>
    <row r="329" spans="1:6" x14ac:dyDescent="0.25">
      <c r="A329" s="39">
        <v>42056</v>
      </c>
      <c r="B329" s="38">
        <v>94</v>
      </c>
      <c r="E329"/>
      <c r="F329"/>
    </row>
    <row r="330" spans="1:6" x14ac:dyDescent="0.25">
      <c r="A330" s="39">
        <v>42057</v>
      </c>
      <c r="B330" s="38">
        <v>101</v>
      </c>
      <c r="E330"/>
      <c r="F330"/>
    </row>
    <row r="331" spans="1:6" x14ac:dyDescent="0.25">
      <c r="A331" s="39">
        <v>42058</v>
      </c>
      <c r="B331" s="38">
        <v>107</v>
      </c>
      <c r="E331"/>
      <c r="F331"/>
    </row>
    <row r="332" spans="1:6" x14ac:dyDescent="0.25">
      <c r="A332" s="39">
        <v>42059</v>
      </c>
      <c r="B332" s="38">
        <v>83</v>
      </c>
      <c r="E332"/>
      <c r="F332"/>
    </row>
    <row r="333" spans="1:6" x14ac:dyDescent="0.25">
      <c r="A333" s="39">
        <v>42060</v>
      </c>
      <c r="B333" s="38">
        <v>108</v>
      </c>
      <c r="E333"/>
      <c r="F333"/>
    </row>
    <row r="334" spans="1:6" x14ac:dyDescent="0.25">
      <c r="A334" s="39">
        <v>42061</v>
      </c>
      <c r="B334" s="38">
        <v>90</v>
      </c>
      <c r="E334"/>
      <c r="F334"/>
    </row>
    <row r="335" spans="1:6" x14ac:dyDescent="0.25">
      <c r="A335" s="39">
        <v>42062</v>
      </c>
      <c r="B335" s="38">
        <v>87</v>
      </c>
      <c r="E335"/>
      <c r="F335"/>
    </row>
    <row r="336" spans="1:6" x14ac:dyDescent="0.25">
      <c r="A336" s="39">
        <v>42063</v>
      </c>
      <c r="B336" s="38">
        <v>74</v>
      </c>
      <c r="E336"/>
      <c r="F336"/>
    </row>
    <row r="337" spans="1:6" x14ac:dyDescent="0.25">
      <c r="A337" s="39">
        <v>42064</v>
      </c>
      <c r="B337" s="38">
        <v>96</v>
      </c>
      <c r="E337"/>
      <c r="F337"/>
    </row>
    <row r="338" spans="1:6" x14ac:dyDescent="0.25">
      <c r="A338" s="39">
        <v>42065</v>
      </c>
      <c r="B338" s="38">
        <v>120</v>
      </c>
      <c r="E338"/>
      <c r="F338"/>
    </row>
    <row r="339" spans="1:6" x14ac:dyDescent="0.25">
      <c r="A339" s="39">
        <v>42066</v>
      </c>
      <c r="B339" s="38">
        <v>97</v>
      </c>
      <c r="E339"/>
      <c r="F339"/>
    </row>
    <row r="340" spans="1:6" x14ac:dyDescent="0.25">
      <c r="A340" s="39">
        <v>42067</v>
      </c>
      <c r="B340" s="38">
        <v>100</v>
      </c>
      <c r="E340"/>
      <c r="F340"/>
    </row>
    <row r="341" spans="1:6" x14ac:dyDescent="0.25">
      <c r="A341" s="39">
        <v>42068</v>
      </c>
      <c r="B341" s="38">
        <v>89</v>
      </c>
      <c r="E341"/>
      <c r="F341"/>
    </row>
    <row r="342" spans="1:6" x14ac:dyDescent="0.25">
      <c r="A342" s="39">
        <v>42069</v>
      </c>
      <c r="B342" s="38">
        <v>98</v>
      </c>
      <c r="E342"/>
      <c r="F342"/>
    </row>
    <row r="343" spans="1:6" x14ac:dyDescent="0.25">
      <c r="A343" s="39">
        <v>42070</v>
      </c>
      <c r="B343" s="38">
        <v>109</v>
      </c>
      <c r="E343"/>
      <c r="F343"/>
    </row>
    <row r="344" spans="1:6" x14ac:dyDescent="0.25">
      <c r="A344" s="39">
        <v>42071</v>
      </c>
      <c r="B344" s="38">
        <v>110</v>
      </c>
      <c r="E344"/>
      <c r="F344"/>
    </row>
    <row r="345" spans="1:6" x14ac:dyDescent="0.25">
      <c r="A345" s="39">
        <v>42072</v>
      </c>
      <c r="B345" s="38">
        <v>94</v>
      </c>
      <c r="E345"/>
      <c r="F345"/>
    </row>
    <row r="346" spans="1:6" x14ac:dyDescent="0.25">
      <c r="A346" s="39">
        <v>42073</v>
      </c>
      <c r="B346" s="38">
        <v>113</v>
      </c>
      <c r="E346"/>
      <c r="F346"/>
    </row>
    <row r="347" spans="1:6" x14ac:dyDescent="0.25">
      <c r="A347" s="39">
        <v>42074</v>
      </c>
      <c r="B347" s="38">
        <v>96</v>
      </c>
      <c r="E347"/>
      <c r="F347"/>
    </row>
    <row r="348" spans="1:6" x14ac:dyDescent="0.25">
      <c r="A348" s="39">
        <v>42075</v>
      </c>
      <c r="B348" s="38">
        <v>97</v>
      </c>
      <c r="E348"/>
      <c r="F348"/>
    </row>
    <row r="349" spans="1:6" x14ac:dyDescent="0.25">
      <c r="A349" s="39">
        <v>42076</v>
      </c>
      <c r="B349" s="38">
        <v>88</v>
      </c>
      <c r="E349"/>
      <c r="F349"/>
    </row>
    <row r="350" spans="1:6" x14ac:dyDescent="0.25">
      <c r="A350" s="39">
        <v>42077</v>
      </c>
      <c r="B350" s="38">
        <v>80</v>
      </c>
      <c r="E350"/>
      <c r="F350"/>
    </row>
    <row r="351" spans="1:6" x14ac:dyDescent="0.25">
      <c r="A351" s="39">
        <v>42078</v>
      </c>
      <c r="B351" s="38">
        <v>83</v>
      </c>
      <c r="E351"/>
      <c r="F351"/>
    </row>
    <row r="352" spans="1:6" x14ac:dyDescent="0.25">
      <c r="A352" s="39">
        <v>42079</v>
      </c>
      <c r="B352" s="38">
        <v>97</v>
      </c>
      <c r="E352"/>
      <c r="F352"/>
    </row>
    <row r="353" spans="1:6" x14ac:dyDescent="0.25">
      <c r="A353" s="39">
        <v>42080</v>
      </c>
      <c r="B353" s="38">
        <v>89</v>
      </c>
      <c r="E353"/>
      <c r="F353"/>
    </row>
    <row r="354" spans="1:6" x14ac:dyDescent="0.25">
      <c r="A354" s="39">
        <v>42081</v>
      </c>
      <c r="B354" s="38">
        <v>101</v>
      </c>
      <c r="E354"/>
      <c r="F354"/>
    </row>
    <row r="355" spans="1:6" x14ac:dyDescent="0.25">
      <c r="A355" s="39">
        <v>42082</v>
      </c>
      <c r="B355" s="38">
        <v>70</v>
      </c>
      <c r="E355"/>
      <c r="F355"/>
    </row>
    <row r="356" spans="1:6" x14ac:dyDescent="0.25">
      <c r="A356" s="39">
        <v>42083</v>
      </c>
      <c r="B356" s="38">
        <v>90</v>
      </c>
      <c r="E356"/>
      <c r="F356"/>
    </row>
    <row r="357" spans="1:6" x14ac:dyDescent="0.25">
      <c r="A357" s="39">
        <v>42084</v>
      </c>
      <c r="B357" s="38">
        <v>121</v>
      </c>
      <c r="E357"/>
      <c r="F357"/>
    </row>
    <row r="358" spans="1:6" x14ac:dyDescent="0.25">
      <c r="A358" s="39">
        <v>42085</v>
      </c>
      <c r="B358" s="38">
        <v>120</v>
      </c>
      <c r="E358"/>
      <c r="F358"/>
    </row>
    <row r="359" spans="1:6" x14ac:dyDescent="0.25">
      <c r="A359" s="39">
        <v>42086</v>
      </c>
      <c r="B359" s="38">
        <v>117</v>
      </c>
      <c r="E359"/>
      <c r="F359"/>
    </row>
    <row r="360" spans="1:6" x14ac:dyDescent="0.25">
      <c r="A360" s="39">
        <v>42087</v>
      </c>
      <c r="B360" s="38">
        <v>106</v>
      </c>
      <c r="E360"/>
      <c r="F360"/>
    </row>
    <row r="361" spans="1:6" x14ac:dyDescent="0.25">
      <c r="A361" s="39">
        <v>42088</v>
      </c>
      <c r="B361" s="38">
        <v>113</v>
      </c>
      <c r="E361"/>
      <c r="F361"/>
    </row>
    <row r="362" spans="1:6" x14ac:dyDescent="0.25">
      <c r="A362" s="39">
        <v>42089</v>
      </c>
      <c r="B362" s="38">
        <v>100</v>
      </c>
      <c r="E362"/>
      <c r="F362"/>
    </row>
    <row r="363" spans="1:6" x14ac:dyDescent="0.25">
      <c r="A363" s="39">
        <v>42090</v>
      </c>
      <c r="B363" s="38">
        <v>85</v>
      </c>
      <c r="E363"/>
      <c r="F363"/>
    </row>
    <row r="364" spans="1:6" x14ac:dyDescent="0.25">
      <c r="A364" s="39">
        <v>42091</v>
      </c>
      <c r="B364" s="38">
        <v>90</v>
      </c>
      <c r="E364"/>
      <c r="F364"/>
    </row>
    <row r="365" spans="1:6" x14ac:dyDescent="0.25">
      <c r="A365" s="39">
        <v>42092</v>
      </c>
      <c r="B365" s="38">
        <v>93</v>
      </c>
      <c r="E365"/>
      <c r="F365"/>
    </row>
    <row r="366" spans="1:6" x14ac:dyDescent="0.25">
      <c r="A366" s="39">
        <v>42093</v>
      </c>
      <c r="B366" s="38">
        <v>113</v>
      </c>
      <c r="E366"/>
      <c r="F366"/>
    </row>
    <row r="367" spans="1:6" x14ac:dyDescent="0.25">
      <c r="A367" s="39">
        <v>42094</v>
      </c>
      <c r="B367" s="38">
        <v>100</v>
      </c>
      <c r="E367"/>
      <c r="F367"/>
    </row>
    <row r="368" spans="1:6" x14ac:dyDescent="0.25">
      <c r="A368" s="39">
        <v>42095</v>
      </c>
      <c r="B368" s="38">
        <v>88</v>
      </c>
      <c r="E368"/>
      <c r="F368"/>
    </row>
    <row r="369" spans="1:6" x14ac:dyDescent="0.25">
      <c r="A369" s="39">
        <v>42096</v>
      </c>
      <c r="B369" s="38">
        <v>94</v>
      </c>
      <c r="E369"/>
      <c r="F369"/>
    </row>
    <row r="370" spans="1:6" x14ac:dyDescent="0.25">
      <c r="A370" s="39">
        <v>42097</v>
      </c>
      <c r="B370" s="38">
        <v>89</v>
      </c>
      <c r="E370"/>
      <c r="F370"/>
    </row>
    <row r="371" spans="1:6" x14ac:dyDescent="0.25">
      <c r="A371" s="39">
        <v>42098</v>
      </c>
      <c r="B371" s="38">
        <v>77</v>
      </c>
      <c r="E371"/>
      <c r="F371"/>
    </row>
    <row r="372" spans="1:6" x14ac:dyDescent="0.25">
      <c r="A372" s="39">
        <v>42099</v>
      </c>
      <c r="B372" s="38">
        <v>71</v>
      </c>
      <c r="E372"/>
      <c r="F372"/>
    </row>
    <row r="373" spans="1:6" x14ac:dyDescent="0.25">
      <c r="A373" s="39">
        <v>42100</v>
      </c>
      <c r="B373" s="38">
        <v>117</v>
      </c>
      <c r="E373"/>
      <c r="F373"/>
    </row>
    <row r="374" spans="1:6" x14ac:dyDescent="0.25">
      <c r="A374" s="39">
        <v>42101</v>
      </c>
      <c r="B374" s="38">
        <v>108</v>
      </c>
      <c r="E374"/>
      <c r="F374"/>
    </row>
    <row r="375" spans="1:6" x14ac:dyDescent="0.25">
      <c r="A375" s="39">
        <v>42102</v>
      </c>
      <c r="B375" s="38">
        <v>112</v>
      </c>
      <c r="E375"/>
      <c r="F375"/>
    </row>
    <row r="376" spans="1:6" x14ac:dyDescent="0.25">
      <c r="A376" s="39">
        <v>42103</v>
      </c>
      <c r="B376" s="38">
        <v>89</v>
      </c>
      <c r="E376"/>
      <c r="F376"/>
    </row>
    <row r="377" spans="1:6" x14ac:dyDescent="0.25">
      <c r="A377" s="39">
        <v>42104</v>
      </c>
      <c r="B377" s="38">
        <v>79</v>
      </c>
      <c r="E377"/>
      <c r="F377"/>
    </row>
    <row r="378" spans="1:6" x14ac:dyDescent="0.25">
      <c r="A378" s="39">
        <v>42105</v>
      </c>
      <c r="B378" s="38">
        <v>93</v>
      </c>
      <c r="E378"/>
      <c r="F378"/>
    </row>
    <row r="379" spans="1:6" x14ac:dyDescent="0.25">
      <c r="A379" s="39">
        <v>42106</v>
      </c>
      <c r="B379" s="38">
        <v>123</v>
      </c>
      <c r="E379"/>
      <c r="F379"/>
    </row>
    <row r="380" spans="1:6" x14ac:dyDescent="0.25">
      <c r="A380" s="39">
        <v>42107</v>
      </c>
      <c r="B380" s="38">
        <v>110</v>
      </c>
      <c r="E380"/>
      <c r="F380"/>
    </row>
    <row r="381" spans="1:6" x14ac:dyDescent="0.25">
      <c r="A381" s="39">
        <v>42108</v>
      </c>
      <c r="B381" s="38">
        <v>117</v>
      </c>
      <c r="E381"/>
      <c r="F381"/>
    </row>
    <row r="382" spans="1:6" x14ac:dyDescent="0.25">
      <c r="A382" s="39">
        <v>42109</v>
      </c>
      <c r="B382" s="38">
        <v>99</v>
      </c>
      <c r="E382"/>
      <c r="F382"/>
    </row>
    <row r="383" spans="1:6" x14ac:dyDescent="0.25">
      <c r="A383" s="39">
        <v>42110</v>
      </c>
      <c r="B383" s="38">
        <v>107</v>
      </c>
      <c r="E383"/>
      <c r="F383"/>
    </row>
    <row r="384" spans="1:6" x14ac:dyDescent="0.25">
      <c r="A384" s="39">
        <v>42111</v>
      </c>
      <c r="B384" s="38">
        <v>93</v>
      </c>
      <c r="E384"/>
      <c r="F384"/>
    </row>
    <row r="385" spans="1:6" x14ac:dyDescent="0.25">
      <c r="A385" s="39">
        <v>42112</v>
      </c>
      <c r="B385" s="38">
        <v>85</v>
      </c>
      <c r="E385"/>
      <c r="F385"/>
    </row>
    <row r="386" spans="1:6" x14ac:dyDescent="0.25">
      <c r="A386" s="39">
        <v>42113</v>
      </c>
      <c r="B386" s="38">
        <v>107</v>
      </c>
      <c r="E386"/>
      <c r="F386"/>
    </row>
    <row r="387" spans="1:6" x14ac:dyDescent="0.25">
      <c r="A387" s="39">
        <v>42114</v>
      </c>
      <c r="B387" s="38">
        <v>123</v>
      </c>
      <c r="E387"/>
      <c r="F387"/>
    </row>
    <row r="388" spans="1:6" x14ac:dyDescent="0.25">
      <c r="A388" s="39">
        <v>42115</v>
      </c>
      <c r="B388" s="38">
        <v>117</v>
      </c>
      <c r="E388"/>
      <c r="F388"/>
    </row>
    <row r="389" spans="1:6" x14ac:dyDescent="0.25">
      <c r="A389" s="39">
        <v>42116</v>
      </c>
      <c r="B389" s="38">
        <v>79</v>
      </c>
      <c r="E389"/>
      <c r="F389"/>
    </row>
    <row r="390" spans="1:6" x14ac:dyDescent="0.25">
      <c r="A390" s="39">
        <v>42117</v>
      </c>
      <c r="B390" s="38">
        <v>103</v>
      </c>
      <c r="E390"/>
      <c r="F390"/>
    </row>
    <row r="391" spans="1:6" x14ac:dyDescent="0.25">
      <c r="A391" s="39">
        <v>42118</v>
      </c>
      <c r="B391" s="38">
        <v>82</v>
      </c>
      <c r="E391"/>
      <c r="F391"/>
    </row>
    <row r="392" spans="1:6" x14ac:dyDescent="0.25">
      <c r="A392" s="39">
        <v>42119</v>
      </c>
      <c r="B392" s="38">
        <v>99</v>
      </c>
      <c r="E392"/>
      <c r="F392"/>
    </row>
    <row r="393" spans="1:6" x14ac:dyDescent="0.25">
      <c r="A393" s="39">
        <v>42120</v>
      </c>
      <c r="B393" s="38">
        <v>102</v>
      </c>
      <c r="E393"/>
      <c r="F393"/>
    </row>
    <row r="394" spans="1:6" x14ac:dyDescent="0.25">
      <c r="A394" s="39">
        <v>42121</v>
      </c>
      <c r="B394" s="38">
        <v>133</v>
      </c>
      <c r="E394"/>
      <c r="F394"/>
    </row>
    <row r="395" spans="1:6" x14ac:dyDescent="0.25">
      <c r="A395" s="39">
        <v>42122</v>
      </c>
      <c r="B395" s="38">
        <v>127</v>
      </c>
      <c r="E395"/>
      <c r="F395"/>
    </row>
    <row r="396" spans="1:6" x14ac:dyDescent="0.25">
      <c r="A396" s="39">
        <v>42123</v>
      </c>
      <c r="B396" s="38">
        <v>101</v>
      </c>
      <c r="E396"/>
      <c r="F396"/>
    </row>
    <row r="397" spans="1:6" x14ac:dyDescent="0.25">
      <c r="A397" s="39">
        <v>42124</v>
      </c>
      <c r="B397" s="38">
        <v>107</v>
      </c>
      <c r="E397"/>
      <c r="F397"/>
    </row>
    <row r="398" spans="1:6" x14ac:dyDescent="0.25">
      <c r="A398" s="39">
        <v>42125</v>
      </c>
      <c r="B398" s="38">
        <v>73</v>
      </c>
      <c r="E398"/>
      <c r="F398"/>
    </row>
    <row r="399" spans="1:6" x14ac:dyDescent="0.25">
      <c r="A399" s="39">
        <v>42126</v>
      </c>
      <c r="B399" s="38">
        <v>79</v>
      </c>
      <c r="E399"/>
      <c r="F399"/>
    </row>
    <row r="400" spans="1:6" x14ac:dyDescent="0.25">
      <c r="A400" s="39">
        <v>42127</v>
      </c>
      <c r="B400" s="38">
        <v>77</v>
      </c>
      <c r="E400"/>
      <c r="F400"/>
    </row>
    <row r="401" spans="1:6" x14ac:dyDescent="0.25">
      <c r="A401" s="39">
        <v>42128</v>
      </c>
      <c r="B401" s="38">
        <v>105</v>
      </c>
      <c r="E401"/>
      <c r="F401"/>
    </row>
    <row r="402" spans="1:6" x14ac:dyDescent="0.25">
      <c r="A402" s="39">
        <v>42129</v>
      </c>
      <c r="B402" s="38">
        <v>118</v>
      </c>
      <c r="E402"/>
      <c r="F402"/>
    </row>
    <row r="403" spans="1:6" x14ac:dyDescent="0.25">
      <c r="A403" s="39">
        <v>42130</v>
      </c>
      <c r="B403" s="38">
        <v>104</v>
      </c>
      <c r="E403"/>
      <c r="F403"/>
    </row>
    <row r="404" spans="1:6" x14ac:dyDescent="0.25">
      <c r="A404" s="39">
        <v>42131</v>
      </c>
      <c r="B404" s="38">
        <v>79</v>
      </c>
      <c r="E404"/>
      <c r="F404"/>
    </row>
    <row r="405" spans="1:6" x14ac:dyDescent="0.25">
      <c r="A405" s="39">
        <v>42132</v>
      </c>
      <c r="B405" s="38">
        <v>91</v>
      </c>
      <c r="E405"/>
      <c r="F405"/>
    </row>
    <row r="406" spans="1:6" x14ac:dyDescent="0.25">
      <c r="A406" s="39">
        <v>42133</v>
      </c>
      <c r="B406" s="38">
        <v>81</v>
      </c>
      <c r="E406"/>
      <c r="F406"/>
    </row>
    <row r="407" spans="1:6" x14ac:dyDescent="0.25">
      <c r="A407" s="39">
        <v>42134</v>
      </c>
      <c r="B407" s="38">
        <v>84</v>
      </c>
      <c r="E407"/>
      <c r="F407"/>
    </row>
    <row r="408" spans="1:6" x14ac:dyDescent="0.25">
      <c r="A408" s="39">
        <v>42135</v>
      </c>
      <c r="B408" s="38">
        <v>93</v>
      </c>
      <c r="E408"/>
      <c r="F408"/>
    </row>
    <row r="409" spans="1:6" x14ac:dyDescent="0.25">
      <c r="A409" s="39">
        <v>42136</v>
      </c>
      <c r="B409" s="38">
        <v>73</v>
      </c>
      <c r="E409"/>
      <c r="F409"/>
    </row>
    <row r="410" spans="1:6" x14ac:dyDescent="0.25">
      <c r="A410" s="39">
        <v>42137</v>
      </c>
      <c r="B410" s="38">
        <v>92</v>
      </c>
      <c r="E410"/>
      <c r="F410"/>
    </row>
    <row r="411" spans="1:6" x14ac:dyDescent="0.25">
      <c r="A411" s="39">
        <v>42138</v>
      </c>
      <c r="B411" s="38">
        <v>95</v>
      </c>
      <c r="E411"/>
      <c r="F411"/>
    </row>
    <row r="412" spans="1:6" x14ac:dyDescent="0.25">
      <c r="A412" s="39">
        <v>42139</v>
      </c>
      <c r="B412" s="38">
        <v>79</v>
      </c>
      <c r="E412"/>
      <c r="F412"/>
    </row>
    <row r="413" spans="1:6" x14ac:dyDescent="0.25">
      <c r="A413" s="39">
        <v>42140</v>
      </c>
      <c r="B413" s="38">
        <v>84</v>
      </c>
      <c r="E413"/>
      <c r="F413"/>
    </row>
    <row r="414" spans="1:6" x14ac:dyDescent="0.25">
      <c r="A414" s="39">
        <v>42141</v>
      </c>
      <c r="B414" s="38">
        <v>75</v>
      </c>
      <c r="E414"/>
      <c r="F414"/>
    </row>
    <row r="415" spans="1:6" x14ac:dyDescent="0.25">
      <c r="A415" s="39">
        <v>42142</v>
      </c>
      <c r="B415" s="38">
        <v>113</v>
      </c>
      <c r="E415"/>
      <c r="F415"/>
    </row>
    <row r="416" spans="1:6" x14ac:dyDescent="0.25">
      <c r="A416" s="39">
        <v>42143</v>
      </c>
      <c r="B416" s="38">
        <v>79</v>
      </c>
      <c r="E416"/>
      <c r="F416"/>
    </row>
    <row r="417" spans="1:6" x14ac:dyDescent="0.25">
      <c r="A417" s="39">
        <v>42144</v>
      </c>
      <c r="B417" s="38">
        <v>88</v>
      </c>
      <c r="E417"/>
      <c r="F417"/>
    </row>
    <row r="418" spans="1:6" x14ac:dyDescent="0.25">
      <c r="A418" s="39">
        <v>42145</v>
      </c>
      <c r="B418" s="38">
        <v>87</v>
      </c>
      <c r="E418"/>
      <c r="F418"/>
    </row>
    <row r="419" spans="1:6" x14ac:dyDescent="0.25">
      <c r="A419" s="39">
        <v>42146</v>
      </c>
      <c r="B419" s="38">
        <v>70</v>
      </c>
      <c r="E419"/>
      <c r="F419"/>
    </row>
    <row r="420" spans="1:6" x14ac:dyDescent="0.25">
      <c r="A420" s="39">
        <v>42147</v>
      </c>
      <c r="B420" s="38">
        <v>65</v>
      </c>
      <c r="E420"/>
      <c r="F420"/>
    </row>
    <row r="421" spans="1:6" x14ac:dyDescent="0.25">
      <c r="A421" s="39">
        <v>42148</v>
      </c>
      <c r="B421" s="38">
        <v>70</v>
      </c>
      <c r="E421"/>
      <c r="F421"/>
    </row>
    <row r="422" spans="1:6" x14ac:dyDescent="0.25">
      <c r="A422" s="39">
        <v>42149</v>
      </c>
      <c r="B422" s="38">
        <v>87</v>
      </c>
      <c r="E422"/>
      <c r="F422"/>
    </row>
    <row r="423" spans="1:6" x14ac:dyDescent="0.25">
      <c r="A423" s="39">
        <v>42150</v>
      </c>
      <c r="B423" s="38">
        <v>79</v>
      </c>
      <c r="E423"/>
      <c r="F423"/>
    </row>
    <row r="424" spans="1:6" x14ac:dyDescent="0.25">
      <c r="A424" s="39">
        <v>42151</v>
      </c>
      <c r="B424" s="38">
        <v>97</v>
      </c>
      <c r="E424"/>
      <c r="F424"/>
    </row>
    <row r="425" spans="1:6" x14ac:dyDescent="0.25">
      <c r="A425" s="39">
        <v>42152</v>
      </c>
      <c r="B425" s="38">
        <v>71</v>
      </c>
      <c r="E425"/>
      <c r="F425"/>
    </row>
    <row r="426" spans="1:6" x14ac:dyDescent="0.25">
      <c r="A426" s="39">
        <v>42153</v>
      </c>
      <c r="B426" s="38">
        <v>89</v>
      </c>
      <c r="E426"/>
      <c r="F426"/>
    </row>
    <row r="427" spans="1:6" x14ac:dyDescent="0.25">
      <c r="A427" s="39">
        <v>42154</v>
      </c>
      <c r="B427" s="38">
        <v>72</v>
      </c>
      <c r="E427"/>
      <c r="F427"/>
    </row>
    <row r="428" spans="1:6" x14ac:dyDescent="0.25">
      <c r="A428" s="39">
        <v>42155</v>
      </c>
      <c r="B428" s="38">
        <v>88</v>
      </c>
      <c r="E428"/>
      <c r="F428"/>
    </row>
    <row r="429" spans="1:6" x14ac:dyDescent="0.25">
      <c r="A429" s="39">
        <v>42156</v>
      </c>
      <c r="B429" s="38">
        <v>95</v>
      </c>
      <c r="E429"/>
      <c r="F429"/>
    </row>
    <row r="430" spans="1:6" x14ac:dyDescent="0.25">
      <c r="A430" s="39">
        <v>42157</v>
      </c>
      <c r="B430" s="38">
        <v>76</v>
      </c>
      <c r="E430"/>
      <c r="F430"/>
    </row>
    <row r="431" spans="1:6" x14ac:dyDescent="0.25">
      <c r="A431" s="39">
        <v>42158</v>
      </c>
      <c r="B431" s="38">
        <v>88</v>
      </c>
      <c r="E431"/>
      <c r="F431"/>
    </row>
    <row r="432" spans="1:6" x14ac:dyDescent="0.25">
      <c r="A432" s="39">
        <v>42159</v>
      </c>
      <c r="B432" s="38">
        <v>85</v>
      </c>
      <c r="E432"/>
      <c r="F432"/>
    </row>
    <row r="433" spans="1:6" x14ac:dyDescent="0.25">
      <c r="A433" s="39">
        <v>42160</v>
      </c>
      <c r="B433" s="38">
        <v>70</v>
      </c>
      <c r="E433"/>
      <c r="F433"/>
    </row>
    <row r="434" spans="1:6" x14ac:dyDescent="0.25">
      <c r="A434" s="39">
        <v>42161</v>
      </c>
      <c r="B434" s="38">
        <v>68</v>
      </c>
      <c r="E434"/>
      <c r="F434"/>
    </row>
    <row r="435" spans="1:6" x14ac:dyDescent="0.25">
      <c r="A435" s="39">
        <v>42162</v>
      </c>
      <c r="B435" s="38">
        <v>88</v>
      </c>
      <c r="E435"/>
      <c r="F435"/>
    </row>
    <row r="436" spans="1:6" x14ac:dyDescent="0.25">
      <c r="A436" s="39">
        <v>42163</v>
      </c>
      <c r="B436" s="38">
        <v>90</v>
      </c>
      <c r="E436"/>
      <c r="F436"/>
    </row>
    <row r="437" spans="1:6" x14ac:dyDescent="0.25">
      <c r="A437" s="39">
        <v>42164</v>
      </c>
      <c r="B437" s="38">
        <v>92</v>
      </c>
      <c r="E437"/>
      <c r="F437"/>
    </row>
    <row r="438" spans="1:6" x14ac:dyDescent="0.25">
      <c r="A438" s="39">
        <v>42165</v>
      </c>
      <c r="B438" s="38">
        <v>89</v>
      </c>
      <c r="E438"/>
      <c r="F438"/>
    </row>
    <row r="439" spans="1:6" x14ac:dyDescent="0.25">
      <c r="A439" s="39">
        <v>42166</v>
      </c>
      <c r="B439" s="38">
        <v>87</v>
      </c>
      <c r="E439"/>
      <c r="F439"/>
    </row>
    <row r="440" spans="1:6" x14ac:dyDescent="0.25">
      <c r="A440" s="39">
        <v>42167</v>
      </c>
      <c r="B440" s="38">
        <v>79</v>
      </c>
      <c r="E440"/>
      <c r="F440"/>
    </row>
    <row r="441" spans="1:6" x14ac:dyDescent="0.25">
      <c r="A441" s="39">
        <v>42168</v>
      </c>
      <c r="B441" s="38">
        <v>66</v>
      </c>
      <c r="E441"/>
      <c r="F441"/>
    </row>
    <row r="442" spans="1:6" x14ac:dyDescent="0.25">
      <c r="A442" s="39">
        <v>42169</v>
      </c>
      <c r="B442" s="38">
        <v>94</v>
      </c>
      <c r="E442"/>
      <c r="F442"/>
    </row>
    <row r="443" spans="1:6" x14ac:dyDescent="0.25">
      <c r="A443" s="39">
        <v>42170</v>
      </c>
      <c r="B443" s="38">
        <v>112</v>
      </c>
      <c r="E443"/>
      <c r="F443"/>
    </row>
    <row r="444" spans="1:6" x14ac:dyDescent="0.25">
      <c r="A444" s="39">
        <v>42171</v>
      </c>
      <c r="B444" s="38">
        <v>95</v>
      </c>
      <c r="E444"/>
      <c r="F444"/>
    </row>
    <row r="445" spans="1:6" x14ac:dyDescent="0.25">
      <c r="A445" s="39">
        <v>42172</v>
      </c>
      <c r="B445" s="38">
        <v>106</v>
      </c>
      <c r="E445"/>
      <c r="F445"/>
    </row>
    <row r="446" spans="1:6" x14ac:dyDescent="0.25">
      <c r="A446" s="39">
        <v>42173</v>
      </c>
      <c r="B446" s="38">
        <v>90</v>
      </c>
      <c r="E446"/>
      <c r="F446"/>
    </row>
    <row r="447" spans="1:6" x14ac:dyDescent="0.25">
      <c r="A447" s="39">
        <v>42174</v>
      </c>
      <c r="B447" s="38">
        <v>90</v>
      </c>
      <c r="E447"/>
      <c r="F447"/>
    </row>
    <row r="448" spans="1:6" x14ac:dyDescent="0.25">
      <c r="A448" s="39">
        <v>42175</v>
      </c>
      <c r="B448" s="38">
        <v>78</v>
      </c>
      <c r="E448"/>
      <c r="F448"/>
    </row>
    <row r="449" spans="1:6" x14ac:dyDescent="0.25">
      <c r="A449" s="39">
        <v>42176</v>
      </c>
      <c r="B449" s="38">
        <v>99</v>
      </c>
      <c r="E449"/>
      <c r="F449"/>
    </row>
    <row r="450" spans="1:6" x14ac:dyDescent="0.25">
      <c r="A450" s="39">
        <v>42177</v>
      </c>
      <c r="B450" s="38">
        <v>104</v>
      </c>
      <c r="E450"/>
      <c r="F450"/>
    </row>
    <row r="451" spans="1:6" x14ac:dyDescent="0.25">
      <c r="A451" s="39">
        <v>42178</v>
      </c>
      <c r="B451" s="38">
        <v>94</v>
      </c>
      <c r="E451"/>
      <c r="F451"/>
    </row>
    <row r="452" spans="1:6" x14ac:dyDescent="0.25">
      <c r="A452" s="39">
        <v>42179</v>
      </c>
      <c r="B452" s="38">
        <v>102</v>
      </c>
      <c r="E452"/>
      <c r="F452"/>
    </row>
    <row r="453" spans="1:6" x14ac:dyDescent="0.25">
      <c r="A453" s="39">
        <v>42180</v>
      </c>
      <c r="B453" s="38">
        <v>76</v>
      </c>
      <c r="E453"/>
      <c r="F453"/>
    </row>
    <row r="454" spans="1:6" x14ac:dyDescent="0.25">
      <c r="A454" s="39">
        <v>42181</v>
      </c>
      <c r="B454" s="38">
        <v>70</v>
      </c>
      <c r="E454"/>
      <c r="F454"/>
    </row>
    <row r="455" spans="1:6" x14ac:dyDescent="0.25">
      <c r="A455" s="39">
        <v>42182</v>
      </c>
      <c r="B455" s="38">
        <v>77</v>
      </c>
      <c r="E455"/>
      <c r="F455"/>
    </row>
    <row r="456" spans="1:6" x14ac:dyDescent="0.25">
      <c r="A456" s="39">
        <v>42183</v>
      </c>
      <c r="B456" s="38">
        <v>67</v>
      </c>
      <c r="E456"/>
      <c r="F456"/>
    </row>
    <row r="457" spans="1:6" x14ac:dyDescent="0.25">
      <c r="A457" s="39">
        <v>42184</v>
      </c>
      <c r="B457" s="38">
        <v>111</v>
      </c>
      <c r="E457"/>
      <c r="F457"/>
    </row>
    <row r="458" spans="1:6" x14ac:dyDescent="0.25">
      <c r="A458" s="39">
        <v>42185</v>
      </c>
      <c r="B458" s="38">
        <v>96</v>
      </c>
      <c r="E458"/>
      <c r="F458"/>
    </row>
    <row r="459" spans="1:6" x14ac:dyDescent="0.25">
      <c r="A459" s="39">
        <v>42186</v>
      </c>
      <c r="B459" s="38">
        <v>93</v>
      </c>
      <c r="E459"/>
      <c r="F459"/>
    </row>
    <row r="460" spans="1:6" x14ac:dyDescent="0.25">
      <c r="A460" s="39">
        <v>42187</v>
      </c>
      <c r="B460" s="38">
        <v>98</v>
      </c>
      <c r="E460"/>
      <c r="F460"/>
    </row>
    <row r="461" spans="1:6" x14ac:dyDescent="0.25">
      <c r="A461" s="39">
        <v>42188</v>
      </c>
      <c r="B461" s="38">
        <v>82</v>
      </c>
      <c r="E461"/>
      <c r="F461"/>
    </row>
    <row r="462" spans="1:6" x14ac:dyDescent="0.25">
      <c r="A462" s="39">
        <v>42189</v>
      </c>
      <c r="B462" s="38">
        <v>59</v>
      </c>
      <c r="E462"/>
      <c r="F462"/>
    </row>
    <row r="463" spans="1:6" x14ac:dyDescent="0.25">
      <c r="A463" s="39">
        <v>42190</v>
      </c>
      <c r="B463" s="38">
        <v>82</v>
      </c>
      <c r="E463"/>
      <c r="F463"/>
    </row>
    <row r="464" spans="1:6" x14ac:dyDescent="0.25">
      <c r="A464" s="39">
        <v>42191</v>
      </c>
      <c r="B464" s="38">
        <v>106</v>
      </c>
      <c r="E464"/>
      <c r="F464"/>
    </row>
    <row r="465" spans="1:6" x14ac:dyDescent="0.25">
      <c r="A465" s="39">
        <v>42192</v>
      </c>
      <c r="B465" s="38">
        <v>95</v>
      </c>
      <c r="E465"/>
      <c r="F465"/>
    </row>
    <row r="466" spans="1:6" x14ac:dyDescent="0.25">
      <c r="A466" s="39">
        <v>42193</v>
      </c>
      <c r="B466" s="38">
        <v>87</v>
      </c>
      <c r="E466"/>
      <c r="F466"/>
    </row>
    <row r="467" spans="1:6" x14ac:dyDescent="0.25">
      <c r="A467" s="39">
        <v>42194</v>
      </c>
      <c r="B467" s="38">
        <v>99</v>
      </c>
      <c r="E467"/>
      <c r="F467"/>
    </row>
    <row r="468" spans="1:6" x14ac:dyDescent="0.25">
      <c r="A468" s="39">
        <v>42195</v>
      </c>
      <c r="B468" s="38">
        <v>76</v>
      </c>
      <c r="E468"/>
      <c r="F468"/>
    </row>
    <row r="469" spans="1:6" x14ac:dyDescent="0.25">
      <c r="A469" s="39">
        <v>42196</v>
      </c>
      <c r="B469" s="38">
        <v>83</v>
      </c>
      <c r="E469"/>
      <c r="F469"/>
    </row>
    <row r="470" spans="1:6" x14ac:dyDescent="0.25">
      <c r="A470" s="39">
        <v>42197</v>
      </c>
      <c r="B470" s="38">
        <v>82</v>
      </c>
      <c r="E470"/>
      <c r="F470"/>
    </row>
    <row r="471" spans="1:6" x14ac:dyDescent="0.25">
      <c r="B471" s="38">
        <v>22681</v>
      </c>
      <c r="E471"/>
      <c r="F47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B1" workbookViewId="0">
      <selection activeCell="F2" sqref="F2:F68"/>
    </sheetView>
  </sheetViews>
  <sheetFormatPr defaultColWidth="10.875" defaultRowHeight="15.75" x14ac:dyDescent="0.25"/>
  <cols>
    <col min="1" max="4" width="10.875" style="38"/>
    <col min="5" max="5" width="17.875" style="38" bestFit="1" customWidth="1"/>
    <col min="6" max="6" width="14" style="38" bestFit="1" customWidth="1"/>
    <col min="7" max="16384" width="10.875" style="38"/>
  </cols>
  <sheetData>
    <row r="1" spans="1:7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x14ac:dyDescent="0.25">
      <c r="A2" s="39">
        <v>41729</v>
      </c>
      <c r="B2" s="38">
        <v>56</v>
      </c>
      <c r="E2" s="41" t="s">
        <v>100</v>
      </c>
      <c r="F2" s="43">
        <v>289</v>
      </c>
      <c r="G2"/>
    </row>
    <row r="3" spans="1:7" x14ac:dyDescent="0.25">
      <c r="A3" s="39">
        <v>41730</v>
      </c>
      <c r="B3" s="38">
        <v>41</v>
      </c>
      <c r="E3" s="41" t="s">
        <v>101</v>
      </c>
      <c r="F3" s="43">
        <v>291</v>
      </c>
      <c r="G3"/>
    </row>
    <row r="4" spans="1:7" x14ac:dyDescent="0.25">
      <c r="A4" s="39">
        <v>41731</v>
      </c>
      <c r="B4" s="38">
        <v>54</v>
      </c>
      <c r="E4" s="41" t="s">
        <v>102</v>
      </c>
      <c r="F4" s="43">
        <v>226</v>
      </c>
      <c r="G4"/>
    </row>
    <row r="5" spans="1:7" x14ac:dyDescent="0.25">
      <c r="A5" s="39">
        <v>41732</v>
      </c>
      <c r="B5" s="38">
        <v>36</v>
      </c>
      <c r="E5" s="41" t="s">
        <v>103</v>
      </c>
      <c r="F5" s="43">
        <v>239</v>
      </c>
      <c r="G5"/>
    </row>
    <row r="6" spans="1:7" x14ac:dyDescent="0.25">
      <c r="A6" s="39">
        <v>41733</v>
      </c>
      <c r="B6" s="38">
        <v>39</v>
      </c>
      <c r="E6" s="41" t="s">
        <v>104</v>
      </c>
      <c r="F6" s="43">
        <v>210</v>
      </c>
      <c r="G6"/>
    </row>
    <row r="7" spans="1:7" x14ac:dyDescent="0.25">
      <c r="A7" s="39">
        <v>41734</v>
      </c>
      <c r="B7" s="38">
        <v>37</v>
      </c>
      <c r="E7" s="41" t="s">
        <v>105</v>
      </c>
      <c r="F7" s="43">
        <v>261</v>
      </c>
      <c r="G7"/>
    </row>
    <row r="8" spans="1:7" x14ac:dyDescent="0.25">
      <c r="A8" s="39">
        <v>41735</v>
      </c>
      <c r="B8" s="38">
        <v>26</v>
      </c>
      <c r="E8" s="41" t="s">
        <v>106</v>
      </c>
      <c r="F8" s="43">
        <v>311</v>
      </c>
      <c r="G8"/>
    </row>
    <row r="9" spans="1:7" x14ac:dyDescent="0.25">
      <c r="A9" s="39">
        <v>41736</v>
      </c>
      <c r="B9" s="38">
        <v>49</v>
      </c>
      <c r="E9" s="41" t="s">
        <v>107</v>
      </c>
      <c r="F9" s="43">
        <v>409</v>
      </c>
      <c r="G9"/>
    </row>
    <row r="10" spans="1:7" x14ac:dyDescent="0.25">
      <c r="A10" s="39">
        <v>41737</v>
      </c>
      <c r="B10" s="38">
        <v>50</v>
      </c>
      <c r="E10" s="41" t="s">
        <v>108</v>
      </c>
      <c r="F10" s="43">
        <v>476</v>
      </c>
      <c r="G10"/>
    </row>
    <row r="11" spans="1:7" x14ac:dyDescent="0.25">
      <c r="A11" s="39">
        <v>41738</v>
      </c>
      <c r="B11" s="38">
        <v>43</v>
      </c>
      <c r="E11" s="41" t="s">
        <v>109</v>
      </c>
      <c r="F11" s="43">
        <v>411</v>
      </c>
      <c r="G11"/>
    </row>
    <row r="12" spans="1:7" x14ac:dyDescent="0.25">
      <c r="A12" s="39">
        <v>41739</v>
      </c>
      <c r="B12" s="38">
        <v>53</v>
      </c>
      <c r="E12" s="41" t="s">
        <v>110</v>
      </c>
      <c r="F12" s="43">
        <v>356</v>
      </c>
      <c r="G12"/>
    </row>
    <row r="13" spans="1:7" x14ac:dyDescent="0.25">
      <c r="A13" s="39">
        <v>41740</v>
      </c>
      <c r="B13" s="38">
        <v>41</v>
      </c>
      <c r="E13" s="41" t="s">
        <v>111</v>
      </c>
      <c r="F13" s="43">
        <v>291</v>
      </c>
      <c r="G13"/>
    </row>
    <row r="14" spans="1:7" x14ac:dyDescent="0.25">
      <c r="A14" s="39">
        <v>41741</v>
      </c>
      <c r="B14" s="38">
        <v>29</v>
      </c>
      <c r="E14" s="41" t="s">
        <v>112</v>
      </c>
      <c r="F14" s="43">
        <v>262</v>
      </c>
      <c r="G14"/>
    </row>
    <row r="15" spans="1:7" x14ac:dyDescent="0.25">
      <c r="A15" s="39">
        <v>41742</v>
      </c>
      <c r="B15" s="38">
        <v>26</v>
      </c>
      <c r="E15" s="41" t="s">
        <v>113</v>
      </c>
      <c r="F15" s="43">
        <v>410</v>
      </c>
      <c r="G15"/>
    </row>
    <row r="16" spans="1:7" x14ac:dyDescent="0.25">
      <c r="A16" s="39">
        <v>41743</v>
      </c>
      <c r="B16" s="38">
        <v>40</v>
      </c>
      <c r="E16" s="41" t="s">
        <v>114</v>
      </c>
      <c r="F16" s="43">
        <v>477</v>
      </c>
      <c r="G16"/>
    </row>
    <row r="17" spans="1:7" x14ac:dyDescent="0.25">
      <c r="A17" s="39">
        <v>41744</v>
      </c>
      <c r="B17" s="38">
        <v>47</v>
      </c>
      <c r="E17" s="41" t="s">
        <v>115</v>
      </c>
      <c r="F17" s="43">
        <v>423</v>
      </c>
      <c r="G17"/>
    </row>
    <row r="18" spans="1:7" x14ac:dyDescent="0.25">
      <c r="A18" s="39">
        <v>41745</v>
      </c>
      <c r="B18" s="38">
        <v>27</v>
      </c>
      <c r="E18" s="41" t="s">
        <v>116</v>
      </c>
      <c r="F18" s="43">
        <v>468</v>
      </c>
      <c r="G18"/>
    </row>
    <row r="19" spans="1:7" x14ac:dyDescent="0.25">
      <c r="A19" s="39">
        <v>41746</v>
      </c>
      <c r="B19" s="38">
        <v>27</v>
      </c>
      <c r="E19" s="41" t="s">
        <v>117</v>
      </c>
      <c r="F19" s="43">
        <v>485</v>
      </c>
    </row>
    <row r="20" spans="1:7" x14ac:dyDescent="0.25">
      <c r="A20" s="39">
        <v>41747</v>
      </c>
      <c r="B20" s="38">
        <v>29</v>
      </c>
      <c r="E20" s="41" t="s">
        <v>118</v>
      </c>
      <c r="F20" s="43">
        <v>597</v>
      </c>
    </row>
    <row r="21" spans="1:7" x14ac:dyDescent="0.25">
      <c r="A21" s="39">
        <v>41748</v>
      </c>
      <c r="B21" s="38">
        <v>29</v>
      </c>
      <c r="E21" s="41" t="s">
        <v>119</v>
      </c>
      <c r="F21" s="43">
        <v>446</v>
      </c>
    </row>
    <row r="22" spans="1:7" x14ac:dyDescent="0.25">
      <c r="A22" s="39">
        <v>41749</v>
      </c>
      <c r="B22" s="38">
        <v>27</v>
      </c>
      <c r="E22" s="41" t="s">
        <v>120</v>
      </c>
      <c r="F22" s="43">
        <v>548</v>
      </c>
    </row>
    <row r="23" spans="1:7" x14ac:dyDescent="0.25">
      <c r="A23" s="39">
        <v>41750</v>
      </c>
      <c r="B23" s="38">
        <v>44</v>
      </c>
      <c r="E23" s="41" t="s">
        <v>121</v>
      </c>
      <c r="F23" s="43">
        <v>705</v>
      </c>
    </row>
    <row r="24" spans="1:7" x14ac:dyDescent="0.25">
      <c r="A24" s="39">
        <v>41751</v>
      </c>
      <c r="B24" s="38">
        <v>36</v>
      </c>
      <c r="E24" s="41" t="s">
        <v>122</v>
      </c>
      <c r="F24" s="43">
        <v>703</v>
      </c>
    </row>
    <row r="25" spans="1:7" x14ac:dyDescent="0.25">
      <c r="A25" s="39">
        <v>41752</v>
      </c>
      <c r="B25" s="38">
        <v>32</v>
      </c>
      <c r="E25" s="41" t="s">
        <v>123</v>
      </c>
      <c r="F25" s="43">
        <v>582</v>
      </c>
    </row>
    <row r="26" spans="1:7" x14ac:dyDescent="0.25">
      <c r="A26" s="39">
        <v>41753</v>
      </c>
      <c r="B26" s="38">
        <v>45</v>
      </c>
      <c r="E26" s="41" t="s">
        <v>124</v>
      </c>
      <c r="F26" s="43">
        <v>628</v>
      </c>
    </row>
    <row r="27" spans="1:7" x14ac:dyDescent="0.25">
      <c r="A27" s="39">
        <v>41754</v>
      </c>
      <c r="B27" s="38">
        <v>33</v>
      </c>
      <c r="E27" s="41" t="s">
        <v>125</v>
      </c>
      <c r="F27" s="43">
        <v>589</v>
      </c>
    </row>
    <row r="28" spans="1:7" x14ac:dyDescent="0.25">
      <c r="A28" s="39">
        <v>41755</v>
      </c>
      <c r="B28" s="38">
        <v>24</v>
      </c>
      <c r="E28" s="41" t="s">
        <v>126</v>
      </c>
      <c r="F28" s="43">
        <v>688</v>
      </c>
    </row>
    <row r="29" spans="1:7" x14ac:dyDescent="0.25">
      <c r="A29" s="39">
        <v>41756</v>
      </c>
      <c r="B29" s="38">
        <v>25</v>
      </c>
      <c r="E29" s="41" t="s">
        <v>127</v>
      </c>
      <c r="F29" s="43">
        <v>747</v>
      </c>
    </row>
    <row r="30" spans="1:7" x14ac:dyDescent="0.25">
      <c r="A30" s="39">
        <v>41757</v>
      </c>
      <c r="B30" s="38">
        <v>36</v>
      </c>
      <c r="E30" s="41" t="s">
        <v>128</v>
      </c>
      <c r="F30" s="43">
        <v>588</v>
      </c>
    </row>
    <row r="31" spans="1:7" x14ac:dyDescent="0.25">
      <c r="A31" s="39">
        <v>41758</v>
      </c>
      <c r="B31" s="38">
        <v>42</v>
      </c>
      <c r="E31" s="41" t="s">
        <v>129</v>
      </c>
      <c r="F31" s="43">
        <v>643</v>
      </c>
    </row>
    <row r="32" spans="1:7" x14ac:dyDescent="0.25">
      <c r="A32" s="39">
        <v>41759</v>
      </c>
      <c r="B32" s="38">
        <v>27</v>
      </c>
      <c r="E32" s="41" t="s">
        <v>130</v>
      </c>
      <c r="F32" s="43">
        <v>715</v>
      </c>
    </row>
    <row r="33" spans="1:6" x14ac:dyDescent="0.25">
      <c r="A33" s="39">
        <v>41760</v>
      </c>
      <c r="B33" s="38">
        <v>31</v>
      </c>
      <c r="E33" s="41" t="s">
        <v>131</v>
      </c>
      <c r="F33" s="43">
        <v>801</v>
      </c>
    </row>
    <row r="34" spans="1:6" x14ac:dyDescent="0.25">
      <c r="A34" s="39">
        <v>41761</v>
      </c>
      <c r="B34" s="38">
        <v>31</v>
      </c>
      <c r="E34" s="41" t="s">
        <v>132</v>
      </c>
      <c r="F34" s="43">
        <v>844</v>
      </c>
    </row>
    <row r="35" spans="1:6" x14ac:dyDescent="0.25">
      <c r="A35" s="39">
        <v>41762</v>
      </c>
      <c r="B35" s="38">
        <v>22</v>
      </c>
      <c r="E35" s="41" t="s">
        <v>133</v>
      </c>
      <c r="F35" s="43">
        <v>888</v>
      </c>
    </row>
    <row r="36" spans="1:6" x14ac:dyDescent="0.25">
      <c r="A36" s="39">
        <v>41763</v>
      </c>
      <c r="B36" s="38">
        <v>21</v>
      </c>
      <c r="E36" s="41" t="s">
        <v>134</v>
      </c>
      <c r="F36" s="43">
        <v>810</v>
      </c>
    </row>
    <row r="37" spans="1:6" x14ac:dyDescent="0.25">
      <c r="A37" s="39">
        <v>41764</v>
      </c>
      <c r="B37" s="38">
        <v>23</v>
      </c>
      <c r="E37" s="41" t="s">
        <v>135</v>
      </c>
      <c r="F37" s="43">
        <v>811</v>
      </c>
    </row>
    <row r="38" spans="1:6" x14ac:dyDescent="0.25">
      <c r="A38" s="39">
        <v>41765</v>
      </c>
      <c r="B38" s="38">
        <v>38</v>
      </c>
      <c r="E38" s="41" t="s">
        <v>136</v>
      </c>
      <c r="F38" s="43">
        <v>973</v>
      </c>
    </row>
    <row r="39" spans="1:6" x14ac:dyDescent="0.25">
      <c r="A39" s="39">
        <v>41766</v>
      </c>
      <c r="B39" s="38">
        <v>34</v>
      </c>
      <c r="E39" s="41" t="s">
        <v>137</v>
      </c>
      <c r="F39" s="43">
        <v>880</v>
      </c>
    </row>
    <row r="40" spans="1:6" x14ac:dyDescent="0.25">
      <c r="A40" s="39">
        <v>41767</v>
      </c>
      <c r="B40" s="38">
        <v>31</v>
      </c>
      <c r="E40" s="41" t="s">
        <v>138</v>
      </c>
      <c r="F40" s="43">
        <v>699</v>
      </c>
    </row>
    <row r="41" spans="1:6" x14ac:dyDescent="0.25">
      <c r="A41" s="39">
        <v>41768</v>
      </c>
      <c r="B41" s="38">
        <v>53</v>
      </c>
      <c r="E41" s="41" t="s">
        <v>139</v>
      </c>
      <c r="F41" s="43">
        <v>407</v>
      </c>
    </row>
    <row r="42" spans="1:6" x14ac:dyDescent="0.25">
      <c r="A42" s="39">
        <v>41769</v>
      </c>
      <c r="B42" s="38">
        <v>44</v>
      </c>
      <c r="E42" s="41" t="s">
        <v>140</v>
      </c>
      <c r="F42" s="43">
        <v>423</v>
      </c>
    </row>
    <row r="43" spans="1:6" x14ac:dyDescent="0.25">
      <c r="A43" s="39">
        <v>41770</v>
      </c>
      <c r="B43" s="38">
        <v>38</v>
      </c>
      <c r="E43" s="41" t="s">
        <v>141</v>
      </c>
      <c r="F43" s="43">
        <v>480</v>
      </c>
    </row>
    <row r="44" spans="1:6" x14ac:dyDescent="0.25">
      <c r="A44" s="39">
        <v>41771</v>
      </c>
      <c r="B44" s="38">
        <v>29</v>
      </c>
      <c r="E44" s="41" t="s">
        <v>142</v>
      </c>
      <c r="F44" s="43">
        <v>634</v>
      </c>
    </row>
    <row r="45" spans="1:6" x14ac:dyDescent="0.25">
      <c r="A45" s="39">
        <v>41772</v>
      </c>
      <c r="B45" s="38">
        <v>49</v>
      </c>
      <c r="E45" s="41" t="s">
        <v>143</v>
      </c>
      <c r="F45" s="43">
        <v>707</v>
      </c>
    </row>
    <row r="46" spans="1:6" x14ac:dyDescent="0.25">
      <c r="A46" s="39">
        <v>41773</v>
      </c>
      <c r="B46" s="38">
        <v>32</v>
      </c>
      <c r="E46" s="41" t="s">
        <v>144</v>
      </c>
      <c r="F46" s="43">
        <v>576</v>
      </c>
    </row>
    <row r="47" spans="1:6" x14ac:dyDescent="0.25">
      <c r="A47" s="39">
        <v>41774</v>
      </c>
      <c r="B47" s="38">
        <v>50</v>
      </c>
      <c r="E47" s="41" t="s">
        <v>145</v>
      </c>
      <c r="F47" s="43">
        <v>359</v>
      </c>
    </row>
    <row r="48" spans="1:6" x14ac:dyDescent="0.25">
      <c r="A48" s="39">
        <v>41775</v>
      </c>
      <c r="B48" s="38">
        <v>51</v>
      </c>
      <c r="E48" s="41" t="s">
        <v>146</v>
      </c>
      <c r="F48" s="43">
        <v>317</v>
      </c>
    </row>
    <row r="49" spans="1:6" x14ac:dyDescent="0.25">
      <c r="A49" s="39">
        <v>41776</v>
      </c>
      <c r="B49" s="38">
        <v>25</v>
      </c>
      <c r="E49" s="41" t="s">
        <v>147</v>
      </c>
      <c r="F49" s="43">
        <v>372</v>
      </c>
    </row>
    <row r="50" spans="1:6" x14ac:dyDescent="0.25">
      <c r="A50" s="39">
        <v>41777</v>
      </c>
      <c r="B50" s="38">
        <v>75</v>
      </c>
      <c r="E50" s="41" t="s">
        <v>148</v>
      </c>
      <c r="F50" s="43">
        <v>374</v>
      </c>
    </row>
    <row r="51" spans="1:6" x14ac:dyDescent="0.25">
      <c r="A51" s="39">
        <v>41778</v>
      </c>
      <c r="B51" s="38">
        <v>58</v>
      </c>
      <c r="E51" s="41" t="s">
        <v>149</v>
      </c>
      <c r="F51" s="43">
        <v>357</v>
      </c>
    </row>
    <row r="52" spans="1:6" x14ac:dyDescent="0.25">
      <c r="A52" s="39">
        <v>41779</v>
      </c>
      <c r="B52" s="38">
        <v>74</v>
      </c>
      <c r="E52" s="41" t="s">
        <v>150</v>
      </c>
      <c r="F52" s="43">
        <v>272</v>
      </c>
    </row>
    <row r="53" spans="1:6" x14ac:dyDescent="0.25">
      <c r="A53" s="39">
        <v>41780</v>
      </c>
      <c r="B53" s="38">
        <v>54</v>
      </c>
      <c r="E53" s="41" t="s">
        <v>151</v>
      </c>
      <c r="F53" s="43">
        <v>254</v>
      </c>
    </row>
    <row r="54" spans="1:6" x14ac:dyDescent="0.25">
      <c r="A54" s="39">
        <v>41781</v>
      </c>
      <c r="B54" s="38">
        <v>44</v>
      </c>
      <c r="E54" s="41" t="s">
        <v>152</v>
      </c>
      <c r="F54" s="43">
        <v>386</v>
      </c>
    </row>
    <row r="55" spans="1:6" x14ac:dyDescent="0.25">
      <c r="A55" s="39">
        <v>41782</v>
      </c>
      <c r="B55" s="38">
        <v>45</v>
      </c>
      <c r="E55" s="41" t="s">
        <v>153</v>
      </c>
      <c r="F55" s="43">
        <v>330</v>
      </c>
    </row>
    <row r="56" spans="1:6" x14ac:dyDescent="0.25">
      <c r="A56" s="39">
        <v>41783</v>
      </c>
      <c r="B56" s="38">
        <v>68</v>
      </c>
      <c r="E56" s="41" t="s">
        <v>154</v>
      </c>
      <c r="F56" s="43">
        <v>317</v>
      </c>
    </row>
    <row r="57" spans="1:6" x14ac:dyDescent="0.25">
      <c r="A57" s="39">
        <v>41784</v>
      </c>
      <c r="B57" s="38">
        <v>66</v>
      </c>
      <c r="E57" s="41" t="s">
        <v>155</v>
      </c>
      <c r="F57" s="43">
        <v>456</v>
      </c>
    </row>
    <row r="58" spans="1:6" x14ac:dyDescent="0.25">
      <c r="A58" s="39">
        <v>41785</v>
      </c>
      <c r="B58" s="38">
        <v>82</v>
      </c>
      <c r="E58" s="41" t="s">
        <v>156</v>
      </c>
      <c r="F58" s="43">
        <v>388</v>
      </c>
    </row>
    <row r="59" spans="1:6" x14ac:dyDescent="0.25">
      <c r="A59" s="39">
        <v>41786</v>
      </c>
      <c r="B59" s="38">
        <v>56</v>
      </c>
      <c r="E59" s="41" t="s">
        <v>157</v>
      </c>
      <c r="F59" s="43">
        <v>269</v>
      </c>
    </row>
    <row r="60" spans="1:6" x14ac:dyDescent="0.25">
      <c r="A60" s="39">
        <v>41787</v>
      </c>
      <c r="B60" s="38">
        <v>70</v>
      </c>
      <c r="E60" s="41" t="s">
        <v>158</v>
      </c>
      <c r="F60" s="43">
        <v>266</v>
      </c>
    </row>
    <row r="61" spans="1:6" x14ac:dyDescent="0.25">
      <c r="A61" s="39">
        <v>41788</v>
      </c>
      <c r="B61" s="38">
        <v>67</v>
      </c>
      <c r="E61" s="41" t="s">
        <v>159</v>
      </c>
      <c r="F61" s="43">
        <v>232</v>
      </c>
    </row>
    <row r="62" spans="1:6" x14ac:dyDescent="0.25">
      <c r="A62" s="39">
        <v>41789</v>
      </c>
      <c r="B62" s="38">
        <v>66</v>
      </c>
      <c r="E62" s="41" t="s">
        <v>160</v>
      </c>
      <c r="F62" s="43">
        <v>215</v>
      </c>
    </row>
    <row r="63" spans="1:6" x14ac:dyDescent="0.25">
      <c r="A63" s="39">
        <v>41790</v>
      </c>
      <c r="B63" s="38">
        <v>64</v>
      </c>
      <c r="E63" s="41" t="s">
        <v>161</v>
      </c>
      <c r="F63" s="43">
        <v>247</v>
      </c>
    </row>
    <row r="64" spans="1:6" x14ac:dyDescent="0.25">
      <c r="A64" s="39">
        <v>41791</v>
      </c>
      <c r="B64" s="38">
        <v>71</v>
      </c>
      <c r="E64" s="41" t="s">
        <v>162</v>
      </c>
      <c r="F64" s="43">
        <v>294</v>
      </c>
    </row>
    <row r="65" spans="1:6" x14ac:dyDescent="0.25">
      <c r="A65" s="39">
        <v>41792</v>
      </c>
      <c r="B65" s="38">
        <v>62</v>
      </c>
      <c r="E65" s="41" t="s">
        <v>163</v>
      </c>
      <c r="F65" s="43">
        <v>229</v>
      </c>
    </row>
    <row r="66" spans="1:6" x14ac:dyDescent="0.25">
      <c r="A66" s="39">
        <v>41793</v>
      </c>
      <c r="B66" s="38">
        <v>59</v>
      </c>
      <c r="E66" s="41" t="s">
        <v>164</v>
      </c>
      <c r="F66" s="43">
        <v>303</v>
      </c>
    </row>
    <row r="67" spans="1:6" x14ac:dyDescent="0.25">
      <c r="A67" s="39">
        <v>41794</v>
      </c>
      <c r="B67" s="38">
        <v>72</v>
      </c>
      <c r="E67" s="41" t="s">
        <v>165</v>
      </c>
      <c r="F67" s="43">
        <v>289</v>
      </c>
    </row>
    <row r="68" spans="1:6" x14ac:dyDescent="0.25">
      <c r="A68" s="39">
        <v>41795</v>
      </c>
      <c r="B68" s="38">
        <v>64</v>
      </c>
      <c r="E68" s="41" t="s">
        <v>166</v>
      </c>
      <c r="F68" s="43">
        <v>206</v>
      </c>
    </row>
    <row r="69" spans="1:6" x14ac:dyDescent="0.25">
      <c r="A69" s="39">
        <v>41796</v>
      </c>
      <c r="B69" s="38">
        <v>51</v>
      </c>
      <c r="E69" s="41" t="s">
        <v>98</v>
      </c>
      <c r="F69" s="43">
        <v>31139</v>
      </c>
    </row>
    <row r="70" spans="1:6" x14ac:dyDescent="0.25">
      <c r="A70" s="39">
        <v>41797</v>
      </c>
      <c r="B70" s="38">
        <v>53</v>
      </c>
      <c r="E70"/>
      <c r="F70"/>
    </row>
    <row r="71" spans="1:6" x14ac:dyDescent="0.25">
      <c r="A71" s="39">
        <v>41798</v>
      </c>
      <c r="B71" s="38">
        <v>50</v>
      </c>
      <c r="E71"/>
      <c r="F71"/>
    </row>
    <row r="72" spans="1:6" x14ac:dyDescent="0.25">
      <c r="A72" s="39">
        <v>41799</v>
      </c>
      <c r="B72" s="38">
        <v>44</v>
      </c>
      <c r="E72"/>
      <c r="F72"/>
    </row>
    <row r="73" spans="1:6" x14ac:dyDescent="0.25">
      <c r="A73" s="39">
        <v>41800</v>
      </c>
      <c r="B73" s="38">
        <v>92</v>
      </c>
      <c r="E73"/>
      <c r="F73"/>
    </row>
    <row r="74" spans="1:6" x14ac:dyDescent="0.25">
      <c r="A74" s="39">
        <v>41801</v>
      </c>
      <c r="B74" s="38">
        <v>65</v>
      </c>
      <c r="E74"/>
      <c r="F74"/>
    </row>
    <row r="75" spans="1:6" x14ac:dyDescent="0.25">
      <c r="A75" s="39">
        <v>41802</v>
      </c>
      <c r="B75" s="38">
        <v>42</v>
      </c>
      <c r="E75"/>
      <c r="F75"/>
    </row>
    <row r="76" spans="1:6" x14ac:dyDescent="0.25">
      <c r="A76" s="39">
        <v>41803</v>
      </c>
      <c r="B76" s="38">
        <v>45</v>
      </c>
      <c r="E76"/>
      <c r="F76"/>
    </row>
    <row r="77" spans="1:6" x14ac:dyDescent="0.25">
      <c r="A77" s="39">
        <v>41804</v>
      </c>
      <c r="B77" s="38">
        <v>38</v>
      </c>
      <c r="E77"/>
      <c r="F77"/>
    </row>
    <row r="78" spans="1:6" x14ac:dyDescent="0.25">
      <c r="A78" s="39">
        <v>41805</v>
      </c>
      <c r="B78" s="38">
        <v>30</v>
      </c>
      <c r="E78"/>
      <c r="F78"/>
    </row>
    <row r="79" spans="1:6" x14ac:dyDescent="0.25">
      <c r="A79" s="39">
        <v>41806</v>
      </c>
      <c r="B79" s="38">
        <v>55</v>
      </c>
      <c r="E79"/>
      <c r="F79"/>
    </row>
    <row r="80" spans="1:6" x14ac:dyDescent="0.25">
      <c r="A80" s="39">
        <v>41807</v>
      </c>
      <c r="B80" s="38">
        <v>32</v>
      </c>
      <c r="E80"/>
      <c r="F80"/>
    </row>
    <row r="81" spans="1:6" x14ac:dyDescent="0.25">
      <c r="A81" s="39">
        <v>41808</v>
      </c>
      <c r="B81" s="38">
        <v>39</v>
      </c>
      <c r="E81"/>
      <c r="F81"/>
    </row>
    <row r="82" spans="1:6" x14ac:dyDescent="0.25">
      <c r="A82" s="39">
        <v>41809</v>
      </c>
      <c r="B82" s="38">
        <v>42</v>
      </c>
      <c r="E82"/>
      <c r="F82"/>
    </row>
    <row r="83" spans="1:6" x14ac:dyDescent="0.25">
      <c r="A83" s="39">
        <v>41810</v>
      </c>
      <c r="B83" s="38">
        <v>50</v>
      </c>
      <c r="E83"/>
      <c r="F83"/>
    </row>
    <row r="84" spans="1:6" x14ac:dyDescent="0.25">
      <c r="A84" s="39">
        <v>41811</v>
      </c>
      <c r="B84" s="38">
        <v>31</v>
      </c>
      <c r="E84"/>
      <c r="F84"/>
    </row>
    <row r="85" spans="1:6" x14ac:dyDescent="0.25">
      <c r="A85" s="39">
        <v>41812</v>
      </c>
      <c r="B85" s="38">
        <v>42</v>
      </c>
      <c r="E85"/>
      <c r="F85"/>
    </row>
    <row r="86" spans="1:6" x14ac:dyDescent="0.25">
      <c r="A86" s="39">
        <v>41813</v>
      </c>
      <c r="B86" s="38">
        <v>43</v>
      </c>
      <c r="E86"/>
      <c r="F86"/>
    </row>
    <row r="87" spans="1:6" x14ac:dyDescent="0.25">
      <c r="A87" s="39">
        <v>41814</v>
      </c>
      <c r="B87" s="38">
        <v>40</v>
      </c>
      <c r="E87"/>
      <c r="F87"/>
    </row>
    <row r="88" spans="1:6" x14ac:dyDescent="0.25">
      <c r="A88" s="39">
        <v>41815</v>
      </c>
      <c r="B88" s="38">
        <v>50</v>
      </c>
      <c r="E88"/>
      <c r="F88"/>
    </row>
    <row r="89" spans="1:6" x14ac:dyDescent="0.25">
      <c r="A89" s="39">
        <v>41816</v>
      </c>
      <c r="B89" s="38">
        <v>37</v>
      </c>
      <c r="E89"/>
      <c r="F89"/>
    </row>
    <row r="90" spans="1:6" x14ac:dyDescent="0.25">
      <c r="A90" s="39">
        <v>41817</v>
      </c>
      <c r="B90" s="38">
        <v>28</v>
      </c>
      <c r="E90"/>
      <c r="F90"/>
    </row>
    <row r="91" spans="1:6" x14ac:dyDescent="0.25">
      <c r="A91" s="39">
        <v>41818</v>
      </c>
      <c r="B91" s="38">
        <v>21</v>
      </c>
      <c r="E91"/>
      <c r="F91"/>
    </row>
    <row r="92" spans="1:6" x14ac:dyDescent="0.25">
      <c r="A92" s="39">
        <v>41819</v>
      </c>
      <c r="B92" s="38">
        <v>43</v>
      </c>
      <c r="E92"/>
      <c r="F92"/>
    </row>
    <row r="93" spans="1:6" x14ac:dyDescent="0.25">
      <c r="A93" s="39">
        <v>41820</v>
      </c>
      <c r="B93" s="38">
        <v>31</v>
      </c>
      <c r="E93"/>
      <c r="F93"/>
    </row>
    <row r="94" spans="1:6" x14ac:dyDescent="0.25">
      <c r="A94" s="39">
        <v>41821</v>
      </c>
      <c r="B94" s="38">
        <v>63</v>
      </c>
      <c r="E94"/>
      <c r="F94"/>
    </row>
    <row r="95" spans="1:6" x14ac:dyDescent="0.25">
      <c r="A95" s="39">
        <v>41822</v>
      </c>
      <c r="B95" s="38">
        <v>45</v>
      </c>
      <c r="E95"/>
      <c r="F95"/>
    </row>
    <row r="96" spans="1:6" x14ac:dyDescent="0.25">
      <c r="A96" s="39">
        <v>41823</v>
      </c>
      <c r="B96" s="38">
        <v>64</v>
      </c>
      <c r="E96"/>
      <c r="F96"/>
    </row>
    <row r="97" spans="1:6" x14ac:dyDescent="0.25">
      <c r="A97" s="39">
        <v>41824</v>
      </c>
      <c r="B97" s="38">
        <v>106</v>
      </c>
      <c r="E97"/>
      <c r="F97"/>
    </row>
    <row r="98" spans="1:6" x14ac:dyDescent="0.25">
      <c r="A98" s="39">
        <v>41825</v>
      </c>
      <c r="B98" s="38">
        <v>51</v>
      </c>
      <c r="E98"/>
      <c r="F98"/>
    </row>
    <row r="99" spans="1:6" x14ac:dyDescent="0.25">
      <c r="A99" s="39">
        <v>41826</v>
      </c>
      <c r="B99" s="38">
        <v>50</v>
      </c>
      <c r="E99"/>
      <c r="F99"/>
    </row>
    <row r="100" spans="1:6" x14ac:dyDescent="0.25">
      <c r="A100" s="39">
        <v>41827</v>
      </c>
      <c r="B100" s="38">
        <v>53</v>
      </c>
      <c r="E100"/>
      <c r="F100"/>
    </row>
    <row r="101" spans="1:6" x14ac:dyDescent="0.25">
      <c r="A101" s="39">
        <v>41828</v>
      </c>
      <c r="B101" s="38">
        <v>85</v>
      </c>
      <c r="E101"/>
      <c r="F101"/>
    </row>
    <row r="102" spans="1:6" x14ac:dyDescent="0.25">
      <c r="A102" s="39">
        <v>41829</v>
      </c>
      <c r="B102" s="38">
        <v>58</v>
      </c>
      <c r="E102"/>
      <c r="F102"/>
    </row>
    <row r="103" spans="1:6" x14ac:dyDescent="0.25">
      <c r="A103" s="39">
        <v>41830</v>
      </c>
      <c r="B103" s="38">
        <v>105</v>
      </c>
      <c r="E103"/>
      <c r="F103"/>
    </row>
    <row r="104" spans="1:6" x14ac:dyDescent="0.25">
      <c r="A104" s="39">
        <v>41831</v>
      </c>
      <c r="B104" s="38">
        <v>66</v>
      </c>
      <c r="E104"/>
      <c r="F104"/>
    </row>
    <row r="105" spans="1:6" x14ac:dyDescent="0.25">
      <c r="A105" s="39">
        <v>41832</v>
      </c>
      <c r="B105" s="38">
        <v>36</v>
      </c>
      <c r="E105"/>
      <c r="F105"/>
    </row>
    <row r="106" spans="1:6" x14ac:dyDescent="0.25">
      <c r="A106" s="39">
        <v>41833</v>
      </c>
      <c r="B106" s="38">
        <v>74</v>
      </c>
      <c r="E106"/>
      <c r="F106"/>
    </row>
    <row r="107" spans="1:6" x14ac:dyDescent="0.25">
      <c r="A107" s="39">
        <v>41834</v>
      </c>
      <c r="B107" s="38">
        <v>64</v>
      </c>
      <c r="E107"/>
      <c r="F107"/>
    </row>
    <row r="108" spans="1:6" x14ac:dyDescent="0.25">
      <c r="A108" s="39">
        <v>41835</v>
      </c>
      <c r="B108" s="38">
        <v>63</v>
      </c>
      <c r="E108"/>
      <c r="F108"/>
    </row>
    <row r="109" spans="1:6" x14ac:dyDescent="0.25">
      <c r="A109" s="39">
        <v>41836</v>
      </c>
      <c r="B109" s="38">
        <v>54</v>
      </c>
      <c r="E109"/>
      <c r="F109"/>
    </row>
    <row r="110" spans="1:6" x14ac:dyDescent="0.25">
      <c r="A110" s="39">
        <v>41837</v>
      </c>
      <c r="B110" s="38">
        <v>58</v>
      </c>
      <c r="E110"/>
      <c r="F110"/>
    </row>
    <row r="111" spans="1:6" x14ac:dyDescent="0.25">
      <c r="A111" s="39">
        <v>41838</v>
      </c>
      <c r="B111" s="38">
        <v>42</v>
      </c>
      <c r="E111"/>
      <c r="F111"/>
    </row>
    <row r="112" spans="1:6" x14ac:dyDescent="0.25">
      <c r="A112" s="39">
        <v>41839</v>
      </c>
      <c r="B112" s="38">
        <v>66</v>
      </c>
      <c r="E112"/>
      <c r="F112"/>
    </row>
    <row r="113" spans="1:6" x14ac:dyDescent="0.25">
      <c r="A113" s="39">
        <v>41840</v>
      </c>
      <c r="B113" s="38">
        <v>76</v>
      </c>
      <c r="E113"/>
      <c r="F113"/>
    </row>
    <row r="114" spans="1:6" x14ac:dyDescent="0.25">
      <c r="A114" s="39">
        <v>41841</v>
      </c>
      <c r="B114" s="38">
        <v>111</v>
      </c>
      <c r="E114"/>
      <c r="F114"/>
    </row>
    <row r="115" spans="1:6" x14ac:dyDescent="0.25">
      <c r="A115" s="39">
        <v>41842</v>
      </c>
      <c r="B115" s="38">
        <v>65</v>
      </c>
      <c r="E115"/>
      <c r="F115"/>
    </row>
    <row r="116" spans="1:6" x14ac:dyDescent="0.25">
      <c r="A116" s="39">
        <v>41843</v>
      </c>
      <c r="B116" s="38">
        <v>59</v>
      </c>
      <c r="E116"/>
      <c r="F116"/>
    </row>
    <row r="117" spans="1:6" x14ac:dyDescent="0.25">
      <c r="A117" s="39">
        <v>41844</v>
      </c>
      <c r="B117" s="38">
        <v>73</v>
      </c>
      <c r="E117"/>
      <c r="F117"/>
    </row>
    <row r="118" spans="1:6" x14ac:dyDescent="0.25">
      <c r="A118" s="39">
        <v>41845</v>
      </c>
      <c r="B118" s="38">
        <v>64</v>
      </c>
      <c r="E118"/>
      <c r="F118"/>
    </row>
    <row r="119" spans="1:6" x14ac:dyDescent="0.25">
      <c r="A119" s="39">
        <v>41846</v>
      </c>
      <c r="B119" s="38">
        <v>45</v>
      </c>
      <c r="E119"/>
      <c r="F119"/>
    </row>
    <row r="120" spans="1:6" x14ac:dyDescent="0.25">
      <c r="A120" s="39">
        <v>41847</v>
      </c>
      <c r="B120" s="38">
        <v>51</v>
      </c>
      <c r="E120"/>
      <c r="F120"/>
    </row>
    <row r="121" spans="1:6" x14ac:dyDescent="0.25">
      <c r="A121" s="39">
        <v>41848</v>
      </c>
      <c r="B121" s="38">
        <v>77</v>
      </c>
      <c r="E121"/>
      <c r="F121"/>
    </row>
    <row r="122" spans="1:6" x14ac:dyDescent="0.25">
      <c r="A122" s="39">
        <v>41849</v>
      </c>
      <c r="B122" s="38">
        <v>54</v>
      </c>
      <c r="E122"/>
      <c r="F122"/>
    </row>
    <row r="123" spans="1:6" x14ac:dyDescent="0.25">
      <c r="A123" s="39">
        <v>41850</v>
      </c>
      <c r="B123" s="38">
        <v>70</v>
      </c>
      <c r="E123"/>
      <c r="F123"/>
    </row>
    <row r="124" spans="1:6" x14ac:dyDescent="0.25">
      <c r="A124" s="39">
        <v>41851</v>
      </c>
      <c r="B124" s="38">
        <v>57</v>
      </c>
      <c r="E124"/>
      <c r="F124"/>
    </row>
    <row r="125" spans="1:6" x14ac:dyDescent="0.25">
      <c r="A125" s="39">
        <v>41852</v>
      </c>
      <c r="B125" s="38">
        <v>43</v>
      </c>
      <c r="E125"/>
      <c r="F125"/>
    </row>
    <row r="126" spans="1:6" x14ac:dyDescent="0.25">
      <c r="A126" s="39">
        <v>41853</v>
      </c>
      <c r="B126" s="38">
        <v>76</v>
      </c>
      <c r="E126"/>
      <c r="F126"/>
    </row>
    <row r="127" spans="1:6" x14ac:dyDescent="0.25">
      <c r="A127" s="39">
        <v>41854</v>
      </c>
      <c r="B127" s="38">
        <v>108</v>
      </c>
      <c r="E127"/>
      <c r="F127"/>
    </row>
    <row r="128" spans="1:6" x14ac:dyDescent="0.25">
      <c r="A128" s="39">
        <v>41855</v>
      </c>
      <c r="B128" s="38">
        <v>81</v>
      </c>
      <c r="E128"/>
      <c r="F128"/>
    </row>
    <row r="129" spans="1:6" x14ac:dyDescent="0.25">
      <c r="A129" s="39">
        <v>41856</v>
      </c>
      <c r="B129" s="38">
        <v>59</v>
      </c>
      <c r="E129"/>
      <c r="F129"/>
    </row>
    <row r="130" spans="1:6" x14ac:dyDescent="0.25">
      <c r="A130" s="39">
        <v>41857</v>
      </c>
      <c r="B130" s="38">
        <v>83</v>
      </c>
      <c r="E130"/>
      <c r="F130"/>
    </row>
    <row r="131" spans="1:6" x14ac:dyDescent="0.25">
      <c r="A131" s="39">
        <v>41858</v>
      </c>
      <c r="B131" s="38">
        <v>102</v>
      </c>
      <c r="E131"/>
      <c r="F131"/>
    </row>
    <row r="132" spans="1:6" x14ac:dyDescent="0.25">
      <c r="A132" s="39">
        <v>41859</v>
      </c>
      <c r="B132" s="38">
        <v>75</v>
      </c>
      <c r="E132"/>
      <c r="F132"/>
    </row>
    <row r="133" spans="1:6" x14ac:dyDescent="0.25">
      <c r="A133" s="39">
        <v>41860</v>
      </c>
      <c r="B133" s="38">
        <v>101</v>
      </c>
      <c r="E133"/>
      <c r="F133"/>
    </row>
    <row r="134" spans="1:6" x14ac:dyDescent="0.25">
      <c r="A134" s="39">
        <v>41861</v>
      </c>
      <c r="B134" s="38">
        <v>96</v>
      </c>
      <c r="E134"/>
      <c r="F134"/>
    </row>
    <row r="135" spans="1:6" x14ac:dyDescent="0.25">
      <c r="A135" s="39">
        <v>41862</v>
      </c>
      <c r="B135" s="38">
        <v>75</v>
      </c>
      <c r="E135"/>
      <c r="F135"/>
    </row>
    <row r="136" spans="1:6" x14ac:dyDescent="0.25">
      <c r="A136" s="39">
        <v>41863</v>
      </c>
      <c r="B136" s="38">
        <v>60</v>
      </c>
      <c r="E136"/>
      <c r="F136"/>
    </row>
    <row r="137" spans="1:6" x14ac:dyDescent="0.25">
      <c r="A137" s="39">
        <v>41864</v>
      </c>
      <c r="B137" s="38">
        <v>47</v>
      </c>
      <c r="E137"/>
      <c r="F137"/>
    </row>
    <row r="138" spans="1:6" x14ac:dyDescent="0.25">
      <c r="A138" s="39">
        <v>41865</v>
      </c>
      <c r="B138" s="38">
        <v>58</v>
      </c>
      <c r="E138"/>
      <c r="F138"/>
    </row>
    <row r="139" spans="1:6" x14ac:dyDescent="0.25">
      <c r="A139" s="39">
        <v>41866</v>
      </c>
      <c r="B139" s="38">
        <v>76</v>
      </c>
      <c r="E139"/>
      <c r="F139"/>
    </row>
    <row r="140" spans="1:6" x14ac:dyDescent="0.25">
      <c r="A140" s="39">
        <v>41867</v>
      </c>
      <c r="B140" s="38">
        <v>55</v>
      </c>
      <c r="E140"/>
      <c r="F140"/>
    </row>
    <row r="141" spans="1:6" x14ac:dyDescent="0.25">
      <c r="A141" s="39">
        <v>41868</v>
      </c>
      <c r="B141" s="38">
        <v>75</v>
      </c>
      <c r="E141"/>
      <c r="F141"/>
    </row>
    <row r="142" spans="1:6" x14ac:dyDescent="0.25">
      <c r="A142" s="39">
        <v>41869</v>
      </c>
      <c r="B142" s="38">
        <v>72</v>
      </c>
      <c r="E142"/>
      <c r="F142"/>
    </row>
    <row r="143" spans="1:6" x14ac:dyDescent="0.25">
      <c r="A143" s="39">
        <v>41870</v>
      </c>
      <c r="B143" s="38">
        <v>79</v>
      </c>
      <c r="E143"/>
      <c r="F143"/>
    </row>
    <row r="144" spans="1:6" x14ac:dyDescent="0.25">
      <c r="A144" s="39">
        <v>41871</v>
      </c>
      <c r="B144" s="38">
        <v>64</v>
      </c>
      <c r="E144"/>
      <c r="F144"/>
    </row>
    <row r="145" spans="1:6" x14ac:dyDescent="0.25">
      <c r="A145" s="39">
        <v>41872</v>
      </c>
      <c r="B145" s="38">
        <v>63</v>
      </c>
      <c r="E145"/>
      <c r="F145"/>
    </row>
    <row r="146" spans="1:6" x14ac:dyDescent="0.25">
      <c r="A146" s="39">
        <v>41873</v>
      </c>
      <c r="B146" s="38">
        <v>66</v>
      </c>
      <c r="E146"/>
      <c r="F146"/>
    </row>
    <row r="147" spans="1:6" x14ac:dyDescent="0.25">
      <c r="A147" s="39">
        <v>41874</v>
      </c>
      <c r="B147" s="38">
        <v>126</v>
      </c>
      <c r="E147"/>
      <c r="F147"/>
    </row>
    <row r="148" spans="1:6" x14ac:dyDescent="0.25">
      <c r="A148" s="39">
        <v>41875</v>
      </c>
      <c r="B148" s="38">
        <v>78</v>
      </c>
      <c r="E148"/>
      <c r="F148"/>
    </row>
    <row r="149" spans="1:6" x14ac:dyDescent="0.25">
      <c r="A149" s="39">
        <v>41876</v>
      </c>
      <c r="B149" s="38">
        <v>84</v>
      </c>
      <c r="E149"/>
      <c r="F149"/>
    </row>
    <row r="150" spans="1:6" x14ac:dyDescent="0.25">
      <c r="A150" s="39">
        <v>41877</v>
      </c>
      <c r="B150" s="38">
        <v>90</v>
      </c>
      <c r="E150"/>
      <c r="F150"/>
    </row>
    <row r="151" spans="1:6" x14ac:dyDescent="0.25">
      <c r="A151" s="39">
        <v>41878</v>
      </c>
      <c r="B151" s="38">
        <v>107</v>
      </c>
      <c r="E151"/>
      <c r="F151"/>
    </row>
    <row r="152" spans="1:6" x14ac:dyDescent="0.25">
      <c r="A152" s="39">
        <v>41879</v>
      </c>
      <c r="B152" s="38">
        <v>82</v>
      </c>
      <c r="E152"/>
      <c r="F152"/>
    </row>
    <row r="153" spans="1:6" x14ac:dyDescent="0.25">
      <c r="A153" s="39">
        <v>41880</v>
      </c>
      <c r="B153" s="38">
        <v>68</v>
      </c>
      <c r="E153"/>
      <c r="F153"/>
    </row>
    <row r="154" spans="1:6" x14ac:dyDescent="0.25">
      <c r="A154" s="39">
        <v>41881</v>
      </c>
      <c r="B154" s="38">
        <v>83</v>
      </c>
      <c r="E154"/>
      <c r="F154"/>
    </row>
    <row r="155" spans="1:6" x14ac:dyDescent="0.25">
      <c r="A155" s="39">
        <v>41882</v>
      </c>
      <c r="B155" s="38">
        <v>191</v>
      </c>
      <c r="E155"/>
      <c r="F155"/>
    </row>
    <row r="156" spans="1:6" x14ac:dyDescent="0.25">
      <c r="A156" s="39">
        <v>41883</v>
      </c>
      <c r="B156" s="38">
        <v>107</v>
      </c>
      <c r="E156"/>
      <c r="F156"/>
    </row>
    <row r="157" spans="1:6" x14ac:dyDescent="0.25">
      <c r="A157" s="39">
        <v>41884</v>
      </c>
      <c r="B157" s="38">
        <v>77</v>
      </c>
      <c r="E157"/>
      <c r="F157"/>
    </row>
    <row r="158" spans="1:6" x14ac:dyDescent="0.25">
      <c r="A158" s="39">
        <v>41885</v>
      </c>
      <c r="B158" s="38">
        <v>103</v>
      </c>
      <c r="E158"/>
      <c r="F158"/>
    </row>
    <row r="159" spans="1:6" x14ac:dyDescent="0.25">
      <c r="A159" s="39">
        <v>41886</v>
      </c>
      <c r="B159" s="38">
        <v>118</v>
      </c>
      <c r="E159"/>
      <c r="F159"/>
    </row>
    <row r="160" spans="1:6" x14ac:dyDescent="0.25">
      <c r="A160" s="39">
        <v>41887</v>
      </c>
      <c r="B160" s="38">
        <v>95</v>
      </c>
      <c r="E160"/>
      <c r="F160"/>
    </row>
    <row r="161" spans="1:6" x14ac:dyDescent="0.25">
      <c r="A161" s="39">
        <v>41888</v>
      </c>
      <c r="B161" s="38">
        <v>85</v>
      </c>
      <c r="E161"/>
      <c r="F161"/>
    </row>
    <row r="162" spans="1:6" x14ac:dyDescent="0.25">
      <c r="A162" s="39">
        <v>41889</v>
      </c>
      <c r="B162" s="38">
        <v>118</v>
      </c>
      <c r="E162"/>
      <c r="F162"/>
    </row>
    <row r="163" spans="1:6" x14ac:dyDescent="0.25">
      <c r="A163" s="39">
        <v>41890</v>
      </c>
      <c r="B163" s="38">
        <v>90</v>
      </c>
      <c r="E163"/>
      <c r="F163"/>
    </row>
    <row r="164" spans="1:6" x14ac:dyDescent="0.25">
      <c r="A164" s="39">
        <v>41891</v>
      </c>
      <c r="B164" s="38">
        <v>89</v>
      </c>
      <c r="E164"/>
      <c r="F164"/>
    </row>
    <row r="165" spans="1:6" x14ac:dyDescent="0.25">
      <c r="A165" s="39">
        <v>41892</v>
      </c>
      <c r="B165" s="38">
        <v>70</v>
      </c>
      <c r="E165"/>
      <c r="F165"/>
    </row>
    <row r="166" spans="1:6" x14ac:dyDescent="0.25">
      <c r="A166" s="39">
        <v>41893</v>
      </c>
      <c r="B166" s="38">
        <v>69</v>
      </c>
      <c r="E166"/>
      <c r="F166"/>
    </row>
    <row r="167" spans="1:6" x14ac:dyDescent="0.25">
      <c r="A167" s="39">
        <v>41894</v>
      </c>
      <c r="B167" s="38">
        <v>53</v>
      </c>
      <c r="E167"/>
      <c r="F167"/>
    </row>
    <row r="168" spans="1:6" x14ac:dyDescent="0.25">
      <c r="A168" s="39">
        <v>41895</v>
      </c>
      <c r="B168" s="38">
        <v>118</v>
      </c>
      <c r="E168"/>
      <c r="F168"/>
    </row>
    <row r="169" spans="1:6" x14ac:dyDescent="0.25">
      <c r="A169" s="39">
        <v>41896</v>
      </c>
      <c r="B169" s="38">
        <v>93</v>
      </c>
      <c r="E169"/>
      <c r="F169"/>
    </row>
    <row r="170" spans="1:6" x14ac:dyDescent="0.25">
      <c r="A170" s="39">
        <v>41897</v>
      </c>
      <c r="B170" s="38">
        <v>84</v>
      </c>
      <c r="E170"/>
      <c r="F170"/>
    </row>
    <row r="171" spans="1:6" x14ac:dyDescent="0.25">
      <c r="A171" s="39">
        <v>41898</v>
      </c>
      <c r="B171" s="38">
        <v>73</v>
      </c>
      <c r="E171"/>
      <c r="F171"/>
    </row>
    <row r="172" spans="1:6" x14ac:dyDescent="0.25">
      <c r="A172" s="39">
        <v>41899</v>
      </c>
      <c r="B172" s="38">
        <v>53</v>
      </c>
      <c r="E172"/>
      <c r="F172"/>
    </row>
    <row r="173" spans="1:6" x14ac:dyDescent="0.25">
      <c r="A173" s="39">
        <v>41900</v>
      </c>
      <c r="B173" s="38">
        <v>67</v>
      </c>
      <c r="E173"/>
      <c r="F173"/>
    </row>
    <row r="174" spans="1:6" x14ac:dyDescent="0.25">
      <c r="A174" s="39">
        <v>41901</v>
      </c>
      <c r="B174" s="38">
        <v>55</v>
      </c>
      <c r="E174"/>
      <c r="F174"/>
    </row>
    <row r="175" spans="1:6" x14ac:dyDescent="0.25">
      <c r="A175" s="39">
        <v>41902</v>
      </c>
      <c r="B175" s="38">
        <v>196</v>
      </c>
      <c r="E175"/>
      <c r="F175"/>
    </row>
    <row r="176" spans="1:6" x14ac:dyDescent="0.25">
      <c r="A176" s="39">
        <v>41903</v>
      </c>
      <c r="B176" s="38">
        <v>100</v>
      </c>
      <c r="E176"/>
      <c r="F176"/>
    </row>
    <row r="177" spans="1:6" x14ac:dyDescent="0.25">
      <c r="A177" s="39">
        <v>41904</v>
      </c>
      <c r="B177" s="38">
        <v>94</v>
      </c>
      <c r="E177"/>
      <c r="F177"/>
    </row>
    <row r="178" spans="1:6" x14ac:dyDescent="0.25">
      <c r="A178" s="39">
        <v>41905</v>
      </c>
      <c r="B178" s="38">
        <v>76</v>
      </c>
      <c r="E178"/>
      <c r="F178"/>
    </row>
    <row r="179" spans="1:6" x14ac:dyDescent="0.25">
      <c r="A179" s="39">
        <v>41906</v>
      </c>
      <c r="B179" s="38">
        <v>87</v>
      </c>
      <c r="E179"/>
      <c r="F179"/>
    </row>
    <row r="180" spans="1:6" x14ac:dyDescent="0.25">
      <c r="A180" s="39">
        <v>41907</v>
      </c>
      <c r="B180" s="38">
        <v>63</v>
      </c>
      <c r="E180"/>
      <c r="F180"/>
    </row>
    <row r="181" spans="1:6" x14ac:dyDescent="0.25">
      <c r="A181" s="39">
        <v>41908</v>
      </c>
      <c r="B181" s="38">
        <v>57</v>
      </c>
      <c r="E181"/>
      <c r="F181"/>
    </row>
    <row r="182" spans="1:6" x14ac:dyDescent="0.25">
      <c r="A182" s="39">
        <v>41909</v>
      </c>
      <c r="B182" s="38">
        <v>121</v>
      </c>
      <c r="E182"/>
      <c r="F182"/>
    </row>
    <row r="183" spans="1:6" x14ac:dyDescent="0.25">
      <c r="A183" s="39">
        <v>41910</v>
      </c>
      <c r="B183" s="38">
        <v>91</v>
      </c>
      <c r="E183"/>
      <c r="F183"/>
    </row>
    <row r="184" spans="1:6" x14ac:dyDescent="0.25">
      <c r="A184" s="39">
        <v>41911</v>
      </c>
      <c r="B184" s="38">
        <v>106</v>
      </c>
      <c r="E184"/>
      <c r="F184"/>
    </row>
    <row r="185" spans="1:6" x14ac:dyDescent="0.25">
      <c r="A185" s="39">
        <v>41912</v>
      </c>
      <c r="B185" s="38">
        <v>133</v>
      </c>
      <c r="E185"/>
      <c r="F185"/>
    </row>
    <row r="186" spans="1:6" x14ac:dyDescent="0.25">
      <c r="A186" s="39">
        <v>41913</v>
      </c>
      <c r="B186" s="38">
        <v>98</v>
      </c>
      <c r="E186"/>
      <c r="F186"/>
    </row>
    <row r="187" spans="1:6" x14ac:dyDescent="0.25">
      <c r="A187" s="39">
        <v>41914</v>
      </c>
      <c r="B187" s="38">
        <v>63</v>
      </c>
      <c r="E187"/>
      <c r="F187"/>
    </row>
    <row r="188" spans="1:6" x14ac:dyDescent="0.25">
      <c r="A188" s="39">
        <v>41915</v>
      </c>
      <c r="B188" s="38">
        <v>59</v>
      </c>
      <c r="E188"/>
      <c r="F188"/>
    </row>
    <row r="189" spans="1:6" x14ac:dyDescent="0.25">
      <c r="A189" s="39">
        <v>41916</v>
      </c>
      <c r="B189" s="38">
        <v>136</v>
      </c>
      <c r="E189"/>
      <c r="F189"/>
    </row>
    <row r="190" spans="1:6" x14ac:dyDescent="0.25">
      <c r="A190" s="39">
        <v>41917</v>
      </c>
      <c r="B190" s="38">
        <v>93</v>
      </c>
      <c r="E190"/>
      <c r="F190"/>
    </row>
    <row r="191" spans="1:6" x14ac:dyDescent="0.25">
      <c r="A191" s="39">
        <v>41918</v>
      </c>
      <c r="B191" s="38">
        <v>76</v>
      </c>
      <c r="E191"/>
      <c r="F191"/>
    </row>
    <row r="192" spans="1:6" x14ac:dyDescent="0.25">
      <c r="A192" s="39">
        <v>41919</v>
      </c>
      <c r="B192" s="38">
        <v>107</v>
      </c>
      <c r="E192"/>
      <c r="F192"/>
    </row>
    <row r="193" spans="1:6" x14ac:dyDescent="0.25">
      <c r="A193" s="39">
        <v>41920</v>
      </c>
      <c r="B193" s="38">
        <v>113</v>
      </c>
      <c r="E193"/>
      <c r="F193"/>
    </row>
    <row r="194" spans="1:6" x14ac:dyDescent="0.25">
      <c r="A194" s="39">
        <v>41921</v>
      </c>
      <c r="B194" s="38">
        <v>90</v>
      </c>
      <c r="E194"/>
      <c r="F194"/>
    </row>
    <row r="195" spans="1:6" x14ac:dyDescent="0.25">
      <c r="A195" s="39">
        <v>41922</v>
      </c>
      <c r="B195" s="38">
        <v>87</v>
      </c>
      <c r="E195"/>
      <c r="F195"/>
    </row>
    <row r="196" spans="1:6" x14ac:dyDescent="0.25">
      <c r="A196" s="39">
        <v>41923</v>
      </c>
      <c r="B196" s="38">
        <v>146</v>
      </c>
      <c r="E196"/>
      <c r="F196"/>
    </row>
    <row r="197" spans="1:6" x14ac:dyDescent="0.25">
      <c r="A197" s="39">
        <v>41924</v>
      </c>
      <c r="B197" s="38">
        <v>128</v>
      </c>
      <c r="E197"/>
      <c r="F197"/>
    </row>
    <row r="198" spans="1:6" x14ac:dyDescent="0.25">
      <c r="A198" s="39">
        <v>41925</v>
      </c>
      <c r="B198" s="38">
        <v>106</v>
      </c>
      <c r="E198"/>
      <c r="F198"/>
    </row>
    <row r="199" spans="1:6" x14ac:dyDescent="0.25">
      <c r="A199" s="39">
        <v>41926</v>
      </c>
      <c r="B199" s="38">
        <v>81</v>
      </c>
      <c r="E199"/>
      <c r="F199"/>
    </row>
    <row r="200" spans="1:6" x14ac:dyDescent="0.25">
      <c r="A200" s="39">
        <v>41927</v>
      </c>
      <c r="B200" s="38">
        <v>58</v>
      </c>
      <c r="E200"/>
      <c r="F200"/>
    </row>
    <row r="201" spans="1:6" x14ac:dyDescent="0.25">
      <c r="A201" s="39">
        <v>41928</v>
      </c>
      <c r="B201" s="38">
        <v>69</v>
      </c>
      <c r="E201"/>
      <c r="F201"/>
    </row>
    <row r="202" spans="1:6" x14ac:dyDescent="0.25">
      <c r="A202" s="39">
        <v>41929</v>
      </c>
      <c r="B202" s="38">
        <v>87</v>
      </c>
      <c r="E202"/>
      <c r="F202"/>
    </row>
    <row r="203" spans="1:6" x14ac:dyDescent="0.25">
      <c r="A203" s="39">
        <v>41930</v>
      </c>
      <c r="B203" s="38">
        <v>93</v>
      </c>
      <c r="E203"/>
      <c r="F203"/>
    </row>
    <row r="204" spans="1:6" x14ac:dyDescent="0.25">
      <c r="A204" s="39">
        <v>41931</v>
      </c>
      <c r="B204" s="38">
        <v>94</v>
      </c>
      <c r="E204"/>
      <c r="F204"/>
    </row>
    <row r="205" spans="1:6" x14ac:dyDescent="0.25">
      <c r="A205" s="39">
        <v>41932</v>
      </c>
      <c r="B205" s="38">
        <v>77</v>
      </c>
      <c r="E205"/>
      <c r="F205"/>
    </row>
    <row r="206" spans="1:6" x14ac:dyDescent="0.25">
      <c r="A206" s="39">
        <v>41933</v>
      </c>
      <c r="B206" s="38">
        <v>68</v>
      </c>
      <c r="E206"/>
      <c r="F206"/>
    </row>
    <row r="207" spans="1:6" x14ac:dyDescent="0.25">
      <c r="A207" s="39">
        <v>41934</v>
      </c>
      <c r="B207" s="38">
        <v>61</v>
      </c>
      <c r="E207"/>
      <c r="F207"/>
    </row>
    <row r="208" spans="1:6" x14ac:dyDescent="0.25">
      <c r="A208" s="39">
        <v>41935</v>
      </c>
      <c r="B208" s="38">
        <v>65</v>
      </c>
      <c r="E208"/>
      <c r="F208"/>
    </row>
    <row r="209" spans="1:6" x14ac:dyDescent="0.25">
      <c r="A209" s="39">
        <v>41936</v>
      </c>
      <c r="B209" s="38">
        <v>83</v>
      </c>
      <c r="E209"/>
      <c r="F209"/>
    </row>
    <row r="210" spans="1:6" x14ac:dyDescent="0.25">
      <c r="A210" s="39">
        <v>41937</v>
      </c>
      <c r="B210" s="38">
        <v>149</v>
      </c>
      <c r="E210"/>
      <c r="F210"/>
    </row>
    <row r="211" spans="1:6" x14ac:dyDescent="0.25">
      <c r="A211" s="39">
        <v>41938</v>
      </c>
      <c r="B211" s="38">
        <v>140</v>
      </c>
      <c r="E211"/>
      <c r="F211"/>
    </row>
    <row r="212" spans="1:6" x14ac:dyDescent="0.25">
      <c r="A212" s="39">
        <v>41939</v>
      </c>
      <c r="B212" s="38">
        <v>134</v>
      </c>
      <c r="E212"/>
      <c r="F212"/>
    </row>
    <row r="213" spans="1:6" x14ac:dyDescent="0.25">
      <c r="A213" s="39">
        <v>41940</v>
      </c>
      <c r="B213" s="38">
        <v>134</v>
      </c>
      <c r="E213"/>
      <c r="F213"/>
    </row>
    <row r="214" spans="1:6" x14ac:dyDescent="0.25">
      <c r="A214" s="39">
        <v>41941</v>
      </c>
      <c r="B214" s="38">
        <v>86</v>
      </c>
      <c r="E214"/>
      <c r="F214"/>
    </row>
    <row r="215" spans="1:6" x14ac:dyDescent="0.25">
      <c r="A215" s="39">
        <v>41942</v>
      </c>
      <c r="B215" s="38">
        <v>103</v>
      </c>
      <c r="E215"/>
      <c r="F215"/>
    </row>
    <row r="216" spans="1:6" x14ac:dyDescent="0.25">
      <c r="A216" s="39">
        <v>41943</v>
      </c>
      <c r="B216" s="38">
        <v>81</v>
      </c>
      <c r="E216"/>
      <c r="F216"/>
    </row>
    <row r="217" spans="1:6" x14ac:dyDescent="0.25">
      <c r="A217" s="39">
        <v>41944</v>
      </c>
      <c r="B217" s="38">
        <v>88</v>
      </c>
      <c r="E217"/>
      <c r="F217"/>
    </row>
    <row r="218" spans="1:6" x14ac:dyDescent="0.25">
      <c r="A218" s="39">
        <v>41945</v>
      </c>
      <c r="B218" s="38">
        <v>89</v>
      </c>
      <c r="E218"/>
      <c r="F218"/>
    </row>
    <row r="219" spans="1:6" x14ac:dyDescent="0.25">
      <c r="A219" s="39">
        <v>41946</v>
      </c>
      <c r="B219" s="38">
        <v>105</v>
      </c>
      <c r="E219"/>
      <c r="F219"/>
    </row>
    <row r="220" spans="1:6" x14ac:dyDescent="0.25">
      <c r="A220" s="39">
        <v>41947</v>
      </c>
      <c r="B220" s="38">
        <v>128</v>
      </c>
      <c r="E220"/>
      <c r="F220"/>
    </row>
    <row r="221" spans="1:6" x14ac:dyDescent="0.25">
      <c r="A221" s="39">
        <v>41948</v>
      </c>
      <c r="B221" s="38">
        <v>113</v>
      </c>
      <c r="E221"/>
      <c r="F221"/>
    </row>
    <row r="222" spans="1:6" x14ac:dyDescent="0.25">
      <c r="A222" s="39">
        <v>41949</v>
      </c>
      <c r="B222" s="38">
        <v>71</v>
      </c>
      <c r="E222"/>
      <c r="F222"/>
    </row>
    <row r="223" spans="1:6" x14ac:dyDescent="0.25">
      <c r="A223" s="39">
        <v>41950</v>
      </c>
      <c r="B223" s="38">
        <v>100</v>
      </c>
      <c r="E223"/>
      <c r="F223"/>
    </row>
    <row r="224" spans="1:6" x14ac:dyDescent="0.25">
      <c r="A224" s="39">
        <v>41951</v>
      </c>
      <c r="B224" s="38">
        <v>121</v>
      </c>
      <c r="E224"/>
      <c r="F224"/>
    </row>
    <row r="225" spans="1:6" x14ac:dyDescent="0.25">
      <c r="A225" s="39">
        <v>41952</v>
      </c>
      <c r="B225" s="38">
        <v>163</v>
      </c>
      <c r="E225"/>
      <c r="F225"/>
    </row>
    <row r="226" spans="1:6" x14ac:dyDescent="0.25">
      <c r="A226" s="39">
        <v>41953</v>
      </c>
      <c r="B226" s="38">
        <v>113</v>
      </c>
      <c r="E226"/>
      <c r="F226"/>
    </row>
    <row r="227" spans="1:6" x14ac:dyDescent="0.25">
      <c r="A227" s="39">
        <v>41954</v>
      </c>
      <c r="B227" s="38">
        <v>130</v>
      </c>
      <c r="E227"/>
      <c r="F227"/>
    </row>
    <row r="228" spans="1:6" x14ac:dyDescent="0.25">
      <c r="A228" s="39">
        <v>41955</v>
      </c>
      <c r="B228" s="38">
        <v>118</v>
      </c>
      <c r="E228"/>
      <c r="F228"/>
    </row>
    <row r="229" spans="1:6" x14ac:dyDescent="0.25">
      <c r="A229" s="39">
        <v>41956</v>
      </c>
      <c r="B229" s="38">
        <v>108</v>
      </c>
      <c r="E229"/>
      <c r="F229"/>
    </row>
    <row r="230" spans="1:6" x14ac:dyDescent="0.25">
      <c r="A230" s="39">
        <v>41957</v>
      </c>
      <c r="B230" s="38">
        <v>82</v>
      </c>
      <c r="E230"/>
      <c r="F230"/>
    </row>
    <row r="231" spans="1:6" x14ac:dyDescent="0.25">
      <c r="A231" s="39">
        <v>41958</v>
      </c>
      <c r="B231" s="38">
        <v>157</v>
      </c>
      <c r="E231"/>
      <c r="F231"/>
    </row>
    <row r="232" spans="1:6" x14ac:dyDescent="0.25">
      <c r="A232" s="39">
        <v>41959</v>
      </c>
      <c r="B232" s="38">
        <v>136</v>
      </c>
      <c r="E232"/>
      <c r="F232"/>
    </row>
    <row r="233" spans="1:6" x14ac:dyDescent="0.25">
      <c r="A233" s="39">
        <v>41960</v>
      </c>
      <c r="B233" s="38">
        <v>158</v>
      </c>
      <c r="E233"/>
      <c r="F233"/>
    </row>
    <row r="234" spans="1:6" x14ac:dyDescent="0.25">
      <c r="A234" s="39">
        <v>41961</v>
      </c>
      <c r="B234" s="38">
        <v>88</v>
      </c>
      <c r="E234"/>
      <c r="F234"/>
    </row>
    <row r="235" spans="1:6" x14ac:dyDescent="0.25">
      <c r="A235" s="39">
        <v>41962</v>
      </c>
      <c r="B235" s="38">
        <v>112</v>
      </c>
      <c r="E235"/>
      <c r="F235"/>
    </row>
    <row r="236" spans="1:6" x14ac:dyDescent="0.25">
      <c r="A236" s="39">
        <v>41963</v>
      </c>
      <c r="B236" s="38">
        <v>111</v>
      </c>
      <c r="E236"/>
      <c r="F236"/>
    </row>
    <row r="237" spans="1:6" x14ac:dyDescent="0.25">
      <c r="A237" s="39">
        <v>41964</v>
      </c>
      <c r="B237" s="38">
        <v>81</v>
      </c>
      <c r="E237"/>
      <c r="F237"/>
    </row>
    <row r="238" spans="1:6" x14ac:dyDescent="0.25">
      <c r="A238" s="39">
        <v>41965</v>
      </c>
      <c r="B238" s="38">
        <v>176</v>
      </c>
      <c r="E238"/>
      <c r="F238"/>
    </row>
    <row r="239" spans="1:6" x14ac:dyDescent="0.25">
      <c r="A239" s="39">
        <v>41966</v>
      </c>
      <c r="B239" s="38">
        <v>162</v>
      </c>
      <c r="E239"/>
      <c r="F239"/>
    </row>
    <row r="240" spans="1:6" x14ac:dyDescent="0.25">
      <c r="A240" s="39">
        <v>41967</v>
      </c>
      <c r="B240" s="38">
        <v>116</v>
      </c>
      <c r="E240"/>
      <c r="F240"/>
    </row>
    <row r="241" spans="1:6" x14ac:dyDescent="0.25">
      <c r="A241" s="39">
        <v>41968</v>
      </c>
      <c r="B241" s="38">
        <v>114</v>
      </c>
      <c r="E241"/>
      <c r="F241"/>
    </row>
    <row r="242" spans="1:6" x14ac:dyDescent="0.25">
      <c r="A242" s="39">
        <v>41969</v>
      </c>
      <c r="B242" s="38">
        <v>123</v>
      </c>
      <c r="E242"/>
      <c r="F242"/>
    </row>
    <row r="243" spans="1:6" x14ac:dyDescent="0.25">
      <c r="A243" s="39">
        <v>41970</v>
      </c>
      <c r="B243" s="38">
        <v>88</v>
      </c>
      <c r="E243"/>
      <c r="F243"/>
    </row>
    <row r="244" spans="1:6" x14ac:dyDescent="0.25">
      <c r="A244" s="39">
        <v>41971</v>
      </c>
      <c r="B244" s="38">
        <v>98</v>
      </c>
      <c r="E244"/>
      <c r="F244"/>
    </row>
    <row r="245" spans="1:6" x14ac:dyDescent="0.25">
      <c r="A245" s="39">
        <v>41972</v>
      </c>
      <c r="B245" s="38">
        <v>166</v>
      </c>
      <c r="E245"/>
      <c r="F245"/>
    </row>
    <row r="246" spans="1:6" x14ac:dyDescent="0.25">
      <c r="A246" s="39">
        <v>41973</v>
      </c>
      <c r="B246" s="38">
        <v>105</v>
      </c>
      <c r="E246"/>
      <c r="F246"/>
    </row>
    <row r="247" spans="1:6" x14ac:dyDescent="0.25">
      <c r="A247" s="39">
        <v>41974</v>
      </c>
      <c r="B247" s="38">
        <v>114</v>
      </c>
      <c r="E247"/>
      <c r="F247"/>
    </row>
    <row r="248" spans="1:6" x14ac:dyDescent="0.25">
      <c r="A248" s="39">
        <v>41975</v>
      </c>
      <c r="B248" s="38">
        <v>122</v>
      </c>
      <c r="E248"/>
      <c r="F248"/>
    </row>
    <row r="249" spans="1:6" x14ac:dyDescent="0.25">
      <c r="A249" s="39">
        <v>41976</v>
      </c>
      <c r="B249" s="38">
        <v>124</v>
      </c>
      <c r="E249"/>
      <c r="F249"/>
    </row>
    <row r="250" spans="1:6" x14ac:dyDescent="0.25">
      <c r="A250" s="39">
        <v>41977</v>
      </c>
      <c r="B250" s="38">
        <v>90</v>
      </c>
      <c r="E250"/>
      <c r="F250"/>
    </row>
    <row r="251" spans="1:6" x14ac:dyDescent="0.25">
      <c r="A251" s="39">
        <v>41978</v>
      </c>
      <c r="B251" s="38">
        <v>107</v>
      </c>
      <c r="E251"/>
      <c r="F251"/>
    </row>
    <row r="252" spans="1:6" x14ac:dyDescent="0.25">
      <c r="A252" s="39">
        <v>41979</v>
      </c>
      <c r="B252" s="38">
        <v>141</v>
      </c>
      <c r="E252"/>
      <c r="F252"/>
    </row>
    <row r="253" spans="1:6" x14ac:dyDescent="0.25">
      <c r="A253" s="39">
        <v>41980</v>
      </c>
      <c r="B253" s="38">
        <v>113</v>
      </c>
      <c r="E253"/>
      <c r="F253"/>
    </row>
    <row r="254" spans="1:6" x14ac:dyDescent="0.25">
      <c r="A254" s="39">
        <v>41981</v>
      </c>
      <c r="B254" s="38">
        <v>153</v>
      </c>
      <c r="E254"/>
      <c r="F254"/>
    </row>
    <row r="255" spans="1:6" x14ac:dyDescent="0.25">
      <c r="A255" s="39">
        <v>41982</v>
      </c>
      <c r="B255" s="38">
        <v>135</v>
      </c>
      <c r="E255"/>
      <c r="F255"/>
    </row>
    <row r="256" spans="1:6" x14ac:dyDescent="0.25">
      <c r="A256" s="39">
        <v>41983</v>
      </c>
      <c r="B256" s="38">
        <v>137</v>
      </c>
      <c r="E256"/>
      <c r="F256"/>
    </row>
    <row r="257" spans="1:6" x14ac:dyDescent="0.25">
      <c r="A257" s="39">
        <v>41984</v>
      </c>
      <c r="B257" s="38">
        <v>132</v>
      </c>
      <c r="E257"/>
      <c r="F257"/>
    </row>
    <row r="258" spans="1:6" x14ac:dyDescent="0.25">
      <c r="A258" s="39">
        <v>41985</v>
      </c>
      <c r="B258" s="38">
        <v>115</v>
      </c>
      <c r="E258"/>
      <c r="F258"/>
    </row>
    <row r="259" spans="1:6" x14ac:dyDescent="0.25">
      <c r="A259" s="39">
        <v>41986</v>
      </c>
      <c r="B259" s="38">
        <v>145</v>
      </c>
      <c r="E259"/>
      <c r="F259"/>
    </row>
    <row r="260" spans="1:6" x14ac:dyDescent="0.25">
      <c r="A260" s="39">
        <v>41987</v>
      </c>
      <c r="B260" s="38">
        <v>156</v>
      </c>
      <c r="E260"/>
      <c r="F260"/>
    </row>
    <row r="261" spans="1:6" x14ac:dyDescent="0.25">
      <c r="A261" s="39">
        <v>41988</v>
      </c>
      <c r="B261" s="38">
        <v>141</v>
      </c>
      <c r="E261"/>
      <c r="F261"/>
    </row>
    <row r="262" spans="1:6" x14ac:dyDescent="0.25">
      <c r="A262" s="39">
        <v>41989</v>
      </c>
      <c r="B262" s="38">
        <v>171</v>
      </c>
      <c r="E262"/>
      <c r="F262"/>
    </row>
    <row r="263" spans="1:6" x14ac:dyDescent="0.25">
      <c r="A263" s="39">
        <v>41990</v>
      </c>
      <c r="B263" s="38">
        <v>115</v>
      </c>
      <c r="E263"/>
      <c r="F263"/>
    </row>
    <row r="264" spans="1:6" x14ac:dyDescent="0.25">
      <c r="A264" s="39">
        <v>41991</v>
      </c>
      <c r="B264" s="38">
        <v>115</v>
      </c>
      <c r="E264"/>
      <c r="F264"/>
    </row>
    <row r="265" spans="1:6" x14ac:dyDescent="0.25">
      <c r="A265" s="39">
        <v>41992</v>
      </c>
      <c r="B265" s="38">
        <v>118</v>
      </c>
      <c r="E265"/>
      <c r="F265"/>
    </row>
    <row r="266" spans="1:6" x14ac:dyDescent="0.25">
      <c r="A266" s="39">
        <v>41993</v>
      </c>
      <c r="B266" s="38">
        <v>101</v>
      </c>
      <c r="E266"/>
      <c r="F266"/>
    </row>
    <row r="267" spans="1:6" x14ac:dyDescent="0.25">
      <c r="A267" s="39">
        <v>41994</v>
      </c>
      <c r="B267" s="38">
        <v>119</v>
      </c>
      <c r="E267"/>
      <c r="F267"/>
    </row>
    <row r="268" spans="1:6" x14ac:dyDescent="0.25">
      <c r="A268" s="39">
        <v>41995</v>
      </c>
      <c r="B268" s="38">
        <v>105</v>
      </c>
      <c r="E268"/>
      <c r="F268"/>
    </row>
    <row r="269" spans="1:6" x14ac:dyDescent="0.25">
      <c r="A269" s="39">
        <v>41996</v>
      </c>
      <c r="B269" s="38">
        <v>108</v>
      </c>
      <c r="E269"/>
      <c r="F269"/>
    </row>
    <row r="270" spans="1:6" x14ac:dyDescent="0.25">
      <c r="A270" s="39">
        <v>41997</v>
      </c>
      <c r="B270" s="38">
        <v>80</v>
      </c>
      <c r="E270"/>
      <c r="F270"/>
    </row>
    <row r="271" spans="1:6" x14ac:dyDescent="0.25">
      <c r="A271" s="39">
        <v>41998</v>
      </c>
      <c r="B271" s="38">
        <v>76</v>
      </c>
      <c r="E271"/>
      <c r="F271"/>
    </row>
    <row r="272" spans="1:6" x14ac:dyDescent="0.25">
      <c r="A272" s="39">
        <v>41999</v>
      </c>
      <c r="B272" s="38">
        <v>99</v>
      </c>
      <c r="E272"/>
      <c r="F272"/>
    </row>
    <row r="273" spans="1:6" x14ac:dyDescent="0.25">
      <c r="A273" s="39">
        <v>42000</v>
      </c>
      <c r="B273" s="38">
        <v>109</v>
      </c>
      <c r="E273"/>
      <c r="F273"/>
    </row>
    <row r="274" spans="1:6" x14ac:dyDescent="0.25">
      <c r="A274" s="39">
        <v>42001</v>
      </c>
      <c r="B274" s="38">
        <v>122</v>
      </c>
      <c r="E274"/>
      <c r="F274"/>
    </row>
    <row r="275" spans="1:6" x14ac:dyDescent="0.25">
      <c r="A275" s="39">
        <v>42002</v>
      </c>
      <c r="B275" s="38">
        <v>70</v>
      </c>
      <c r="E275"/>
      <c r="F275"/>
    </row>
    <row r="276" spans="1:6" x14ac:dyDescent="0.25">
      <c r="A276" s="39">
        <v>42003</v>
      </c>
      <c r="B276" s="38">
        <v>67</v>
      </c>
      <c r="E276"/>
      <c r="F276"/>
    </row>
    <row r="277" spans="1:6" x14ac:dyDescent="0.25">
      <c r="A277" s="39">
        <v>42004</v>
      </c>
      <c r="B277" s="38">
        <v>41</v>
      </c>
      <c r="E277"/>
      <c r="F277"/>
    </row>
    <row r="278" spans="1:6" x14ac:dyDescent="0.25">
      <c r="A278" s="39">
        <v>42005</v>
      </c>
      <c r="B278" s="38">
        <v>63</v>
      </c>
      <c r="E278"/>
      <c r="F278"/>
    </row>
    <row r="279" spans="1:6" x14ac:dyDescent="0.25">
      <c r="A279" s="39">
        <v>42006</v>
      </c>
      <c r="B279" s="38">
        <v>61</v>
      </c>
      <c r="E279"/>
      <c r="F279"/>
    </row>
    <row r="280" spans="1:6" x14ac:dyDescent="0.25">
      <c r="A280" s="39">
        <v>42007</v>
      </c>
      <c r="B280" s="38">
        <v>44</v>
      </c>
      <c r="E280"/>
      <c r="F280"/>
    </row>
    <row r="281" spans="1:6" x14ac:dyDescent="0.25">
      <c r="A281" s="39">
        <v>42008</v>
      </c>
      <c r="B281" s="38">
        <v>61</v>
      </c>
      <c r="E281"/>
      <c r="F281"/>
    </row>
    <row r="282" spans="1:6" x14ac:dyDescent="0.25">
      <c r="A282" s="39">
        <v>42009</v>
      </c>
      <c r="B282" s="38">
        <v>53</v>
      </c>
      <c r="E282"/>
      <c r="F282"/>
    </row>
    <row r="283" spans="1:6" x14ac:dyDescent="0.25">
      <c r="A283" s="39">
        <v>42010</v>
      </c>
      <c r="B283" s="38">
        <v>62</v>
      </c>
      <c r="E283"/>
      <c r="F283"/>
    </row>
    <row r="284" spans="1:6" x14ac:dyDescent="0.25">
      <c r="A284" s="39">
        <v>42011</v>
      </c>
      <c r="B284" s="38">
        <v>61</v>
      </c>
      <c r="E284"/>
      <c r="F284"/>
    </row>
    <row r="285" spans="1:6" x14ac:dyDescent="0.25">
      <c r="A285" s="39">
        <v>42012</v>
      </c>
      <c r="B285" s="38">
        <v>71</v>
      </c>
      <c r="E285"/>
      <c r="F285"/>
    </row>
    <row r="286" spans="1:6" x14ac:dyDescent="0.25">
      <c r="A286" s="39">
        <v>42013</v>
      </c>
      <c r="B286" s="38">
        <v>51</v>
      </c>
      <c r="E286"/>
      <c r="F286"/>
    </row>
    <row r="287" spans="1:6" x14ac:dyDescent="0.25">
      <c r="A287" s="39">
        <v>42014</v>
      </c>
      <c r="B287" s="38">
        <v>63</v>
      </c>
      <c r="E287"/>
      <c r="F287"/>
    </row>
    <row r="288" spans="1:6" x14ac:dyDescent="0.25">
      <c r="A288" s="39">
        <v>42015</v>
      </c>
      <c r="B288" s="38">
        <v>62</v>
      </c>
      <c r="E288"/>
      <c r="F288"/>
    </row>
    <row r="289" spans="1:6" x14ac:dyDescent="0.25">
      <c r="A289" s="39">
        <v>42016</v>
      </c>
      <c r="B289" s="38">
        <v>72</v>
      </c>
      <c r="E289"/>
      <c r="F289"/>
    </row>
    <row r="290" spans="1:6" x14ac:dyDescent="0.25">
      <c r="A290" s="39">
        <v>42017</v>
      </c>
      <c r="B290" s="38">
        <v>55</v>
      </c>
      <c r="E290"/>
      <c r="F290"/>
    </row>
    <row r="291" spans="1:6" x14ac:dyDescent="0.25">
      <c r="A291" s="39">
        <v>42018</v>
      </c>
      <c r="B291" s="38">
        <v>73</v>
      </c>
      <c r="E291"/>
      <c r="F291"/>
    </row>
    <row r="292" spans="1:6" x14ac:dyDescent="0.25">
      <c r="A292" s="39">
        <v>42019</v>
      </c>
      <c r="B292" s="38">
        <v>83</v>
      </c>
      <c r="E292"/>
      <c r="F292"/>
    </row>
    <row r="293" spans="1:6" x14ac:dyDescent="0.25">
      <c r="A293" s="39">
        <v>42020</v>
      </c>
      <c r="B293" s="38">
        <v>69</v>
      </c>
      <c r="E293"/>
      <c r="F293"/>
    </row>
    <row r="294" spans="1:6" x14ac:dyDescent="0.25">
      <c r="A294" s="39">
        <v>42021</v>
      </c>
      <c r="B294" s="38">
        <v>71</v>
      </c>
      <c r="E294"/>
      <c r="F294"/>
    </row>
    <row r="295" spans="1:6" x14ac:dyDescent="0.25">
      <c r="A295" s="39">
        <v>42022</v>
      </c>
      <c r="B295" s="38">
        <v>57</v>
      </c>
      <c r="E295"/>
      <c r="F295"/>
    </row>
    <row r="296" spans="1:6" x14ac:dyDescent="0.25">
      <c r="A296" s="39">
        <v>42023</v>
      </c>
      <c r="B296" s="38">
        <v>84</v>
      </c>
      <c r="E296"/>
      <c r="F296"/>
    </row>
    <row r="297" spans="1:6" x14ac:dyDescent="0.25">
      <c r="A297" s="39">
        <v>42024</v>
      </c>
      <c r="B297" s="38">
        <v>74</v>
      </c>
      <c r="E297"/>
      <c r="F297"/>
    </row>
    <row r="298" spans="1:6" x14ac:dyDescent="0.25">
      <c r="A298" s="39">
        <v>42025</v>
      </c>
      <c r="B298" s="38">
        <v>75</v>
      </c>
      <c r="E298"/>
      <c r="F298"/>
    </row>
    <row r="299" spans="1:6" x14ac:dyDescent="0.25">
      <c r="A299" s="39">
        <v>42026</v>
      </c>
      <c r="B299" s="38">
        <v>56</v>
      </c>
      <c r="E299"/>
      <c r="F299"/>
    </row>
    <row r="300" spans="1:6" x14ac:dyDescent="0.25">
      <c r="A300" s="39">
        <v>42027</v>
      </c>
      <c r="B300" s="38">
        <v>96</v>
      </c>
      <c r="E300"/>
      <c r="F300"/>
    </row>
    <row r="301" spans="1:6" x14ac:dyDescent="0.25">
      <c r="A301" s="39">
        <v>42028</v>
      </c>
      <c r="B301" s="38">
        <v>164</v>
      </c>
      <c r="E301"/>
      <c r="F301"/>
    </row>
    <row r="302" spans="1:6" x14ac:dyDescent="0.25">
      <c r="A302" s="39">
        <v>42029</v>
      </c>
      <c r="B302" s="38">
        <v>85</v>
      </c>
      <c r="E302"/>
      <c r="F302"/>
    </row>
    <row r="303" spans="1:6" x14ac:dyDescent="0.25">
      <c r="A303" s="39">
        <v>42030</v>
      </c>
      <c r="B303" s="38">
        <v>129</v>
      </c>
      <c r="E303"/>
      <c r="F303"/>
    </row>
    <row r="304" spans="1:6" x14ac:dyDescent="0.25">
      <c r="A304" s="39">
        <v>42031</v>
      </c>
      <c r="B304" s="38">
        <v>109</v>
      </c>
      <c r="E304"/>
      <c r="F304"/>
    </row>
    <row r="305" spans="1:6" x14ac:dyDescent="0.25">
      <c r="A305" s="39">
        <v>42032</v>
      </c>
      <c r="B305" s="38">
        <v>90</v>
      </c>
      <c r="E305"/>
      <c r="F305"/>
    </row>
    <row r="306" spans="1:6" x14ac:dyDescent="0.25">
      <c r="A306" s="39">
        <v>42033</v>
      </c>
      <c r="B306" s="38">
        <v>89</v>
      </c>
      <c r="E306"/>
      <c r="F306"/>
    </row>
    <row r="307" spans="1:6" x14ac:dyDescent="0.25">
      <c r="A307" s="39">
        <v>42034</v>
      </c>
      <c r="B307" s="38">
        <v>92</v>
      </c>
      <c r="E307"/>
      <c r="F307"/>
    </row>
    <row r="308" spans="1:6" x14ac:dyDescent="0.25">
      <c r="A308" s="39">
        <v>42035</v>
      </c>
      <c r="B308" s="38">
        <v>97</v>
      </c>
      <c r="E308"/>
      <c r="F308"/>
    </row>
    <row r="309" spans="1:6" x14ac:dyDescent="0.25">
      <c r="A309" s="39">
        <v>42036</v>
      </c>
      <c r="B309" s="38">
        <v>101</v>
      </c>
      <c r="E309"/>
      <c r="F309"/>
    </row>
    <row r="310" spans="1:6" x14ac:dyDescent="0.25">
      <c r="A310" s="39">
        <v>42037</v>
      </c>
      <c r="B310" s="38">
        <v>84</v>
      </c>
      <c r="E310"/>
      <c r="F310"/>
    </row>
    <row r="311" spans="1:6" x14ac:dyDescent="0.25">
      <c r="A311" s="39">
        <v>42038</v>
      </c>
      <c r="B311" s="38">
        <v>72</v>
      </c>
      <c r="E311"/>
      <c r="F311"/>
    </row>
    <row r="312" spans="1:6" x14ac:dyDescent="0.25">
      <c r="A312" s="39">
        <v>42039</v>
      </c>
      <c r="B312" s="38">
        <v>64</v>
      </c>
      <c r="E312"/>
      <c r="F312"/>
    </row>
    <row r="313" spans="1:6" x14ac:dyDescent="0.25">
      <c r="A313" s="39">
        <v>42040</v>
      </c>
      <c r="B313" s="38">
        <v>61</v>
      </c>
      <c r="E313"/>
      <c r="F313"/>
    </row>
    <row r="314" spans="1:6" x14ac:dyDescent="0.25">
      <c r="A314" s="39">
        <v>42041</v>
      </c>
      <c r="B314" s="38">
        <v>90</v>
      </c>
      <c r="E314"/>
      <c r="F314"/>
    </row>
    <row r="315" spans="1:6" x14ac:dyDescent="0.25">
      <c r="A315" s="39">
        <v>42042</v>
      </c>
      <c r="B315" s="38">
        <v>86</v>
      </c>
      <c r="E315"/>
      <c r="F315"/>
    </row>
    <row r="316" spans="1:6" x14ac:dyDescent="0.25">
      <c r="A316" s="39">
        <v>42043</v>
      </c>
      <c r="B316" s="38">
        <v>119</v>
      </c>
      <c r="E316"/>
      <c r="F316"/>
    </row>
    <row r="317" spans="1:6" x14ac:dyDescent="0.25">
      <c r="A317" s="39">
        <v>42044</v>
      </c>
      <c r="B317" s="38">
        <v>70</v>
      </c>
      <c r="E317"/>
      <c r="F317"/>
    </row>
    <row r="318" spans="1:6" x14ac:dyDescent="0.25">
      <c r="A318" s="39">
        <v>42045</v>
      </c>
      <c r="B318" s="38">
        <v>56</v>
      </c>
      <c r="E318"/>
      <c r="F318"/>
    </row>
    <row r="319" spans="1:6" x14ac:dyDescent="0.25">
      <c r="A319" s="39">
        <v>42046</v>
      </c>
      <c r="B319" s="38">
        <v>45</v>
      </c>
      <c r="E319"/>
      <c r="F319"/>
    </row>
    <row r="320" spans="1:6" x14ac:dyDescent="0.25">
      <c r="A320" s="39">
        <v>42047</v>
      </c>
      <c r="B320" s="38">
        <v>45</v>
      </c>
      <c r="E320"/>
      <c r="F320"/>
    </row>
    <row r="321" spans="1:6" x14ac:dyDescent="0.25">
      <c r="A321" s="39">
        <v>42048</v>
      </c>
      <c r="B321" s="38">
        <v>53</v>
      </c>
      <c r="E321"/>
      <c r="F321"/>
    </row>
    <row r="322" spans="1:6" x14ac:dyDescent="0.25">
      <c r="A322" s="39">
        <v>42049</v>
      </c>
      <c r="B322" s="38">
        <v>50</v>
      </c>
      <c r="E322"/>
      <c r="F322"/>
    </row>
    <row r="323" spans="1:6" x14ac:dyDescent="0.25">
      <c r="A323" s="39">
        <v>42050</v>
      </c>
      <c r="B323" s="38">
        <v>40</v>
      </c>
      <c r="E323"/>
      <c r="F323"/>
    </row>
    <row r="324" spans="1:6" x14ac:dyDescent="0.25">
      <c r="A324" s="39">
        <v>42051</v>
      </c>
      <c r="B324" s="38">
        <v>52</v>
      </c>
      <c r="E324"/>
      <c r="F324"/>
    </row>
    <row r="325" spans="1:6" x14ac:dyDescent="0.25">
      <c r="A325" s="39">
        <v>42052</v>
      </c>
      <c r="B325" s="38">
        <v>43</v>
      </c>
      <c r="E325"/>
      <c r="F325"/>
    </row>
    <row r="326" spans="1:6" x14ac:dyDescent="0.25">
      <c r="A326" s="39">
        <v>42053</v>
      </c>
      <c r="B326" s="38">
        <v>42</v>
      </c>
      <c r="E326"/>
      <c r="F326"/>
    </row>
    <row r="327" spans="1:6" x14ac:dyDescent="0.25">
      <c r="A327" s="39">
        <v>42054</v>
      </c>
      <c r="B327" s="38">
        <v>37</v>
      </c>
      <c r="E327"/>
      <c r="F327"/>
    </row>
    <row r="328" spans="1:6" x14ac:dyDescent="0.25">
      <c r="A328" s="39">
        <v>42055</v>
      </c>
      <c r="B328" s="38">
        <v>37</v>
      </c>
      <c r="E328"/>
      <c r="F328"/>
    </row>
    <row r="329" spans="1:6" x14ac:dyDescent="0.25">
      <c r="A329" s="39">
        <v>42056</v>
      </c>
      <c r="B329" s="38">
        <v>51</v>
      </c>
      <c r="E329"/>
      <c r="F329"/>
    </row>
    <row r="330" spans="1:6" x14ac:dyDescent="0.25">
      <c r="A330" s="39">
        <v>42057</v>
      </c>
      <c r="B330" s="38">
        <v>55</v>
      </c>
      <c r="E330"/>
      <c r="F330"/>
    </row>
    <row r="331" spans="1:6" x14ac:dyDescent="0.25">
      <c r="A331" s="39">
        <v>42058</v>
      </c>
      <c r="B331" s="38">
        <v>49</v>
      </c>
      <c r="E331"/>
      <c r="F331"/>
    </row>
    <row r="332" spans="1:6" x14ac:dyDescent="0.25">
      <c r="A332" s="39">
        <v>42059</v>
      </c>
      <c r="B332" s="38">
        <v>55</v>
      </c>
      <c r="E332"/>
      <c r="F332"/>
    </row>
    <row r="333" spans="1:6" x14ac:dyDescent="0.25">
      <c r="A333" s="39">
        <v>42060</v>
      </c>
      <c r="B333" s="38">
        <v>44</v>
      </c>
      <c r="E333"/>
      <c r="F333"/>
    </row>
    <row r="334" spans="1:6" x14ac:dyDescent="0.25">
      <c r="A334" s="39">
        <v>42061</v>
      </c>
      <c r="B334" s="38">
        <v>51</v>
      </c>
      <c r="E334"/>
      <c r="F334"/>
    </row>
    <row r="335" spans="1:6" x14ac:dyDescent="0.25">
      <c r="A335" s="39">
        <v>42062</v>
      </c>
      <c r="B335" s="38">
        <v>70</v>
      </c>
      <c r="E335"/>
      <c r="F335"/>
    </row>
    <row r="336" spans="1:6" x14ac:dyDescent="0.25">
      <c r="A336" s="39">
        <v>42063</v>
      </c>
      <c r="B336" s="38">
        <v>44</v>
      </c>
      <c r="E336"/>
      <c r="F336"/>
    </row>
    <row r="337" spans="1:6" x14ac:dyDescent="0.25">
      <c r="A337" s="39">
        <v>42064</v>
      </c>
      <c r="B337" s="38">
        <v>59</v>
      </c>
      <c r="E337"/>
      <c r="F337"/>
    </row>
    <row r="338" spans="1:6" x14ac:dyDescent="0.25">
      <c r="A338" s="39">
        <v>42065</v>
      </c>
      <c r="B338" s="38">
        <v>47</v>
      </c>
      <c r="E338"/>
      <c r="F338"/>
    </row>
    <row r="339" spans="1:6" x14ac:dyDescent="0.25">
      <c r="A339" s="39">
        <v>42066</v>
      </c>
      <c r="B339" s="38">
        <v>50</v>
      </c>
      <c r="E339"/>
      <c r="F339"/>
    </row>
    <row r="340" spans="1:6" x14ac:dyDescent="0.25">
      <c r="A340" s="39">
        <v>42067</v>
      </c>
      <c r="B340" s="38">
        <v>47</v>
      </c>
      <c r="E340"/>
      <c r="F340"/>
    </row>
    <row r="341" spans="1:6" x14ac:dyDescent="0.25">
      <c r="A341" s="39">
        <v>42068</v>
      </c>
      <c r="B341" s="38">
        <v>47</v>
      </c>
      <c r="E341"/>
      <c r="F341"/>
    </row>
    <row r="342" spans="1:6" x14ac:dyDescent="0.25">
      <c r="A342" s="39">
        <v>42069</v>
      </c>
      <c r="B342" s="38">
        <v>51</v>
      </c>
      <c r="E342"/>
      <c r="F342"/>
    </row>
    <row r="343" spans="1:6" x14ac:dyDescent="0.25">
      <c r="A343" s="39">
        <v>42070</v>
      </c>
      <c r="B343" s="38">
        <v>73</v>
      </c>
      <c r="E343"/>
      <c r="F343"/>
    </row>
    <row r="344" spans="1:6" x14ac:dyDescent="0.25">
      <c r="A344" s="39">
        <v>42071</v>
      </c>
      <c r="B344" s="38">
        <v>59</v>
      </c>
      <c r="E344"/>
      <c r="F344"/>
    </row>
    <row r="345" spans="1:6" x14ac:dyDescent="0.25">
      <c r="A345" s="39">
        <v>42072</v>
      </c>
      <c r="B345" s="38">
        <v>66</v>
      </c>
      <c r="E345"/>
      <c r="F345"/>
    </row>
    <row r="346" spans="1:6" x14ac:dyDescent="0.25">
      <c r="A346" s="39">
        <v>42073</v>
      </c>
      <c r="B346" s="38">
        <v>58</v>
      </c>
      <c r="E346"/>
      <c r="F346"/>
    </row>
    <row r="347" spans="1:6" x14ac:dyDescent="0.25">
      <c r="A347" s="39">
        <v>42074</v>
      </c>
      <c r="B347" s="38">
        <v>49</v>
      </c>
      <c r="E347"/>
      <c r="F347"/>
    </row>
    <row r="348" spans="1:6" x14ac:dyDescent="0.25">
      <c r="A348" s="39">
        <v>42075</v>
      </c>
      <c r="B348" s="38">
        <v>45</v>
      </c>
      <c r="E348"/>
      <c r="F348"/>
    </row>
    <row r="349" spans="1:6" x14ac:dyDescent="0.25">
      <c r="A349" s="39">
        <v>42076</v>
      </c>
      <c r="B349" s="38">
        <v>44</v>
      </c>
      <c r="E349"/>
      <c r="F349"/>
    </row>
    <row r="350" spans="1:6" x14ac:dyDescent="0.25">
      <c r="A350" s="39">
        <v>42077</v>
      </c>
      <c r="B350" s="38">
        <v>53</v>
      </c>
      <c r="E350"/>
      <c r="F350"/>
    </row>
    <row r="351" spans="1:6" x14ac:dyDescent="0.25">
      <c r="A351" s="39">
        <v>42078</v>
      </c>
      <c r="B351" s="38">
        <v>42</v>
      </c>
      <c r="E351"/>
      <c r="F351"/>
    </row>
    <row r="352" spans="1:6" x14ac:dyDescent="0.25">
      <c r="A352" s="39">
        <v>42079</v>
      </c>
      <c r="B352" s="38">
        <v>58</v>
      </c>
      <c r="E352"/>
      <c r="F352"/>
    </row>
    <row r="353" spans="1:6" x14ac:dyDescent="0.25">
      <c r="A353" s="39">
        <v>42080</v>
      </c>
      <c r="B353" s="38">
        <v>47</v>
      </c>
      <c r="E353"/>
      <c r="F353"/>
    </row>
    <row r="354" spans="1:6" x14ac:dyDescent="0.25">
      <c r="A354" s="39">
        <v>42081</v>
      </c>
      <c r="B354" s="38">
        <v>32</v>
      </c>
      <c r="E354"/>
      <c r="F354"/>
    </row>
    <row r="355" spans="1:6" x14ac:dyDescent="0.25">
      <c r="A355" s="39">
        <v>42082</v>
      </c>
      <c r="B355" s="38">
        <v>38</v>
      </c>
      <c r="E355"/>
      <c r="F355"/>
    </row>
    <row r="356" spans="1:6" x14ac:dyDescent="0.25">
      <c r="A356" s="39">
        <v>42083</v>
      </c>
      <c r="B356" s="38">
        <v>35</v>
      </c>
      <c r="E356"/>
      <c r="F356"/>
    </row>
    <row r="357" spans="1:6" x14ac:dyDescent="0.25">
      <c r="A357" s="39">
        <v>42084</v>
      </c>
      <c r="B357" s="38">
        <v>31</v>
      </c>
      <c r="E357"/>
      <c r="F357"/>
    </row>
    <row r="358" spans="1:6" x14ac:dyDescent="0.25">
      <c r="A358" s="39">
        <v>42085</v>
      </c>
      <c r="B358" s="38">
        <v>31</v>
      </c>
      <c r="E358"/>
      <c r="F358"/>
    </row>
    <row r="359" spans="1:6" x14ac:dyDescent="0.25">
      <c r="A359" s="39">
        <v>42086</v>
      </c>
      <c r="B359" s="38">
        <v>36</v>
      </c>
      <c r="E359"/>
      <c r="F359"/>
    </row>
    <row r="360" spans="1:6" x14ac:dyDescent="0.25">
      <c r="A360" s="39">
        <v>42087</v>
      </c>
      <c r="B360" s="38">
        <v>43</v>
      </c>
      <c r="E360"/>
      <c r="F360"/>
    </row>
    <row r="361" spans="1:6" x14ac:dyDescent="0.25">
      <c r="A361" s="39">
        <v>42088</v>
      </c>
      <c r="B361" s="38">
        <v>49</v>
      </c>
      <c r="E361"/>
      <c r="F361"/>
    </row>
    <row r="362" spans="1:6" x14ac:dyDescent="0.25">
      <c r="A362" s="39">
        <v>42089</v>
      </c>
      <c r="B362" s="38">
        <v>34</v>
      </c>
      <c r="E362"/>
      <c r="F362"/>
    </row>
    <row r="363" spans="1:6" x14ac:dyDescent="0.25">
      <c r="A363" s="39">
        <v>42090</v>
      </c>
      <c r="B363" s="38">
        <v>28</v>
      </c>
      <c r="E363"/>
      <c r="F363"/>
    </row>
    <row r="364" spans="1:6" x14ac:dyDescent="0.25">
      <c r="A364" s="39">
        <v>42091</v>
      </c>
      <c r="B364" s="38">
        <v>33</v>
      </c>
      <c r="E364"/>
      <c r="F364"/>
    </row>
    <row r="365" spans="1:6" x14ac:dyDescent="0.25">
      <c r="A365" s="39">
        <v>42092</v>
      </c>
      <c r="B365" s="38">
        <v>31</v>
      </c>
      <c r="E365"/>
      <c r="F365"/>
    </row>
    <row r="366" spans="1:6" x14ac:dyDescent="0.25">
      <c r="A366" s="39">
        <v>42093</v>
      </c>
      <c r="B366" s="38">
        <v>58</v>
      </c>
      <c r="E366"/>
      <c r="F366"/>
    </row>
    <row r="367" spans="1:6" x14ac:dyDescent="0.25">
      <c r="A367" s="39">
        <v>42094</v>
      </c>
      <c r="B367" s="38">
        <v>40</v>
      </c>
      <c r="E367"/>
      <c r="F367"/>
    </row>
    <row r="368" spans="1:6" x14ac:dyDescent="0.25">
      <c r="A368" s="39">
        <v>42095</v>
      </c>
      <c r="B368" s="38">
        <v>65</v>
      </c>
      <c r="E368"/>
      <c r="F368"/>
    </row>
    <row r="369" spans="1:6" x14ac:dyDescent="0.25">
      <c r="A369" s="39">
        <v>42096</v>
      </c>
      <c r="B369" s="38">
        <v>76</v>
      </c>
      <c r="E369"/>
      <c r="F369"/>
    </row>
    <row r="370" spans="1:6" x14ac:dyDescent="0.25">
      <c r="A370" s="39">
        <v>42097</v>
      </c>
      <c r="B370" s="38">
        <v>57</v>
      </c>
      <c r="E370"/>
      <c r="F370"/>
    </row>
    <row r="371" spans="1:6" x14ac:dyDescent="0.25">
      <c r="A371" s="39">
        <v>42098</v>
      </c>
      <c r="B371" s="38">
        <v>51</v>
      </c>
      <c r="E371"/>
      <c r="F371"/>
    </row>
    <row r="372" spans="1:6" x14ac:dyDescent="0.25">
      <c r="A372" s="39">
        <v>42099</v>
      </c>
      <c r="B372" s="38">
        <v>39</v>
      </c>
      <c r="E372"/>
      <c r="F372"/>
    </row>
    <row r="373" spans="1:6" x14ac:dyDescent="0.25">
      <c r="A373" s="39">
        <v>42100</v>
      </c>
      <c r="B373" s="38">
        <v>54</v>
      </c>
      <c r="E373"/>
      <c r="F373"/>
    </row>
    <row r="374" spans="1:6" x14ac:dyDescent="0.25">
      <c r="A374" s="39">
        <v>42101</v>
      </c>
      <c r="B374" s="38">
        <v>64</v>
      </c>
      <c r="E374"/>
      <c r="F374"/>
    </row>
    <row r="375" spans="1:6" x14ac:dyDescent="0.25">
      <c r="A375" s="39">
        <v>42102</v>
      </c>
      <c r="B375" s="38">
        <v>46</v>
      </c>
      <c r="E375"/>
      <c r="F375"/>
    </row>
    <row r="376" spans="1:6" x14ac:dyDescent="0.25">
      <c r="A376" s="39">
        <v>42103</v>
      </c>
      <c r="B376" s="38">
        <v>62</v>
      </c>
      <c r="E376"/>
      <c r="F376"/>
    </row>
    <row r="377" spans="1:6" x14ac:dyDescent="0.25">
      <c r="A377" s="39">
        <v>42104</v>
      </c>
      <c r="B377" s="38">
        <v>30</v>
      </c>
      <c r="E377"/>
      <c r="F377"/>
    </row>
    <row r="378" spans="1:6" x14ac:dyDescent="0.25">
      <c r="A378" s="39">
        <v>42105</v>
      </c>
      <c r="B378" s="38">
        <v>39</v>
      </c>
      <c r="E378"/>
      <c r="F378"/>
    </row>
    <row r="379" spans="1:6" x14ac:dyDescent="0.25">
      <c r="A379" s="39">
        <v>42106</v>
      </c>
      <c r="B379" s="38">
        <v>35</v>
      </c>
      <c r="E379"/>
      <c r="F379"/>
    </row>
    <row r="380" spans="1:6" x14ac:dyDescent="0.25">
      <c r="A380" s="39">
        <v>42107</v>
      </c>
      <c r="B380" s="38">
        <v>40</v>
      </c>
      <c r="E380"/>
      <c r="F380"/>
    </row>
    <row r="381" spans="1:6" x14ac:dyDescent="0.25">
      <c r="A381" s="39">
        <v>42108</v>
      </c>
      <c r="B381" s="38">
        <v>40</v>
      </c>
      <c r="E381"/>
      <c r="F381"/>
    </row>
    <row r="382" spans="1:6" x14ac:dyDescent="0.25">
      <c r="A382" s="39">
        <v>42109</v>
      </c>
      <c r="B382" s="38">
        <v>46</v>
      </c>
      <c r="E382"/>
      <c r="F382"/>
    </row>
    <row r="383" spans="1:6" x14ac:dyDescent="0.25">
      <c r="A383" s="39">
        <v>42110</v>
      </c>
      <c r="B383" s="38">
        <v>50</v>
      </c>
      <c r="E383"/>
      <c r="F383"/>
    </row>
    <row r="384" spans="1:6" x14ac:dyDescent="0.25">
      <c r="A384" s="39">
        <v>42111</v>
      </c>
      <c r="B384" s="38">
        <v>52</v>
      </c>
      <c r="E384"/>
      <c r="F384"/>
    </row>
    <row r="385" spans="1:6" x14ac:dyDescent="0.25">
      <c r="A385" s="39">
        <v>42112</v>
      </c>
      <c r="B385" s="38">
        <v>51</v>
      </c>
      <c r="E385"/>
      <c r="F385"/>
    </row>
    <row r="386" spans="1:6" x14ac:dyDescent="0.25">
      <c r="A386" s="39">
        <v>42113</v>
      </c>
      <c r="B386" s="38">
        <v>38</v>
      </c>
      <c r="E386"/>
      <c r="F386"/>
    </row>
    <row r="387" spans="1:6" x14ac:dyDescent="0.25">
      <c r="A387" s="39">
        <v>42114</v>
      </c>
      <c r="B387" s="38">
        <v>59</v>
      </c>
      <c r="E387"/>
      <c r="F387"/>
    </row>
    <row r="388" spans="1:6" x14ac:dyDescent="0.25">
      <c r="A388" s="39">
        <v>42115</v>
      </c>
      <c r="B388" s="38">
        <v>47</v>
      </c>
      <c r="E388"/>
      <c r="F388"/>
    </row>
    <row r="389" spans="1:6" x14ac:dyDescent="0.25">
      <c r="A389" s="39">
        <v>42116</v>
      </c>
      <c r="B389" s="38">
        <v>52</v>
      </c>
      <c r="E389"/>
      <c r="F389"/>
    </row>
    <row r="390" spans="1:6" x14ac:dyDescent="0.25">
      <c r="A390" s="39">
        <v>42117</v>
      </c>
      <c r="B390" s="38">
        <v>58</v>
      </c>
      <c r="E390"/>
      <c r="F390"/>
    </row>
    <row r="391" spans="1:6" x14ac:dyDescent="0.25">
      <c r="A391" s="39">
        <v>42118</v>
      </c>
      <c r="B391" s="38">
        <v>62</v>
      </c>
      <c r="E391"/>
      <c r="F391"/>
    </row>
    <row r="392" spans="1:6" x14ac:dyDescent="0.25">
      <c r="A392" s="39">
        <v>42119</v>
      </c>
      <c r="B392" s="38">
        <v>83</v>
      </c>
      <c r="E392"/>
      <c r="F392"/>
    </row>
    <row r="393" spans="1:6" x14ac:dyDescent="0.25">
      <c r="A393" s="39">
        <v>42120</v>
      </c>
      <c r="B393" s="38">
        <v>95</v>
      </c>
      <c r="E393"/>
      <c r="F393"/>
    </row>
    <row r="394" spans="1:6" x14ac:dyDescent="0.25">
      <c r="A394" s="39">
        <v>42121</v>
      </c>
      <c r="B394" s="38">
        <v>81</v>
      </c>
      <c r="E394"/>
      <c r="F394"/>
    </row>
    <row r="395" spans="1:6" x14ac:dyDescent="0.25">
      <c r="A395" s="39">
        <v>42122</v>
      </c>
      <c r="B395" s="38">
        <v>77</v>
      </c>
      <c r="E395"/>
      <c r="F395"/>
    </row>
    <row r="396" spans="1:6" x14ac:dyDescent="0.25">
      <c r="A396" s="39">
        <v>42123</v>
      </c>
      <c r="B396" s="38">
        <v>65</v>
      </c>
      <c r="E396"/>
      <c r="F396"/>
    </row>
    <row r="397" spans="1:6" x14ac:dyDescent="0.25">
      <c r="A397" s="39">
        <v>42124</v>
      </c>
      <c r="B397" s="38">
        <v>66</v>
      </c>
      <c r="E397"/>
      <c r="F397"/>
    </row>
    <row r="398" spans="1:6" x14ac:dyDescent="0.25">
      <c r="A398" s="39">
        <v>42125</v>
      </c>
      <c r="B398" s="38">
        <v>37</v>
      </c>
      <c r="E398"/>
      <c r="F398"/>
    </row>
    <row r="399" spans="1:6" x14ac:dyDescent="0.25">
      <c r="A399" s="39">
        <v>42126</v>
      </c>
      <c r="B399" s="38">
        <v>29</v>
      </c>
      <c r="E399"/>
      <c r="F399"/>
    </row>
    <row r="400" spans="1:6" x14ac:dyDescent="0.25">
      <c r="A400" s="39">
        <v>42127</v>
      </c>
      <c r="B400" s="38">
        <v>33</v>
      </c>
      <c r="E400"/>
      <c r="F400"/>
    </row>
    <row r="401" spans="1:6" x14ac:dyDescent="0.25">
      <c r="A401" s="39">
        <v>42128</v>
      </c>
      <c r="B401" s="38">
        <v>30</v>
      </c>
      <c r="E401"/>
      <c r="F401"/>
    </row>
    <row r="402" spans="1:6" x14ac:dyDescent="0.25">
      <c r="A402" s="39">
        <v>42129</v>
      </c>
      <c r="B402" s="38">
        <v>51</v>
      </c>
      <c r="E402"/>
      <c r="F402"/>
    </row>
    <row r="403" spans="1:6" x14ac:dyDescent="0.25">
      <c r="A403" s="39">
        <v>42130</v>
      </c>
      <c r="B403" s="38">
        <v>44</v>
      </c>
      <c r="E403"/>
      <c r="F403"/>
    </row>
    <row r="404" spans="1:6" x14ac:dyDescent="0.25">
      <c r="A404" s="39">
        <v>42131</v>
      </c>
      <c r="B404" s="38">
        <v>46</v>
      </c>
      <c r="E404"/>
      <c r="F404"/>
    </row>
    <row r="405" spans="1:6" x14ac:dyDescent="0.25">
      <c r="A405" s="39">
        <v>42132</v>
      </c>
      <c r="B405" s="38">
        <v>32</v>
      </c>
      <c r="E405"/>
      <c r="F405"/>
    </row>
    <row r="406" spans="1:6" x14ac:dyDescent="0.25">
      <c r="A406" s="39">
        <v>42133</v>
      </c>
      <c r="B406" s="38">
        <v>38</v>
      </c>
      <c r="E406"/>
      <c r="F406"/>
    </row>
    <row r="407" spans="1:6" x14ac:dyDescent="0.25">
      <c r="A407" s="39">
        <v>42134</v>
      </c>
      <c r="B407" s="38">
        <v>28</v>
      </c>
      <c r="E407"/>
      <c r="F407"/>
    </row>
    <row r="408" spans="1:6" x14ac:dyDescent="0.25">
      <c r="A408" s="39">
        <v>42135</v>
      </c>
      <c r="B408" s="38">
        <v>33</v>
      </c>
      <c r="E408"/>
      <c r="F408"/>
    </row>
    <row r="409" spans="1:6" x14ac:dyDescent="0.25">
      <c r="A409" s="39">
        <v>42136</v>
      </c>
      <c r="B409" s="38">
        <v>44</v>
      </c>
      <c r="E409"/>
      <c r="F409"/>
    </row>
    <row r="410" spans="1:6" x14ac:dyDescent="0.25">
      <c r="A410" s="39">
        <v>42137</v>
      </c>
      <c r="B410" s="38">
        <v>44</v>
      </c>
      <c r="E410"/>
      <c r="F410"/>
    </row>
    <row r="411" spans="1:6" x14ac:dyDescent="0.25">
      <c r="A411" s="39">
        <v>42138</v>
      </c>
      <c r="B411" s="38">
        <v>38</v>
      </c>
      <c r="E411"/>
      <c r="F411"/>
    </row>
    <row r="412" spans="1:6" x14ac:dyDescent="0.25">
      <c r="A412" s="39">
        <v>42139</v>
      </c>
      <c r="B412" s="38">
        <v>42</v>
      </c>
      <c r="E412"/>
      <c r="F412"/>
    </row>
    <row r="413" spans="1:6" x14ac:dyDescent="0.25">
      <c r="A413" s="39">
        <v>42140</v>
      </c>
      <c r="B413" s="38">
        <v>25</v>
      </c>
      <c r="E413"/>
      <c r="F413"/>
    </row>
    <row r="414" spans="1:6" x14ac:dyDescent="0.25">
      <c r="A414" s="39">
        <v>42141</v>
      </c>
      <c r="B414" s="38">
        <v>40</v>
      </c>
      <c r="E414"/>
      <c r="F414"/>
    </row>
    <row r="415" spans="1:6" x14ac:dyDescent="0.25">
      <c r="A415" s="39">
        <v>42142</v>
      </c>
      <c r="B415" s="38">
        <v>36</v>
      </c>
      <c r="E415"/>
      <c r="F415"/>
    </row>
    <row r="416" spans="1:6" x14ac:dyDescent="0.25">
      <c r="A416" s="39">
        <v>42143</v>
      </c>
      <c r="B416" s="38">
        <v>37</v>
      </c>
      <c r="E416"/>
      <c r="F416"/>
    </row>
    <row r="417" spans="1:6" x14ac:dyDescent="0.25">
      <c r="A417" s="39">
        <v>42144</v>
      </c>
      <c r="B417" s="38">
        <v>40</v>
      </c>
      <c r="E417"/>
      <c r="F417"/>
    </row>
    <row r="418" spans="1:6" x14ac:dyDescent="0.25">
      <c r="A418" s="39">
        <v>42145</v>
      </c>
      <c r="B418" s="38">
        <v>34</v>
      </c>
      <c r="E418"/>
      <c r="F418"/>
    </row>
    <row r="419" spans="1:6" x14ac:dyDescent="0.25">
      <c r="A419" s="39">
        <v>42146</v>
      </c>
      <c r="B419" s="38">
        <v>29</v>
      </c>
      <c r="E419"/>
      <c r="F419"/>
    </row>
    <row r="420" spans="1:6" x14ac:dyDescent="0.25">
      <c r="A420" s="39">
        <v>42147</v>
      </c>
      <c r="B420" s="38">
        <v>33</v>
      </c>
      <c r="E420"/>
      <c r="F420"/>
    </row>
    <row r="421" spans="1:6" x14ac:dyDescent="0.25">
      <c r="A421" s="39">
        <v>42148</v>
      </c>
      <c r="B421" s="38">
        <v>23</v>
      </c>
      <c r="E421"/>
      <c r="F421"/>
    </row>
    <row r="422" spans="1:6" x14ac:dyDescent="0.25">
      <c r="A422" s="39">
        <v>42149</v>
      </c>
      <c r="B422" s="38">
        <v>30</v>
      </c>
      <c r="E422"/>
      <c r="F422"/>
    </row>
    <row r="423" spans="1:6" x14ac:dyDescent="0.25">
      <c r="A423" s="39">
        <v>42150</v>
      </c>
      <c r="B423" s="38">
        <v>40</v>
      </c>
      <c r="E423"/>
      <c r="F423"/>
    </row>
    <row r="424" spans="1:6" x14ac:dyDescent="0.25">
      <c r="A424" s="39">
        <v>42151</v>
      </c>
      <c r="B424" s="38">
        <v>29</v>
      </c>
      <c r="E424"/>
      <c r="F424"/>
    </row>
    <row r="425" spans="1:6" x14ac:dyDescent="0.25">
      <c r="A425" s="39">
        <v>42152</v>
      </c>
      <c r="B425" s="38">
        <v>31</v>
      </c>
      <c r="E425"/>
      <c r="F425"/>
    </row>
    <row r="426" spans="1:6" x14ac:dyDescent="0.25">
      <c r="A426" s="39">
        <v>42153</v>
      </c>
      <c r="B426" s="38">
        <v>26</v>
      </c>
      <c r="E426"/>
      <c r="F426"/>
    </row>
    <row r="427" spans="1:6" x14ac:dyDescent="0.25">
      <c r="A427" s="39">
        <v>42154</v>
      </c>
      <c r="B427" s="38">
        <v>30</v>
      </c>
      <c r="E427"/>
      <c r="F427"/>
    </row>
    <row r="428" spans="1:6" x14ac:dyDescent="0.25">
      <c r="A428" s="39">
        <v>42155</v>
      </c>
      <c r="B428" s="38">
        <v>29</v>
      </c>
      <c r="E428"/>
      <c r="F428"/>
    </row>
    <row r="429" spans="1:6" x14ac:dyDescent="0.25">
      <c r="A429" s="39">
        <v>42156</v>
      </c>
      <c r="B429" s="38">
        <v>38</v>
      </c>
      <c r="E429"/>
      <c r="F429"/>
    </row>
    <row r="430" spans="1:6" x14ac:dyDescent="0.25">
      <c r="A430" s="39">
        <v>42157</v>
      </c>
      <c r="B430" s="38">
        <v>46</v>
      </c>
      <c r="E430"/>
      <c r="F430"/>
    </row>
    <row r="431" spans="1:6" x14ac:dyDescent="0.25">
      <c r="A431" s="39">
        <v>42158</v>
      </c>
      <c r="B431" s="38">
        <v>42</v>
      </c>
      <c r="E431"/>
      <c r="F431"/>
    </row>
    <row r="432" spans="1:6" x14ac:dyDescent="0.25">
      <c r="A432" s="39">
        <v>42159</v>
      </c>
      <c r="B432" s="38">
        <v>34</v>
      </c>
      <c r="E432"/>
      <c r="F432"/>
    </row>
    <row r="433" spans="1:6" x14ac:dyDescent="0.25">
      <c r="A433" s="39">
        <v>42160</v>
      </c>
      <c r="B433" s="38">
        <v>24</v>
      </c>
      <c r="E433"/>
      <c r="F433"/>
    </row>
    <row r="434" spans="1:6" x14ac:dyDescent="0.25">
      <c r="A434" s="39">
        <v>42161</v>
      </c>
      <c r="B434" s="38">
        <v>31</v>
      </c>
      <c r="E434"/>
      <c r="F434"/>
    </row>
    <row r="435" spans="1:6" x14ac:dyDescent="0.25">
      <c r="A435" s="39">
        <v>42162</v>
      </c>
      <c r="B435" s="38">
        <v>32</v>
      </c>
      <c r="E435"/>
      <c r="F435"/>
    </row>
    <row r="436" spans="1:6" x14ac:dyDescent="0.25">
      <c r="A436" s="39">
        <v>42163</v>
      </c>
      <c r="B436" s="38">
        <v>35</v>
      </c>
      <c r="E436"/>
      <c r="F436"/>
    </row>
    <row r="437" spans="1:6" x14ac:dyDescent="0.25">
      <c r="A437" s="39">
        <v>42164</v>
      </c>
      <c r="B437" s="38">
        <v>48</v>
      </c>
      <c r="E437"/>
      <c r="F437"/>
    </row>
    <row r="438" spans="1:6" x14ac:dyDescent="0.25">
      <c r="A438" s="39">
        <v>42165</v>
      </c>
      <c r="B438" s="38">
        <v>43</v>
      </c>
      <c r="E438"/>
      <c r="F438"/>
    </row>
    <row r="439" spans="1:6" x14ac:dyDescent="0.25">
      <c r="A439" s="39">
        <v>42166</v>
      </c>
      <c r="B439" s="38">
        <v>50</v>
      </c>
      <c r="E439"/>
      <c r="F439"/>
    </row>
    <row r="440" spans="1:6" x14ac:dyDescent="0.25">
      <c r="A440" s="39">
        <v>42167</v>
      </c>
      <c r="B440" s="38">
        <v>38</v>
      </c>
      <c r="E440"/>
      <c r="F440"/>
    </row>
    <row r="441" spans="1:6" x14ac:dyDescent="0.25">
      <c r="A441" s="39">
        <v>42168</v>
      </c>
      <c r="B441" s="38">
        <v>34</v>
      </c>
      <c r="E441"/>
      <c r="F441"/>
    </row>
    <row r="442" spans="1:6" x14ac:dyDescent="0.25">
      <c r="A442" s="39">
        <v>42169</v>
      </c>
      <c r="B442" s="38">
        <v>46</v>
      </c>
      <c r="E442"/>
      <c r="F442"/>
    </row>
    <row r="443" spans="1:6" x14ac:dyDescent="0.25">
      <c r="A443" s="39">
        <v>42170</v>
      </c>
      <c r="B443" s="38">
        <v>41</v>
      </c>
      <c r="E443"/>
      <c r="F443"/>
    </row>
    <row r="444" spans="1:6" x14ac:dyDescent="0.25">
      <c r="A444" s="39">
        <v>42171</v>
      </c>
      <c r="B444" s="38">
        <v>30</v>
      </c>
      <c r="E444"/>
      <c r="F444"/>
    </row>
    <row r="445" spans="1:6" x14ac:dyDescent="0.25">
      <c r="A445" s="39">
        <v>42172</v>
      </c>
      <c r="B445" s="38">
        <v>41</v>
      </c>
      <c r="E445"/>
      <c r="F445"/>
    </row>
    <row r="446" spans="1:6" x14ac:dyDescent="0.25">
      <c r="A446" s="39">
        <v>42173</v>
      </c>
      <c r="B446" s="38">
        <v>29</v>
      </c>
      <c r="E446"/>
      <c r="F446"/>
    </row>
    <row r="447" spans="1:6" x14ac:dyDescent="0.25">
      <c r="A447" s="39">
        <v>42174</v>
      </c>
      <c r="B447" s="38">
        <v>29</v>
      </c>
      <c r="E447"/>
      <c r="F447"/>
    </row>
    <row r="448" spans="1:6" x14ac:dyDescent="0.25">
      <c r="A448" s="39">
        <v>42175</v>
      </c>
      <c r="B448" s="38">
        <v>25</v>
      </c>
      <c r="E448"/>
      <c r="F448"/>
    </row>
    <row r="449" spans="1:6" x14ac:dyDescent="0.25">
      <c r="A449" s="39">
        <v>42176</v>
      </c>
      <c r="B449" s="38">
        <v>34</v>
      </c>
      <c r="E449"/>
      <c r="F449"/>
    </row>
    <row r="450" spans="1:6" x14ac:dyDescent="0.25">
      <c r="A450" s="39">
        <v>42177</v>
      </c>
      <c r="B450" s="38">
        <v>41</v>
      </c>
      <c r="E450"/>
      <c r="F450"/>
    </row>
    <row r="451" spans="1:6" x14ac:dyDescent="0.25">
      <c r="A451" s="39">
        <v>42178</v>
      </c>
      <c r="B451" s="38">
        <v>62</v>
      </c>
      <c r="E451"/>
      <c r="F451"/>
    </row>
    <row r="452" spans="1:6" x14ac:dyDescent="0.25">
      <c r="A452" s="39">
        <v>42179</v>
      </c>
      <c r="B452" s="38">
        <v>46</v>
      </c>
      <c r="E452"/>
      <c r="F452"/>
    </row>
    <row r="453" spans="1:6" x14ac:dyDescent="0.25">
      <c r="A453" s="39">
        <v>42180</v>
      </c>
      <c r="B453" s="38">
        <v>52</v>
      </c>
      <c r="E453"/>
      <c r="F453"/>
    </row>
    <row r="454" spans="1:6" x14ac:dyDescent="0.25">
      <c r="A454" s="39">
        <v>42181</v>
      </c>
      <c r="B454" s="38">
        <v>36</v>
      </c>
      <c r="E454"/>
      <c r="F454"/>
    </row>
    <row r="455" spans="1:6" x14ac:dyDescent="0.25">
      <c r="A455" s="39">
        <v>42182</v>
      </c>
      <c r="B455" s="38">
        <v>28</v>
      </c>
      <c r="E455"/>
      <c r="F455"/>
    </row>
    <row r="456" spans="1:6" x14ac:dyDescent="0.25">
      <c r="A456" s="39">
        <v>42183</v>
      </c>
      <c r="B456" s="38">
        <v>38</v>
      </c>
      <c r="E456"/>
      <c r="F456"/>
    </row>
    <row r="457" spans="1:6" x14ac:dyDescent="0.25">
      <c r="A457" s="39">
        <v>42184</v>
      </c>
      <c r="B457" s="38">
        <v>23</v>
      </c>
      <c r="E457"/>
      <c r="F457"/>
    </row>
    <row r="458" spans="1:6" x14ac:dyDescent="0.25">
      <c r="A458" s="39">
        <v>42185</v>
      </c>
      <c r="B458" s="38">
        <v>53</v>
      </c>
      <c r="E458"/>
      <c r="F458"/>
    </row>
    <row r="459" spans="1:6" x14ac:dyDescent="0.25">
      <c r="A459" s="39">
        <v>42186</v>
      </c>
      <c r="B459" s="38">
        <v>51</v>
      </c>
      <c r="E459"/>
      <c r="F459"/>
    </row>
    <row r="460" spans="1:6" x14ac:dyDescent="0.25">
      <c r="A460" s="39">
        <v>42187</v>
      </c>
      <c r="B460" s="38">
        <v>40</v>
      </c>
      <c r="E460"/>
      <c r="F460"/>
    </row>
    <row r="461" spans="1:6" x14ac:dyDescent="0.25">
      <c r="A461" s="39">
        <v>42188</v>
      </c>
      <c r="B461" s="38">
        <v>39</v>
      </c>
      <c r="E461"/>
      <c r="F461"/>
    </row>
    <row r="462" spans="1:6" x14ac:dyDescent="0.25">
      <c r="A462" s="39">
        <v>42189</v>
      </c>
      <c r="B462" s="38">
        <v>43</v>
      </c>
      <c r="E462"/>
      <c r="F462"/>
    </row>
    <row r="463" spans="1:6" x14ac:dyDescent="0.25">
      <c r="A463" s="39">
        <v>42190</v>
      </c>
      <c r="B463" s="38">
        <v>40</v>
      </c>
      <c r="E463"/>
      <c r="F463"/>
    </row>
    <row r="464" spans="1:6" x14ac:dyDescent="0.25">
      <c r="A464" s="39">
        <v>42191</v>
      </c>
      <c r="B464" s="38">
        <v>32</v>
      </c>
      <c r="E464"/>
      <c r="F464"/>
    </row>
    <row r="465" spans="1:6" x14ac:dyDescent="0.25">
      <c r="A465" s="39">
        <v>42192</v>
      </c>
      <c r="B465" s="38">
        <v>36</v>
      </c>
      <c r="E465"/>
      <c r="F465"/>
    </row>
    <row r="466" spans="1:6" x14ac:dyDescent="0.25">
      <c r="A466" s="39">
        <v>42193</v>
      </c>
      <c r="B466" s="38">
        <v>35</v>
      </c>
      <c r="E466"/>
      <c r="F466"/>
    </row>
    <row r="467" spans="1:6" x14ac:dyDescent="0.25">
      <c r="A467" s="39">
        <v>42194</v>
      </c>
      <c r="B467" s="38">
        <v>24</v>
      </c>
      <c r="E467"/>
      <c r="F467"/>
    </row>
    <row r="468" spans="1:6" x14ac:dyDescent="0.25">
      <c r="A468" s="39">
        <v>42195</v>
      </c>
      <c r="B468" s="38">
        <v>32</v>
      </c>
      <c r="E468"/>
      <c r="F468"/>
    </row>
    <row r="469" spans="1:6" x14ac:dyDescent="0.25">
      <c r="A469" s="39">
        <v>42196</v>
      </c>
      <c r="B469" s="38">
        <v>23</v>
      </c>
      <c r="E469"/>
      <c r="F469"/>
    </row>
    <row r="470" spans="1:6" x14ac:dyDescent="0.25">
      <c r="A470" s="39">
        <v>42197</v>
      </c>
      <c r="B470" s="38">
        <v>24</v>
      </c>
      <c r="E470"/>
      <c r="F470"/>
    </row>
    <row r="471" spans="1:6" x14ac:dyDescent="0.25">
      <c r="B471" s="38">
        <v>31139</v>
      </c>
      <c r="E471"/>
      <c r="F4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2" sqref="F2:F68"/>
    </sheetView>
  </sheetViews>
  <sheetFormatPr defaultColWidth="10.875" defaultRowHeight="15.75" x14ac:dyDescent="0.25"/>
  <cols>
    <col min="1" max="4" width="10.875" style="38"/>
    <col min="5" max="5" width="17.875" style="38" bestFit="1" customWidth="1"/>
    <col min="6" max="6" width="14" style="38" bestFit="1" customWidth="1"/>
    <col min="7" max="16384" width="10.875" style="38"/>
  </cols>
  <sheetData>
    <row r="1" spans="1:7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x14ac:dyDescent="0.25">
      <c r="A2" s="39">
        <v>41729</v>
      </c>
      <c r="B2" s="38">
        <v>47</v>
      </c>
      <c r="E2" s="41" t="s">
        <v>100</v>
      </c>
      <c r="F2" s="43">
        <v>304</v>
      </c>
      <c r="G2"/>
    </row>
    <row r="3" spans="1:7" x14ac:dyDescent="0.25">
      <c r="A3" s="39">
        <v>41730</v>
      </c>
      <c r="B3" s="38">
        <v>49</v>
      </c>
      <c r="E3" s="41" t="s">
        <v>101</v>
      </c>
      <c r="F3" s="43">
        <v>318</v>
      </c>
      <c r="G3"/>
    </row>
    <row r="4" spans="1:7" x14ac:dyDescent="0.25">
      <c r="A4" s="39">
        <v>41731</v>
      </c>
      <c r="B4" s="38">
        <v>35</v>
      </c>
      <c r="E4" s="41" t="s">
        <v>102</v>
      </c>
      <c r="F4" s="43">
        <v>342</v>
      </c>
      <c r="G4"/>
    </row>
    <row r="5" spans="1:7" x14ac:dyDescent="0.25">
      <c r="A5" s="39">
        <v>41732</v>
      </c>
      <c r="B5" s="38">
        <v>40</v>
      </c>
      <c r="E5" s="41" t="s">
        <v>103</v>
      </c>
      <c r="F5" s="43">
        <v>383</v>
      </c>
      <c r="G5"/>
    </row>
    <row r="6" spans="1:7" x14ac:dyDescent="0.25">
      <c r="A6" s="39">
        <v>41733</v>
      </c>
      <c r="B6" s="38">
        <v>38</v>
      </c>
      <c r="E6" s="41" t="s">
        <v>104</v>
      </c>
      <c r="F6" s="43">
        <v>468</v>
      </c>
      <c r="G6"/>
    </row>
    <row r="7" spans="1:7" x14ac:dyDescent="0.25">
      <c r="A7" s="39">
        <v>41734</v>
      </c>
      <c r="B7" s="38">
        <v>50</v>
      </c>
      <c r="E7" s="41" t="s">
        <v>105</v>
      </c>
      <c r="F7" s="43">
        <v>542</v>
      </c>
      <c r="G7"/>
    </row>
    <row r="8" spans="1:7" x14ac:dyDescent="0.25">
      <c r="A8" s="39">
        <v>41735</v>
      </c>
      <c r="B8" s="38">
        <v>45</v>
      </c>
      <c r="E8" s="41" t="s">
        <v>106</v>
      </c>
      <c r="F8" s="43">
        <v>523</v>
      </c>
      <c r="G8"/>
    </row>
    <row r="9" spans="1:7" x14ac:dyDescent="0.25">
      <c r="A9" s="39">
        <v>41736</v>
      </c>
      <c r="B9" s="38">
        <v>49</v>
      </c>
      <c r="E9" s="41" t="s">
        <v>107</v>
      </c>
      <c r="F9" s="43">
        <v>541</v>
      </c>
      <c r="G9"/>
    </row>
    <row r="10" spans="1:7" x14ac:dyDescent="0.25">
      <c r="A10" s="39">
        <v>41737</v>
      </c>
      <c r="B10" s="38">
        <v>55</v>
      </c>
      <c r="E10" s="41" t="s">
        <v>108</v>
      </c>
      <c r="F10" s="43">
        <v>521</v>
      </c>
      <c r="G10"/>
    </row>
    <row r="11" spans="1:7" x14ac:dyDescent="0.25">
      <c r="A11" s="39">
        <v>41738</v>
      </c>
      <c r="B11" s="38">
        <v>48</v>
      </c>
      <c r="E11" s="41" t="s">
        <v>109</v>
      </c>
      <c r="F11" s="43">
        <v>544</v>
      </c>
      <c r="G11"/>
    </row>
    <row r="12" spans="1:7" x14ac:dyDescent="0.25">
      <c r="A12" s="39">
        <v>41739</v>
      </c>
      <c r="B12" s="38">
        <v>35</v>
      </c>
      <c r="E12" s="41" t="s">
        <v>110</v>
      </c>
      <c r="F12" s="43">
        <v>459</v>
      </c>
      <c r="G12"/>
    </row>
    <row r="13" spans="1:7" x14ac:dyDescent="0.25">
      <c r="A13" s="39">
        <v>41740</v>
      </c>
      <c r="B13" s="38">
        <v>42</v>
      </c>
      <c r="E13" s="41" t="s">
        <v>111</v>
      </c>
      <c r="F13" s="43">
        <v>450</v>
      </c>
      <c r="G13"/>
    </row>
    <row r="14" spans="1:7" x14ac:dyDescent="0.25">
      <c r="A14" s="39">
        <v>41741</v>
      </c>
      <c r="B14" s="38">
        <v>43</v>
      </c>
      <c r="E14" s="41" t="s">
        <v>112</v>
      </c>
      <c r="F14" s="43">
        <v>585</v>
      </c>
      <c r="G14"/>
    </row>
    <row r="15" spans="1:7" x14ac:dyDescent="0.25">
      <c r="A15" s="39">
        <v>41742</v>
      </c>
      <c r="B15" s="38">
        <v>46</v>
      </c>
      <c r="E15" s="41" t="s">
        <v>113</v>
      </c>
      <c r="F15" s="43">
        <v>778</v>
      </c>
      <c r="G15"/>
    </row>
    <row r="16" spans="1:7" x14ac:dyDescent="0.25">
      <c r="A16" s="39">
        <v>41743</v>
      </c>
      <c r="B16" s="38">
        <v>58</v>
      </c>
      <c r="E16" s="41" t="s">
        <v>114</v>
      </c>
      <c r="F16" s="43">
        <v>953</v>
      </c>
      <c r="G16"/>
    </row>
    <row r="17" spans="1:7" x14ac:dyDescent="0.25">
      <c r="A17" s="39">
        <v>41744</v>
      </c>
      <c r="B17" s="38">
        <v>53</v>
      </c>
      <c r="E17" s="41" t="s">
        <v>115</v>
      </c>
      <c r="F17" s="43">
        <v>892</v>
      </c>
      <c r="G17"/>
    </row>
    <row r="18" spans="1:7" x14ac:dyDescent="0.25">
      <c r="A18" s="39">
        <v>41745</v>
      </c>
      <c r="B18" s="38">
        <v>48</v>
      </c>
      <c r="E18" s="41" t="s">
        <v>116</v>
      </c>
      <c r="F18" s="43">
        <v>910</v>
      </c>
      <c r="G18"/>
    </row>
    <row r="19" spans="1:7" x14ac:dyDescent="0.25">
      <c r="A19" s="39">
        <v>41746</v>
      </c>
      <c r="B19" s="38">
        <v>51</v>
      </c>
      <c r="E19" s="41" t="s">
        <v>117</v>
      </c>
      <c r="F19" s="43">
        <v>971</v>
      </c>
    </row>
    <row r="20" spans="1:7" x14ac:dyDescent="0.25">
      <c r="A20" s="39">
        <v>41747</v>
      </c>
      <c r="B20" s="38">
        <v>44</v>
      </c>
      <c r="E20" s="41" t="s">
        <v>118</v>
      </c>
      <c r="F20" s="43">
        <v>1083</v>
      </c>
    </row>
    <row r="21" spans="1:7" x14ac:dyDescent="0.25">
      <c r="A21" s="39">
        <v>41748</v>
      </c>
      <c r="B21" s="38">
        <v>42</v>
      </c>
      <c r="E21" s="41" t="s">
        <v>119</v>
      </c>
      <c r="F21" s="43">
        <v>1038</v>
      </c>
    </row>
    <row r="22" spans="1:7" x14ac:dyDescent="0.25">
      <c r="A22" s="39">
        <v>41749</v>
      </c>
      <c r="B22" s="38">
        <v>46</v>
      </c>
      <c r="E22" s="41" t="s">
        <v>120</v>
      </c>
      <c r="F22" s="43">
        <v>2030</v>
      </c>
    </row>
    <row r="23" spans="1:7" x14ac:dyDescent="0.25">
      <c r="A23" s="39">
        <v>41750</v>
      </c>
      <c r="B23" s="38">
        <v>67</v>
      </c>
      <c r="E23" s="41" t="s">
        <v>121</v>
      </c>
      <c r="F23" s="43">
        <v>2837</v>
      </c>
    </row>
    <row r="24" spans="1:7" x14ac:dyDescent="0.25">
      <c r="A24" s="39">
        <v>41751</v>
      </c>
      <c r="B24" s="38">
        <v>54</v>
      </c>
      <c r="E24" s="41" t="s">
        <v>122</v>
      </c>
      <c r="F24" s="43">
        <v>2730</v>
      </c>
    </row>
    <row r="25" spans="1:7" x14ac:dyDescent="0.25">
      <c r="A25" s="39">
        <v>41752</v>
      </c>
      <c r="B25" s="38">
        <v>51</v>
      </c>
      <c r="E25" s="41" t="s">
        <v>123</v>
      </c>
      <c r="F25" s="43">
        <v>2400</v>
      </c>
    </row>
    <row r="26" spans="1:7" x14ac:dyDescent="0.25">
      <c r="A26" s="39">
        <v>41753</v>
      </c>
      <c r="B26" s="38">
        <v>53</v>
      </c>
      <c r="E26" s="41" t="s">
        <v>124</v>
      </c>
      <c r="F26" s="43">
        <v>1150</v>
      </c>
    </row>
    <row r="27" spans="1:7" x14ac:dyDescent="0.25">
      <c r="A27" s="39">
        <v>41754</v>
      </c>
      <c r="B27" s="38">
        <v>42</v>
      </c>
      <c r="E27" s="41" t="s">
        <v>125</v>
      </c>
      <c r="F27" s="43">
        <v>1062</v>
      </c>
    </row>
    <row r="28" spans="1:7" x14ac:dyDescent="0.25">
      <c r="A28" s="39">
        <v>41755</v>
      </c>
      <c r="B28" s="38">
        <v>57</v>
      </c>
      <c r="E28" s="41" t="s">
        <v>126</v>
      </c>
      <c r="F28" s="43">
        <v>1094</v>
      </c>
    </row>
    <row r="29" spans="1:7" x14ac:dyDescent="0.25">
      <c r="A29" s="39">
        <v>41756</v>
      </c>
      <c r="B29" s="38">
        <v>59</v>
      </c>
      <c r="E29" s="41" t="s">
        <v>127</v>
      </c>
      <c r="F29" s="43">
        <v>1185</v>
      </c>
    </row>
    <row r="30" spans="1:7" x14ac:dyDescent="0.25">
      <c r="A30" s="39">
        <v>41757</v>
      </c>
      <c r="B30" s="38">
        <v>69</v>
      </c>
      <c r="E30" s="41" t="s">
        <v>128</v>
      </c>
      <c r="F30" s="43">
        <v>1078</v>
      </c>
    </row>
    <row r="31" spans="1:7" x14ac:dyDescent="0.25">
      <c r="A31" s="39">
        <v>41758</v>
      </c>
      <c r="B31" s="38">
        <v>73</v>
      </c>
      <c r="E31" s="41" t="s">
        <v>129</v>
      </c>
      <c r="F31" s="43">
        <v>1159</v>
      </c>
    </row>
    <row r="32" spans="1:7" x14ac:dyDescent="0.25">
      <c r="A32" s="39">
        <v>41759</v>
      </c>
      <c r="B32" s="38">
        <v>67</v>
      </c>
      <c r="E32" s="41" t="s">
        <v>130</v>
      </c>
      <c r="F32" s="43">
        <v>1204</v>
      </c>
    </row>
    <row r="33" spans="1:6" x14ac:dyDescent="0.25">
      <c r="A33" s="39">
        <v>41760</v>
      </c>
      <c r="B33" s="38">
        <v>61</v>
      </c>
      <c r="E33" s="41" t="s">
        <v>131</v>
      </c>
      <c r="F33" s="43">
        <v>1341</v>
      </c>
    </row>
    <row r="34" spans="1:6" x14ac:dyDescent="0.25">
      <c r="A34" s="39">
        <v>41761</v>
      </c>
      <c r="B34" s="38">
        <v>60</v>
      </c>
      <c r="E34" s="41" t="s">
        <v>132</v>
      </c>
      <c r="F34" s="43">
        <v>1483</v>
      </c>
    </row>
    <row r="35" spans="1:6" x14ac:dyDescent="0.25">
      <c r="A35" s="39">
        <v>41762</v>
      </c>
      <c r="B35" s="38">
        <v>67</v>
      </c>
      <c r="E35" s="41" t="s">
        <v>133</v>
      </c>
      <c r="F35" s="43">
        <v>1619</v>
      </c>
    </row>
    <row r="36" spans="1:6" x14ac:dyDescent="0.25">
      <c r="A36" s="39">
        <v>41763</v>
      </c>
      <c r="B36" s="38">
        <v>71</v>
      </c>
      <c r="E36" s="41" t="s">
        <v>134</v>
      </c>
      <c r="F36" s="43">
        <v>1203</v>
      </c>
    </row>
    <row r="37" spans="1:6" x14ac:dyDescent="0.25">
      <c r="A37" s="39">
        <v>41764</v>
      </c>
      <c r="B37" s="38">
        <v>70</v>
      </c>
      <c r="E37" s="41" t="s">
        <v>135</v>
      </c>
      <c r="F37" s="43">
        <v>1474</v>
      </c>
    </row>
    <row r="38" spans="1:6" x14ac:dyDescent="0.25">
      <c r="A38" s="39">
        <v>41765</v>
      </c>
      <c r="B38" s="38">
        <v>61</v>
      </c>
      <c r="E38" s="41" t="s">
        <v>136</v>
      </c>
      <c r="F38" s="43">
        <v>1529</v>
      </c>
    </row>
    <row r="39" spans="1:6" x14ac:dyDescent="0.25">
      <c r="A39" s="39">
        <v>41766</v>
      </c>
      <c r="B39" s="38">
        <v>64</v>
      </c>
      <c r="E39" s="41" t="s">
        <v>137</v>
      </c>
      <c r="F39" s="43">
        <v>1499</v>
      </c>
    </row>
    <row r="40" spans="1:6" x14ac:dyDescent="0.25">
      <c r="A40" s="39">
        <v>41767</v>
      </c>
      <c r="B40" s="38">
        <v>56</v>
      </c>
      <c r="E40" s="41" t="s">
        <v>138</v>
      </c>
      <c r="F40" s="43">
        <v>1052</v>
      </c>
    </row>
    <row r="41" spans="1:6" x14ac:dyDescent="0.25">
      <c r="A41" s="39">
        <v>41768</v>
      </c>
      <c r="B41" s="38">
        <v>113</v>
      </c>
      <c r="E41" s="41" t="s">
        <v>139</v>
      </c>
      <c r="F41" s="43">
        <v>989</v>
      </c>
    </row>
    <row r="42" spans="1:6" x14ac:dyDescent="0.25">
      <c r="A42" s="39">
        <v>41769</v>
      </c>
      <c r="B42" s="38">
        <v>127</v>
      </c>
      <c r="E42" s="41" t="s">
        <v>140</v>
      </c>
      <c r="F42" s="43">
        <v>1046</v>
      </c>
    </row>
    <row r="43" spans="1:6" x14ac:dyDescent="0.25">
      <c r="A43" s="39">
        <v>41770</v>
      </c>
      <c r="B43" s="38">
        <v>51</v>
      </c>
      <c r="E43" s="41" t="s">
        <v>141</v>
      </c>
      <c r="F43" s="43">
        <v>1395</v>
      </c>
    </row>
    <row r="44" spans="1:6" x14ac:dyDescent="0.25">
      <c r="A44" s="39">
        <v>41771</v>
      </c>
      <c r="B44" s="38">
        <v>78</v>
      </c>
      <c r="E44" s="41" t="s">
        <v>142</v>
      </c>
      <c r="F44" s="43">
        <v>1908</v>
      </c>
    </row>
    <row r="45" spans="1:6" x14ac:dyDescent="0.25">
      <c r="A45" s="39">
        <v>41772</v>
      </c>
      <c r="B45" s="38">
        <v>66</v>
      </c>
      <c r="E45" s="41" t="s">
        <v>143</v>
      </c>
      <c r="F45" s="43">
        <v>2051</v>
      </c>
    </row>
    <row r="46" spans="1:6" x14ac:dyDescent="0.25">
      <c r="A46" s="39">
        <v>41773</v>
      </c>
      <c r="B46" s="38">
        <v>59</v>
      </c>
      <c r="E46" s="41" t="s">
        <v>144</v>
      </c>
      <c r="F46" s="43">
        <v>1629</v>
      </c>
    </row>
    <row r="47" spans="1:6" x14ac:dyDescent="0.25">
      <c r="A47" s="39">
        <v>41774</v>
      </c>
      <c r="B47" s="38">
        <v>75</v>
      </c>
      <c r="E47" s="41" t="s">
        <v>145</v>
      </c>
      <c r="F47" s="43">
        <v>1012</v>
      </c>
    </row>
    <row r="48" spans="1:6" x14ac:dyDescent="0.25">
      <c r="A48" s="39">
        <v>41775</v>
      </c>
      <c r="B48" s="38">
        <v>86</v>
      </c>
      <c r="E48" s="41" t="s">
        <v>146</v>
      </c>
      <c r="F48" s="43">
        <v>912</v>
      </c>
    </row>
    <row r="49" spans="1:6" x14ac:dyDescent="0.25">
      <c r="A49" s="39">
        <v>41776</v>
      </c>
      <c r="B49" s="38">
        <v>42</v>
      </c>
      <c r="E49" s="41" t="s">
        <v>147</v>
      </c>
      <c r="F49" s="43">
        <v>970</v>
      </c>
    </row>
    <row r="50" spans="1:6" x14ac:dyDescent="0.25">
      <c r="A50" s="39">
        <v>41777</v>
      </c>
      <c r="B50" s="38">
        <v>117</v>
      </c>
      <c r="E50" s="41" t="s">
        <v>148</v>
      </c>
      <c r="F50" s="43">
        <v>984</v>
      </c>
    </row>
    <row r="51" spans="1:6" x14ac:dyDescent="0.25">
      <c r="A51" s="39">
        <v>41778</v>
      </c>
      <c r="B51" s="38">
        <v>69</v>
      </c>
      <c r="E51" s="41" t="s">
        <v>149</v>
      </c>
      <c r="F51" s="43">
        <v>927</v>
      </c>
    </row>
    <row r="52" spans="1:6" x14ac:dyDescent="0.25">
      <c r="A52" s="39">
        <v>41779</v>
      </c>
      <c r="B52" s="38">
        <v>67</v>
      </c>
      <c r="E52" s="41" t="s">
        <v>150</v>
      </c>
      <c r="F52" s="43">
        <v>612</v>
      </c>
    </row>
    <row r="53" spans="1:6" x14ac:dyDescent="0.25">
      <c r="A53" s="39">
        <v>41780</v>
      </c>
      <c r="B53" s="38">
        <v>76</v>
      </c>
      <c r="E53" s="41" t="s">
        <v>151</v>
      </c>
      <c r="F53" s="43">
        <v>649</v>
      </c>
    </row>
    <row r="54" spans="1:6" x14ac:dyDescent="0.25">
      <c r="A54" s="39">
        <v>41781</v>
      </c>
      <c r="B54" s="38">
        <v>71</v>
      </c>
      <c r="E54" s="41" t="s">
        <v>152</v>
      </c>
      <c r="F54" s="43">
        <v>749</v>
      </c>
    </row>
    <row r="55" spans="1:6" x14ac:dyDescent="0.25">
      <c r="A55" s="39">
        <v>41782</v>
      </c>
      <c r="B55" s="38">
        <v>63</v>
      </c>
      <c r="E55" s="41" t="s">
        <v>153</v>
      </c>
      <c r="F55" s="43">
        <v>797</v>
      </c>
    </row>
    <row r="56" spans="1:6" x14ac:dyDescent="0.25">
      <c r="A56" s="39">
        <v>41783</v>
      </c>
      <c r="B56" s="38">
        <v>105</v>
      </c>
      <c r="E56" s="41" t="s">
        <v>154</v>
      </c>
      <c r="F56" s="43">
        <v>761</v>
      </c>
    </row>
    <row r="57" spans="1:6" x14ac:dyDescent="0.25">
      <c r="A57" s="39">
        <v>41784</v>
      </c>
      <c r="B57" s="38">
        <v>90</v>
      </c>
      <c r="E57" s="41" t="s">
        <v>155</v>
      </c>
      <c r="F57" s="43">
        <v>900</v>
      </c>
    </row>
    <row r="58" spans="1:6" x14ac:dyDescent="0.25">
      <c r="A58" s="39">
        <v>41785</v>
      </c>
      <c r="B58" s="38">
        <v>90</v>
      </c>
      <c r="E58" s="41" t="s">
        <v>156</v>
      </c>
      <c r="F58" s="43">
        <v>775</v>
      </c>
    </row>
    <row r="59" spans="1:6" x14ac:dyDescent="0.25">
      <c r="A59" s="39">
        <v>41786</v>
      </c>
      <c r="B59" s="38">
        <v>63</v>
      </c>
      <c r="E59" s="41" t="s">
        <v>157</v>
      </c>
      <c r="F59" s="43">
        <v>605</v>
      </c>
    </row>
    <row r="60" spans="1:6" x14ac:dyDescent="0.25">
      <c r="A60" s="39">
        <v>41787</v>
      </c>
      <c r="B60" s="38">
        <v>60</v>
      </c>
      <c r="E60" s="41" t="s">
        <v>158</v>
      </c>
      <c r="F60" s="43">
        <v>609</v>
      </c>
    </row>
    <row r="61" spans="1:6" x14ac:dyDescent="0.25">
      <c r="A61" s="39">
        <v>41788</v>
      </c>
      <c r="B61" s="38">
        <v>77</v>
      </c>
      <c r="E61" s="41" t="s">
        <v>159</v>
      </c>
      <c r="F61" s="43">
        <v>528</v>
      </c>
    </row>
    <row r="62" spans="1:6" x14ac:dyDescent="0.25">
      <c r="A62" s="39">
        <v>41789</v>
      </c>
      <c r="B62" s="38">
        <v>91</v>
      </c>
      <c r="E62" s="41" t="s">
        <v>160</v>
      </c>
      <c r="F62" s="43">
        <v>711</v>
      </c>
    </row>
    <row r="63" spans="1:6" x14ac:dyDescent="0.25">
      <c r="A63" s="39">
        <v>41790</v>
      </c>
      <c r="B63" s="38">
        <v>67</v>
      </c>
      <c r="E63" s="41" t="s">
        <v>161</v>
      </c>
      <c r="F63" s="43">
        <v>792</v>
      </c>
    </row>
    <row r="64" spans="1:6" x14ac:dyDescent="0.25">
      <c r="A64" s="39">
        <v>41791</v>
      </c>
      <c r="B64" s="38">
        <v>73</v>
      </c>
      <c r="E64" s="41" t="s">
        <v>162</v>
      </c>
      <c r="F64" s="43">
        <v>728</v>
      </c>
    </row>
    <row r="65" spans="1:6" x14ac:dyDescent="0.25">
      <c r="A65" s="39">
        <v>41792</v>
      </c>
      <c r="B65" s="38">
        <v>81</v>
      </c>
      <c r="E65" s="41" t="s">
        <v>163</v>
      </c>
      <c r="F65" s="43">
        <v>829</v>
      </c>
    </row>
    <row r="66" spans="1:6" x14ac:dyDescent="0.25">
      <c r="A66" s="39">
        <v>41793</v>
      </c>
      <c r="B66" s="38">
        <v>71</v>
      </c>
      <c r="E66" s="41" t="s">
        <v>164</v>
      </c>
      <c r="F66" s="43">
        <v>1126</v>
      </c>
    </row>
    <row r="67" spans="1:6" x14ac:dyDescent="0.25">
      <c r="A67" s="39">
        <v>41794</v>
      </c>
      <c r="B67" s="38">
        <v>79</v>
      </c>
      <c r="E67" s="41" t="s">
        <v>165</v>
      </c>
      <c r="F67" s="43">
        <v>1369</v>
      </c>
    </row>
    <row r="68" spans="1:6" x14ac:dyDescent="0.25">
      <c r="A68" s="39">
        <v>41795</v>
      </c>
      <c r="B68" s="38">
        <v>95</v>
      </c>
      <c r="E68" s="41" t="s">
        <v>166</v>
      </c>
      <c r="F68" s="43">
        <v>855</v>
      </c>
    </row>
    <row r="69" spans="1:6" x14ac:dyDescent="0.25">
      <c r="A69" s="39">
        <v>41796</v>
      </c>
      <c r="B69" s="38">
        <v>72</v>
      </c>
      <c r="E69" s="41" t="s">
        <v>98</v>
      </c>
      <c r="F69" s="43">
        <v>68952</v>
      </c>
    </row>
    <row r="70" spans="1:6" x14ac:dyDescent="0.25">
      <c r="A70" s="39">
        <v>41797</v>
      </c>
      <c r="B70" s="38">
        <v>61</v>
      </c>
      <c r="E70"/>
      <c r="F70"/>
    </row>
    <row r="71" spans="1:6" x14ac:dyDescent="0.25">
      <c r="A71" s="39">
        <v>41798</v>
      </c>
      <c r="B71" s="38">
        <v>85</v>
      </c>
      <c r="E71"/>
      <c r="F71"/>
    </row>
    <row r="72" spans="1:6" x14ac:dyDescent="0.25">
      <c r="A72" s="39">
        <v>41799</v>
      </c>
      <c r="B72" s="38">
        <v>63</v>
      </c>
      <c r="E72"/>
      <c r="F72"/>
    </row>
    <row r="73" spans="1:6" x14ac:dyDescent="0.25">
      <c r="A73" s="39">
        <v>41800</v>
      </c>
      <c r="B73" s="38">
        <v>84</v>
      </c>
      <c r="E73"/>
      <c r="F73"/>
    </row>
    <row r="74" spans="1:6" x14ac:dyDescent="0.25">
      <c r="A74" s="39">
        <v>41801</v>
      </c>
      <c r="B74" s="38">
        <v>61</v>
      </c>
      <c r="E74"/>
      <c r="F74"/>
    </row>
    <row r="75" spans="1:6" x14ac:dyDescent="0.25">
      <c r="A75" s="39">
        <v>41802</v>
      </c>
      <c r="B75" s="38">
        <v>70</v>
      </c>
      <c r="E75"/>
      <c r="F75"/>
    </row>
    <row r="76" spans="1:6" x14ac:dyDescent="0.25">
      <c r="A76" s="39">
        <v>41803</v>
      </c>
      <c r="B76" s="38">
        <v>45</v>
      </c>
      <c r="E76"/>
      <c r="F76"/>
    </row>
    <row r="77" spans="1:6" x14ac:dyDescent="0.25">
      <c r="A77" s="39">
        <v>41804</v>
      </c>
      <c r="B77" s="38">
        <v>66</v>
      </c>
      <c r="E77"/>
      <c r="F77"/>
    </row>
    <row r="78" spans="1:6" x14ac:dyDescent="0.25">
      <c r="A78" s="39">
        <v>41805</v>
      </c>
      <c r="B78" s="38">
        <v>70</v>
      </c>
      <c r="E78"/>
      <c r="F78"/>
    </row>
    <row r="79" spans="1:6" x14ac:dyDescent="0.25">
      <c r="A79" s="39">
        <v>41806</v>
      </c>
      <c r="B79" s="38">
        <v>72</v>
      </c>
      <c r="E79"/>
      <c r="F79"/>
    </row>
    <row r="80" spans="1:6" x14ac:dyDescent="0.25">
      <c r="A80" s="39">
        <v>41807</v>
      </c>
      <c r="B80" s="38">
        <v>67</v>
      </c>
      <c r="E80"/>
      <c r="F80"/>
    </row>
    <row r="81" spans="1:6" x14ac:dyDescent="0.25">
      <c r="A81" s="39">
        <v>41808</v>
      </c>
      <c r="B81" s="38">
        <v>65</v>
      </c>
      <c r="E81"/>
      <c r="F81"/>
    </row>
    <row r="82" spans="1:6" x14ac:dyDescent="0.25">
      <c r="A82" s="39">
        <v>41809</v>
      </c>
      <c r="B82" s="38">
        <v>55</v>
      </c>
      <c r="E82"/>
      <c r="F82"/>
    </row>
    <row r="83" spans="1:6" x14ac:dyDescent="0.25">
      <c r="A83" s="39">
        <v>41810</v>
      </c>
      <c r="B83" s="38">
        <v>54</v>
      </c>
      <c r="E83"/>
      <c r="F83"/>
    </row>
    <row r="84" spans="1:6" x14ac:dyDescent="0.25">
      <c r="A84" s="39">
        <v>41811</v>
      </c>
      <c r="B84" s="38">
        <v>59</v>
      </c>
      <c r="E84"/>
      <c r="F84"/>
    </row>
    <row r="85" spans="1:6" x14ac:dyDescent="0.25">
      <c r="A85" s="39">
        <v>41812</v>
      </c>
      <c r="B85" s="38">
        <v>78</v>
      </c>
      <c r="E85"/>
      <c r="F85"/>
    </row>
    <row r="86" spans="1:6" x14ac:dyDescent="0.25">
      <c r="A86" s="39">
        <v>41813</v>
      </c>
      <c r="B86" s="38">
        <v>73</v>
      </c>
      <c r="E86"/>
      <c r="F86"/>
    </row>
    <row r="87" spans="1:6" x14ac:dyDescent="0.25">
      <c r="A87" s="39">
        <v>41814</v>
      </c>
      <c r="B87" s="38">
        <v>94</v>
      </c>
      <c r="E87"/>
      <c r="F87"/>
    </row>
    <row r="88" spans="1:6" x14ac:dyDescent="0.25">
      <c r="A88" s="39">
        <v>41815</v>
      </c>
      <c r="B88" s="38">
        <v>101</v>
      </c>
      <c r="E88"/>
      <c r="F88"/>
    </row>
    <row r="89" spans="1:6" x14ac:dyDescent="0.25">
      <c r="A89" s="39">
        <v>41816</v>
      </c>
      <c r="B89" s="38">
        <v>77</v>
      </c>
      <c r="E89"/>
      <c r="F89"/>
    </row>
    <row r="90" spans="1:6" x14ac:dyDescent="0.25">
      <c r="A90" s="39">
        <v>41817</v>
      </c>
      <c r="B90" s="38">
        <v>70</v>
      </c>
      <c r="E90"/>
      <c r="F90"/>
    </row>
    <row r="91" spans="1:6" x14ac:dyDescent="0.25">
      <c r="A91" s="39">
        <v>41818</v>
      </c>
      <c r="B91" s="38">
        <v>54</v>
      </c>
      <c r="E91"/>
      <c r="F91"/>
    </row>
    <row r="92" spans="1:6" x14ac:dyDescent="0.25">
      <c r="A92" s="39">
        <v>41819</v>
      </c>
      <c r="B92" s="38">
        <v>116</v>
      </c>
      <c r="E92"/>
      <c r="F92"/>
    </row>
    <row r="93" spans="1:6" x14ac:dyDescent="0.25">
      <c r="A93" s="39">
        <v>41820</v>
      </c>
      <c r="B93" s="38">
        <v>78</v>
      </c>
      <c r="E93"/>
      <c r="F93"/>
    </row>
    <row r="94" spans="1:6" x14ac:dyDescent="0.25">
      <c r="A94" s="39">
        <v>41821</v>
      </c>
      <c r="B94" s="38">
        <v>119</v>
      </c>
      <c r="E94"/>
      <c r="F94"/>
    </row>
    <row r="95" spans="1:6" x14ac:dyDescent="0.25">
      <c r="A95" s="39">
        <v>41822</v>
      </c>
      <c r="B95" s="38">
        <v>74</v>
      </c>
      <c r="E95"/>
      <c r="F95"/>
    </row>
    <row r="96" spans="1:6" x14ac:dyDescent="0.25">
      <c r="A96" s="39">
        <v>41823</v>
      </c>
      <c r="B96" s="38">
        <v>112</v>
      </c>
      <c r="E96"/>
      <c r="F96"/>
    </row>
    <row r="97" spans="1:6" x14ac:dyDescent="0.25">
      <c r="A97" s="39">
        <v>41824</v>
      </c>
      <c r="B97" s="38">
        <v>196</v>
      </c>
      <c r="E97"/>
      <c r="F97"/>
    </row>
    <row r="98" spans="1:6" x14ac:dyDescent="0.25">
      <c r="A98" s="39">
        <v>41825</v>
      </c>
      <c r="B98" s="38">
        <v>94</v>
      </c>
      <c r="E98"/>
      <c r="F98"/>
    </row>
    <row r="99" spans="1:6" x14ac:dyDescent="0.25">
      <c r="A99" s="39">
        <v>41826</v>
      </c>
      <c r="B99" s="38">
        <v>105</v>
      </c>
      <c r="E99"/>
      <c r="F99"/>
    </row>
    <row r="100" spans="1:6" x14ac:dyDescent="0.25">
      <c r="A100" s="39">
        <v>41827</v>
      </c>
      <c r="B100" s="38">
        <v>149</v>
      </c>
      <c r="E100"/>
      <c r="F100"/>
    </row>
    <row r="101" spans="1:6" x14ac:dyDescent="0.25">
      <c r="A101" s="39">
        <v>41828</v>
      </c>
      <c r="B101" s="38">
        <v>182</v>
      </c>
      <c r="E101"/>
      <c r="F101"/>
    </row>
    <row r="102" spans="1:6" x14ac:dyDescent="0.25">
      <c r="A102" s="39">
        <v>41829</v>
      </c>
      <c r="B102" s="38">
        <v>109</v>
      </c>
      <c r="E102"/>
      <c r="F102"/>
    </row>
    <row r="103" spans="1:6" x14ac:dyDescent="0.25">
      <c r="A103" s="39">
        <v>41830</v>
      </c>
      <c r="B103" s="38">
        <v>161</v>
      </c>
      <c r="E103"/>
      <c r="F103"/>
    </row>
    <row r="104" spans="1:6" x14ac:dyDescent="0.25">
      <c r="A104" s="39">
        <v>41831</v>
      </c>
      <c r="B104" s="38">
        <v>163</v>
      </c>
      <c r="E104"/>
      <c r="F104"/>
    </row>
    <row r="105" spans="1:6" x14ac:dyDescent="0.25">
      <c r="A105" s="39">
        <v>41832</v>
      </c>
      <c r="B105" s="38">
        <v>71</v>
      </c>
      <c r="E105"/>
      <c r="F105"/>
    </row>
    <row r="106" spans="1:6" x14ac:dyDescent="0.25">
      <c r="A106" s="39">
        <v>41833</v>
      </c>
      <c r="B106" s="38">
        <v>118</v>
      </c>
      <c r="E106"/>
      <c r="F106"/>
    </row>
    <row r="107" spans="1:6" x14ac:dyDescent="0.25">
      <c r="A107" s="39">
        <v>41834</v>
      </c>
      <c r="B107" s="38">
        <v>118</v>
      </c>
      <c r="E107"/>
      <c r="F107"/>
    </row>
    <row r="108" spans="1:6" x14ac:dyDescent="0.25">
      <c r="A108" s="39">
        <v>41835</v>
      </c>
      <c r="B108" s="38">
        <v>158</v>
      </c>
      <c r="E108"/>
      <c r="F108"/>
    </row>
    <row r="109" spans="1:6" x14ac:dyDescent="0.25">
      <c r="A109" s="39">
        <v>41836</v>
      </c>
      <c r="B109" s="38">
        <v>128</v>
      </c>
      <c r="E109"/>
      <c r="F109"/>
    </row>
    <row r="110" spans="1:6" x14ac:dyDescent="0.25">
      <c r="A110" s="39">
        <v>41837</v>
      </c>
      <c r="B110" s="38">
        <v>111</v>
      </c>
      <c r="E110"/>
      <c r="F110"/>
    </row>
    <row r="111" spans="1:6" x14ac:dyDescent="0.25">
      <c r="A111" s="39">
        <v>41838</v>
      </c>
      <c r="B111" s="38">
        <v>99</v>
      </c>
      <c r="E111"/>
      <c r="F111"/>
    </row>
    <row r="112" spans="1:6" x14ac:dyDescent="0.25">
      <c r="A112" s="39">
        <v>41839</v>
      </c>
      <c r="B112" s="38">
        <v>120</v>
      </c>
      <c r="E112"/>
      <c r="F112"/>
    </row>
    <row r="113" spans="1:6" x14ac:dyDescent="0.25">
      <c r="A113" s="39">
        <v>41840</v>
      </c>
      <c r="B113" s="38">
        <v>158</v>
      </c>
      <c r="E113"/>
      <c r="F113"/>
    </row>
    <row r="114" spans="1:6" x14ac:dyDescent="0.25">
      <c r="A114" s="39">
        <v>41841</v>
      </c>
      <c r="B114" s="38">
        <v>204</v>
      </c>
      <c r="E114"/>
      <c r="F114"/>
    </row>
    <row r="115" spans="1:6" x14ac:dyDescent="0.25">
      <c r="A115" s="39">
        <v>41842</v>
      </c>
      <c r="B115" s="38">
        <v>153</v>
      </c>
      <c r="E115"/>
      <c r="F115"/>
    </row>
    <row r="116" spans="1:6" x14ac:dyDescent="0.25">
      <c r="A116" s="39">
        <v>41843</v>
      </c>
      <c r="B116" s="38">
        <v>111</v>
      </c>
      <c r="E116"/>
      <c r="F116"/>
    </row>
    <row r="117" spans="1:6" x14ac:dyDescent="0.25">
      <c r="A117" s="39">
        <v>41844</v>
      </c>
      <c r="B117" s="38">
        <v>135</v>
      </c>
      <c r="E117"/>
      <c r="F117"/>
    </row>
    <row r="118" spans="1:6" x14ac:dyDescent="0.25">
      <c r="A118" s="39">
        <v>41845</v>
      </c>
      <c r="B118" s="38">
        <v>116</v>
      </c>
      <c r="E118"/>
      <c r="F118"/>
    </row>
    <row r="119" spans="1:6" x14ac:dyDescent="0.25">
      <c r="A119" s="39">
        <v>41846</v>
      </c>
      <c r="B119" s="38">
        <v>101</v>
      </c>
      <c r="E119"/>
      <c r="F119"/>
    </row>
    <row r="120" spans="1:6" x14ac:dyDescent="0.25">
      <c r="A120" s="39">
        <v>41847</v>
      </c>
      <c r="B120" s="38">
        <v>90</v>
      </c>
      <c r="E120"/>
      <c r="F120"/>
    </row>
    <row r="121" spans="1:6" x14ac:dyDescent="0.25">
      <c r="A121" s="39">
        <v>41848</v>
      </c>
      <c r="B121" s="38">
        <v>161</v>
      </c>
      <c r="E121"/>
      <c r="F121"/>
    </row>
    <row r="122" spans="1:6" x14ac:dyDescent="0.25">
      <c r="A122" s="39">
        <v>41849</v>
      </c>
      <c r="B122" s="38">
        <v>131</v>
      </c>
      <c r="E122"/>
      <c r="F122"/>
    </row>
    <row r="123" spans="1:6" x14ac:dyDescent="0.25">
      <c r="A123" s="39">
        <v>41850</v>
      </c>
      <c r="B123" s="38">
        <v>134</v>
      </c>
      <c r="E123"/>
      <c r="F123"/>
    </row>
    <row r="124" spans="1:6" x14ac:dyDescent="0.25">
      <c r="A124" s="39">
        <v>41851</v>
      </c>
      <c r="B124" s="38">
        <v>116</v>
      </c>
      <c r="E124"/>
      <c r="F124"/>
    </row>
    <row r="125" spans="1:6" x14ac:dyDescent="0.25">
      <c r="A125" s="39">
        <v>41852</v>
      </c>
      <c r="B125" s="38">
        <v>109</v>
      </c>
      <c r="E125"/>
      <c r="F125"/>
    </row>
    <row r="126" spans="1:6" x14ac:dyDescent="0.25">
      <c r="A126" s="39">
        <v>41853</v>
      </c>
      <c r="B126" s="38">
        <v>126</v>
      </c>
      <c r="E126"/>
      <c r="F126"/>
    </row>
    <row r="127" spans="1:6" x14ac:dyDescent="0.25">
      <c r="A127" s="39">
        <v>41854</v>
      </c>
      <c r="B127" s="38">
        <v>194</v>
      </c>
      <c r="E127"/>
      <c r="F127"/>
    </row>
    <row r="128" spans="1:6" x14ac:dyDescent="0.25">
      <c r="A128" s="39">
        <v>41855</v>
      </c>
      <c r="B128" s="38">
        <v>114</v>
      </c>
      <c r="E128"/>
      <c r="F128"/>
    </row>
    <row r="129" spans="1:6" x14ac:dyDescent="0.25">
      <c r="A129" s="39">
        <v>41856</v>
      </c>
      <c r="B129" s="38">
        <v>99</v>
      </c>
      <c r="E129"/>
      <c r="F129"/>
    </row>
    <row r="130" spans="1:6" x14ac:dyDescent="0.25">
      <c r="A130" s="39">
        <v>41857</v>
      </c>
      <c r="B130" s="38">
        <v>124</v>
      </c>
      <c r="E130"/>
      <c r="F130"/>
    </row>
    <row r="131" spans="1:6" x14ac:dyDescent="0.25">
      <c r="A131" s="39">
        <v>41858</v>
      </c>
      <c r="B131" s="38">
        <v>203</v>
      </c>
      <c r="E131"/>
      <c r="F131"/>
    </row>
    <row r="132" spans="1:6" x14ac:dyDescent="0.25">
      <c r="A132" s="39">
        <v>41859</v>
      </c>
      <c r="B132" s="38">
        <v>150</v>
      </c>
      <c r="E132"/>
      <c r="F132"/>
    </row>
    <row r="133" spans="1:6" x14ac:dyDescent="0.25">
      <c r="A133" s="39">
        <v>41860</v>
      </c>
      <c r="B133" s="38">
        <v>165</v>
      </c>
      <c r="E133"/>
      <c r="F133"/>
    </row>
    <row r="134" spans="1:6" x14ac:dyDescent="0.25">
      <c r="A134" s="39">
        <v>41861</v>
      </c>
      <c r="B134" s="38">
        <v>228</v>
      </c>
      <c r="E134"/>
      <c r="F134"/>
    </row>
    <row r="135" spans="1:6" x14ac:dyDescent="0.25">
      <c r="A135" s="39">
        <v>41862</v>
      </c>
      <c r="B135" s="38">
        <v>169</v>
      </c>
      <c r="E135"/>
      <c r="F135"/>
    </row>
    <row r="136" spans="1:6" x14ac:dyDescent="0.25">
      <c r="A136" s="39">
        <v>41863</v>
      </c>
      <c r="B136" s="38">
        <v>172</v>
      </c>
      <c r="E136"/>
      <c r="F136"/>
    </row>
    <row r="137" spans="1:6" x14ac:dyDescent="0.25">
      <c r="A137" s="39">
        <v>41864</v>
      </c>
      <c r="B137" s="38">
        <v>108</v>
      </c>
      <c r="E137"/>
      <c r="F137"/>
    </row>
    <row r="138" spans="1:6" x14ac:dyDescent="0.25">
      <c r="A138" s="39">
        <v>41865</v>
      </c>
      <c r="B138" s="38">
        <v>131</v>
      </c>
      <c r="E138"/>
      <c r="F138"/>
    </row>
    <row r="139" spans="1:6" x14ac:dyDescent="0.25">
      <c r="A139" s="39">
        <v>41866</v>
      </c>
      <c r="B139" s="38">
        <v>156</v>
      </c>
      <c r="E139"/>
      <c r="F139"/>
    </row>
    <row r="140" spans="1:6" x14ac:dyDescent="0.25">
      <c r="A140" s="39">
        <v>41867</v>
      </c>
      <c r="B140" s="38">
        <v>99</v>
      </c>
      <c r="E140"/>
      <c r="F140"/>
    </row>
    <row r="141" spans="1:6" x14ac:dyDescent="0.25">
      <c r="A141" s="39">
        <v>41868</v>
      </c>
      <c r="B141" s="38">
        <v>203</v>
      </c>
      <c r="E141"/>
      <c r="F141"/>
    </row>
    <row r="142" spans="1:6" x14ac:dyDescent="0.25">
      <c r="A142" s="39">
        <v>41869</v>
      </c>
      <c r="B142" s="38">
        <v>203</v>
      </c>
      <c r="E142"/>
      <c r="F142"/>
    </row>
    <row r="143" spans="1:6" x14ac:dyDescent="0.25">
      <c r="A143" s="39">
        <v>41870</v>
      </c>
      <c r="B143" s="38">
        <v>261</v>
      </c>
      <c r="E143"/>
      <c r="F143"/>
    </row>
    <row r="144" spans="1:6" x14ac:dyDescent="0.25">
      <c r="A144" s="39">
        <v>41871</v>
      </c>
      <c r="B144" s="38">
        <v>214</v>
      </c>
      <c r="E144"/>
      <c r="F144"/>
    </row>
    <row r="145" spans="1:6" x14ac:dyDescent="0.25">
      <c r="A145" s="39">
        <v>41872</v>
      </c>
      <c r="B145" s="38">
        <v>168</v>
      </c>
      <c r="E145"/>
      <c r="F145"/>
    </row>
    <row r="146" spans="1:6" x14ac:dyDescent="0.25">
      <c r="A146" s="39">
        <v>41873</v>
      </c>
      <c r="B146" s="38">
        <v>267</v>
      </c>
      <c r="E146"/>
      <c r="F146"/>
    </row>
    <row r="147" spans="1:6" x14ac:dyDescent="0.25">
      <c r="A147" s="39">
        <v>41874</v>
      </c>
      <c r="B147" s="38">
        <v>559</v>
      </c>
      <c r="E147"/>
      <c r="F147"/>
    </row>
    <row r="148" spans="1:6" x14ac:dyDescent="0.25">
      <c r="A148" s="39">
        <v>41875</v>
      </c>
      <c r="B148" s="38">
        <v>358</v>
      </c>
      <c r="E148"/>
      <c r="F148"/>
    </row>
    <row r="149" spans="1:6" x14ac:dyDescent="0.25">
      <c r="A149" s="39">
        <v>41876</v>
      </c>
      <c r="B149" s="38">
        <v>314</v>
      </c>
      <c r="E149"/>
      <c r="F149"/>
    </row>
    <row r="150" spans="1:6" x14ac:dyDescent="0.25">
      <c r="A150" s="39">
        <v>41877</v>
      </c>
      <c r="B150" s="38">
        <v>374</v>
      </c>
      <c r="E150"/>
      <c r="F150"/>
    </row>
    <row r="151" spans="1:6" x14ac:dyDescent="0.25">
      <c r="A151" s="39">
        <v>41878</v>
      </c>
      <c r="B151" s="38">
        <v>357</v>
      </c>
      <c r="E151"/>
      <c r="F151"/>
    </row>
    <row r="152" spans="1:6" x14ac:dyDescent="0.25">
      <c r="A152" s="39">
        <v>41879</v>
      </c>
      <c r="B152" s="38">
        <v>298</v>
      </c>
      <c r="E152"/>
      <c r="F152"/>
    </row>
    <row r="153" spans="1:6" x14ac:dyDescent="0.25">
      <c r="A153" s="39">
        <v>41880</v>
      </c>
      <c r="B153" s="38">
        <v>264</v>
      </c>
      <c r="E153"/>
      <c r="F153"/>
    </row>
    <row r="154" spans="1:6" x14ac:dyDescent="0.25">
      <c r="A154" s="39">
        <v>41881</v>
      </c>
      <c r="B154" s="38">
        <v>373</v>
      </c>
      <c r="E154"/>
      <c r="F154"/>
    </row>
    <row r="155" spans="1:6" x14ac:dyDescent="0.25">
      <c r="A155" s="39">
        <v>41882</v>
      </c>
      <c r="B155" s="38">
        <v>857</v>
      </c>
      <c r="E155"/>
      <c r="F155"/>
    </row>
    <row r="156" spans="1:6" x14ac:dyDescent="0.25">
      <c r="A156" s="39">
        <v>41883</v>
      </c>
      <c r="B156" s="38">
        <v>354</v>
      </c>
      <c r="E156"/>
      <c r="F156"/>
    </row>
    <row r="157" spans="1:6" x14ac:dyDescent="0.25">
      <c r="A157" s="39">
        <v>41884</v>
      </c>
      <c r="B157" s="38">
        <v>257</v>
      </c>
      <c r="E157"/>
      <c r="F157"/>
    </row>
    <row r="158" spans="1:6" x14ac:dyDescent="0.25">
      <c r="A158" s="39">
        <v>41885</v>
      </c>
      <c r="B158" s="38">
        <v>476</v>
      </c>
      <c r="E158"/>
      <c r="F158"/>
    </row>
    <row r="159" spans="1:6" x14ac:dyDescent="0.25">
      <c r="A159" s="39">
        <v>41886</v>
      </c>
      <c r="B159" s="38">
        <v>330</v>
      </c>
      <c r="E159"/>
      <c r="F159"/>
    </row>
    <row r="160" spans="1:6" x14ac:dyDescent="0.25">
      <c r="A160" s="39">
        <v>41887</v>
      </c>
      <c r="B160" s="38">
        <v>371</v>
      </c>
      <c r="E160"/>
      <c r="F160"/>
    </row>
    <row r="161" spans="1:6" x14ac:dyDescent="0.25">
      <c r="A161" s="39">
        <v>41888</v>
      </c>
      <c r="B161" s="38">
        <v>397</v>
      </c>
      <c r="E161"/>
      <c r="F161"/>
    </row>
    <row r="162" spans="1:6" x14ac:dyDescent="0.25">
      <c r="A162" s="39">
        <v>41889</v>
      </c>
      <c r="B162" s="38">
        <v>545</v>
      </c>
      <c r="E162"/>
      <c r="F162"/>
    </row>
    <row r="163" spans="1:6" x14ac:dyDescent="0.25">
      <c r="A163" s="39">
        <v>41890</v>
      </c>
      <c r="B163" s="38">
        <v>344</v>
      </c>
      <c r="E163"/>
      <c r="F163"/>
    </row>
    <row r="164" spans="1:6" x14ac:dyDescent="0.25">
      <c r="A164" s="39">
        <v>41891</v>
      </c>
      <c r="B164" s="38">
        <v>383</v>
      </c>
      <c r="E164"/>
      <c r="F164"/>
    </row>
    <row r="165" spans="1:6" x14ac:dyDescent="0.25">
      <c r="A165" s="39">
        <v>41892</v>
      </c>
      <c r="B165" s="38">
        <v>309</v>
      </c>
      <c r="E165"/>
      <c r="F165"/>
    </row>
    <row r="166" spans="1:6" x14ac:dyDescent="0.25">
      <c r="A166" s="39">
        <v>41893</v>
      </c>
      <c r="B166" s="38">
        <v>245</v>
      </c>
      <c r="E166"/>
      <c r="F166"/>
    </row>
    <row r="167" spans="1:6" x14ac:dyDescent="0.25">
      <c r="A167" s="39">
        <v>41894</v>
      </c>
      <c r="B167" s="38">
        <v>254</v>
      </c>
      <c r="E167"/>
      <c r="F167"/>
    </row>
    <row r="168" spans="1:6" x14ac:dyDescent="0.25">
      <c r="A168" s="39">
        <v>41895</v>
      </c>
      <c r="B168" s="38">
        <v>556</v>
      </c>
      <c r="E168"/>
      <c r="F168"/>
    </row>
    <row r="169" spans="1:6" x14ac:dyDescent="0.25">
      <c r="A169" s="39">
        <v>41896</v>
      </c>
      <c r="B169" s="38">
        <v>309</v>
      </c>
      <c r="E169"/>
      <c r="F169"/>
    </row>
    <row r="170" spans="1:6" x14ac:dyDescent="0.25">
      <c r="A170" s="39">
        <v>41897</v>
      </c>
      <c r="B170" s="38">
        <v>180</v>
      </c>
      <c r="E170"/>
      <c r="F170"/>
    </row>
    <row r="171" spans="1:6" x14ac:dyDescent="0.25">
      <c r="A171" s="39">
        <v>41898</v>
      </c>
      <c r="B171" s="38">
        <v>146</v>
      </c>
      <c r="E171"/>
      <c r="F171"/>
    </row>
    <row r="172" spans="1:6" x14ac:dyDescent="0.25">
      <c r="A172" s="39">
        <v>41899</v>
      </c>
      <c r="B172" s="38">
        <v>123</v>
      </c>
      <c r="E172"/>
      <c r="F172"/>
    </row>
    <row r="173" spans="1:6" x14ac:dyDescent="0.25">
      <c r="A173" s="39">
        <v>41900</v>
      </c>
      <c r="B173" s="38">
        <v>105</v>
      </c>
      <c r="E173"/>
      <c r="F173"/>
    </row>
    <row r="174" spans="1:6" x14ac:dyDescent="0.25">
      <c r="A174" s="39">
        <v>41901</v>
      </c>
      <c r="B174" s="38">
        <v>91</v>
      </c>
      <c r="E174"/>
      <c r="F174"/>
    </row>
    <row r="175" spans="1:6" x14ac:dyDescent="0.25">
      <c r="A175" s="39">
        <v>41902</v>
      </c>
      <c r="B175" s="38">
        <v>318</v>
      </c>
      <c r="E175"/>
      <c r="F175"/>
    </row>
    <row r="176" spans="1:6" x14ac:dyDescent="0.25">
      <c r="A176" s="39">
        <v>41903</v>
      </c>
      <c r="B176" s="38">
        <v>187</v>
      </c>
      <c r="E176"/>
      <c r="F176"/>
    </row>
    <row r="177" spans="1:6" x14ac:dyDescent="0.25">
      <c r="A177" s="39">
        <v>41904</v>
      </c>
      <c r="B177" s="38">
        <v>193</v>
      </c>
      <c r="E177"/>
      <c r="F177"/>
    </row>
    <row r="178" spans="1:6" x14ac:dyDescent="0.25">
      <c r="A178" s="39">
        <v>41905</v>
      </c>
      <c r="B178" s="38">
        <v>174</v>
      </c>
      <c r="E178"/>
      <c r="F178"/>
    </row>
    <row r="179" spans="1:6" x14ac:dyDescent="0.25">
      <c r="A179" s="39">
        <v>41906</v>
      </c>
      <c r="B179" s="38">
        <v>138</v>
      </c>
      <c r="E179"/>
      <c r="F179"/>
    </row>
    <row r="180" spans="1:6" x14ac:dyDescent="0.25">
      <c r="A180" s="39">
        <v>41907</v>
      </c>
      <c r="B180" s="38">
        <v>105</v>
      </c>
      <c r="E180"/>
      <c r="F180"/>
    </row>
    <row r="181" spans="1:6" x14ac:dyDescent="0.25">
      <c r="A181" s="39">
        <v>41908</v>
      </c>
      <c r="B181" s="38">
        <v>96</v>
      </c>
      <c r="E181"/>
      <c r="F181"/>
    </row>
    <row r="182" spans="1:6" x14ac:dyDescent="0.25">
      <c r="A182" s="39">
        <v>41909</v>
      </c>
      <c r="B182" s="38">
        <v>219</v>
      </c>
      <c r="E182"/>
      <c r="F182"/>
    </row>
    <row r="183" spans="1:6" x14ac:dyDescent="0.25">
      <c r="A183" s="39">
        <v>41910</v>
      </c>
      <c r="B183" s="38">
        <v>137</v>
      </c>
      <c r="E183"/>
      <c r="F183"/>
    </row>
    <row r="184" spans="1:6" x14ac:dyDescent="0.25">
      <c r="A184" s="39">
        <v>41911</v>
      </c>
      <c r="B184" s="38">
        <v>166</v>
      </c>
      <c r="E184"/>
      <c r="F184"/>
    </row>
    <row r="185" spans="1:6" x14ac:dyDescent="0.25">
      <c r="A185" s="39">
        <v>41912</v>
      </c>
      <c r="B185" s="38">
        <v>199</v>
      </c>
      <c r="E185"/>
      <c r="F185"/>
    </row>
    <row r="186" spans="1:6" x14ac:dyDescent="0.25">
      <c r="A186" s="39">
        <v>41913</v>
      </c>
      <c r="B186" s="38">
        <v>125</v>
      </c>
      <c r="E186"/>
      <c r="F186"/>
    </row>
    <row r="187" spans="1:6" x14ac:dyDescent="0.25">
      <c r="A187" s="39">
        <v>41914</v>
      </c>
      <c r="B187" s="38">
        <v>97</v>
      </c>
      <c r="E187"/>
      <c r="F187"/>
    </row>
    <row r="188" spans="1:6" x14ac:dyDescent="0.25">
      <c r="A188" s="39">
        <v>41915</v>
      </c>
      <c r="B188" s="38">
        <v>107</v>
      </c>
      <c r="E188"/>
      <c r="F188"/>
    </row>
    <row r="189" spans="1:6" x14ac:dyDescent="0.25">
      <c r="A189" s="39">
        <v>41916</v>
      </c>
      <c r="B189" s="38">
        <v>215</v>
      </c>
      <c r="E189"/>
      <c r="F189"/>
    </row>
    <row r="190" spans="1:6" x14ac:dyDescent="0.25">
      <c r="A190" s="39">
        <v>41917</v>
      </c>
      <c r="B190" s="38">
        <v>185</v>
      </c>
      <c r="E190"/>
      <c r="F190"/>
    </row>
    <row r="191" spans="1:6" x14ac:dyDescent="0.25">
      <c r="A191" s="39">
        <v>41918</v>
      </c>
      <c r="B191" s="38">
        <v>135</v>
      </c>
      <c r="E191"/>
      <c r="F191"/>
    </row>
    <row r="192" spans="1:6" x14ac:dyDescent="0.25">
      <c r="A192" s="39">
        <v>41919</v>
      </c>
      <c r="B192" s="38">
        <v>134</v>
      </c>
      <c r="E192"/>
      <c r="F192"/>
    </row>
    <row r="193" spans="1:6" x14ac:dyDescent="0.25">
      <c r="A193" s="39">
        <v>41920</v>
      </c>
      <c r="B193" s="38">
        <v>170</v>
      </c>
      <c r="E193"/>
      <c r="F193"/>
    </row>
    <row r="194" spans="1:6" x14ac:dyDescent="0.25">
      <c r="A194" s="39">
        <v>41921</v>
      </c>
      <c r="B194" s="38">
        <v>138</v>
      </c>
      <c r="E194"/>
      <c r="F194"/>
    </row>
    <row r="195" spans="1:6" x14ac:dyDescent="0.25">
      <c r="A195" s="39">
        <v>41922</v>
      </c>
      <c r="B195" s="38">
        <v>128</v>
      </c>
      <c r="E195"/>
      <c r="F195"/>
    </row>
    <row r="196" spans="1:6" x14ac:dyDescent="0.25">
      <c r="A196" s="39">
        <v>41923</v>
      </c>
      <c r="B196" s="38">
        <v>235</v>
      </c>
      <c r="E196"/>
      <c r="F196"/>
    </row>
    <row r="197" spans="1:6" x14ac:dyDescent="0.25">
      <c r="A197" s="39">
        <v>41924</v>
      </c>
      <c r="B197" s="38">
        <v>245</v>
      </c>
      <c r="E197"/>
      <c r="F197"/>
    </row>
    <row r="198" spans="1:6" x14ac:dyDescent="0.25">
      <c r="A198" s="39">
        <v>41925</v>
      </c>
      <c r="B198" s="38">
        <v>201</v>
      </c>
      <c r="E198"/>
      <c r="F198"/>
    </row>
    <row r="199" spans="1:6" x14ac:dyDescent="0.25">
      <c r="A199" s="39">
        <v>41926</v>
      </c>
      <c r="B199" s="38">
        <v>160</v>
      </c>
      <c r="E199"/>
      <c r="F199"/>
    </row>
    <row r="200" spans="1:6" x14ac:dyDescent="0.25">
      <c r="A200" s="39">
        <v>41927</v>
      </c>
      <c r="B200" s="38">
        <v>140</v>
      </c>
      <c r="E200"/>
      <c r="F200"/>
    </row>
    <row r="201" spans="1:6" x14ac:dyDescent="0.25">
      <c r="A201" s="39">
        <v>41928</v>
      </c>
      <c r="B201" s="38">
        <v>125</v>
      </c>
      <c r="E201"/>
      <c r="F201"/>
    </row>
    <row r="202" spans="1:6" x14ac:dyDescent="0.25">
      <c r="A202" s="39">
        <v>41929</v>
      </c>
      <c r="B202" s="38">
        <v>133</v>
      </c>
      <c r="E202"/>
      <c r="F202"/>
    </row>
    <row r="203" spans="1:6" x14ac:dyDescent="0.25">
      <c r="A203" s="39">
        <v>41930</v>
      </c>
      <c r="B203" s="38">
        <v>173</v>
      </c>
      <c r="E203"/>
      <c r="F203"/>
    </row>
    <row r="204" spans="1:6" x14ac:dyDescent="0.25">
      <c r="A204" s="39">
        <v>41931</v>
      </c>
      <c r="B204" s="38">
        <v>146</v>
      </c>
      <c r="E204"/>
      <c r="F204"/>
    </row>
    <row r="205" spans="1:6" x14ac:dyDescent="0.25">
      <c r="A205" s="39">
        <v>41932</v>
      </c>
      <c r="B205" s="38">
        <v>159</v>
      </c>
      <c r="E205"/>
      <c r="F205"/>
    </row>
    <row r="206" spans="1:6" x14ac:dyDescent="0.25">
      <c r="A206" s="39">
        <v>41933</v>
      </c>
      <c r="B206" s="38">
        <v>153</v>
      </c>
      <c r="E206"/>
      <c r="F206"/>
    </row>
    <row r="207" spans="1:6" x14ac:dyDescent="0.25">
      <c r="A207" s="39">
        <v>41934</v>
      </c>
      <c r="B207" s="38">
        <v>127</v>
      </c>
      <c r="E207"/>
      <c r="F207"/>
    </row>
    <row r="208" spans="1:6" x14ac:dyDescent="0.25">
      <c r="A208" s="39">
        <v>41935</v>
      </c>
      <c r="B208" s="38">
        <v>112</v>
      </c>
      <c r="E208"/>
      <c r="F208"/>
    </row>
    <row r="209" spans="1:6" x14ac:dyDescent="0.25">
      <c r="A209" s="39">
        <v>41936</v>
      </c>
      <c r="B209" s="38">
        <v>129</v>
      </c>
      <c r="E209"/>
      <c r="F209"/>
    </row>
    <row r="210" spans="1:6" x14ac:dyDescent="0.25">
      <c r="A210" s="39">
        <v>41937</v>
      </c>
      <c r="B210" s="38">
        <v>266</v>
      </c>
      <c r="E210"/>
      <c r="F210"/>
    </row>
    <row r="211" spans="1:6" x14ac:dyDescent="0.25">
      <c r="A211" s="39">
        <v>41938</v>
      </c>
      <c r="B211" s="38">
        <v>213</v>
      </c>
      <c r="E211"/>
      <c r="F211"/>
    </row>
    <row r="212" spans="1:6" x14ac:dyDescent="0.25">
      <c r="A212" s="39">
        <v>41939</v>
      </c>
      <c r="B212" s="38">
        <v>202</v>
      </c>
      <c r="E212"/>
      <c r="F212"/>
    </row>
    <row r="213" spans="1:6" x14ac:dyDescent="0.25">
      <c r="A213" s="39">
        <v>41940</v>
      </c>
      <c r="B213" s="38">
        <v>221</v>
      </c>
      <c r="E213"/>
      <c r="F213"/>
    </row>
    <row r="214" spans="1:6" x14ac:dyDescent="0.25">
      <c r="A214" s="39">
        <v>41941</v>
      </c>
      <c r="B214" s="38">
        <v>134</v>
      </c>
      <c r="E214"/>
      <c r="F214"/>
    </row>
    <row r="215" spans="1:6" x14ac:dyDescent="0.25">
      <c r="A215" s="39">
        <v>41942</v>
      </c>
      <c r="B215" s="38">
        <v>169</v>
      </c>
      <c r="E215"/>
      <c r="F215"/>
    </row>
    <row r="216" spans="1:6" x14ac:dyDescent="0.25">
      <c r="A216" s="39">
        <v>41943</v>
      </c>
      <c r="B216" s="38">
        <v>95</v>
      </c>
      <c r="E216"/>
      <c r="F216"/>
    </row>
    <row r="217" spans="1:6" x14ac:dyDescent="0.25">
      <c r="A217" s="39">
        <v>41944</v>
      </c>
      <c r="B217" s="38">
        <v>172</v>
      </c>
      <c r="E217"/>
      <c r="F217"/>
    </row>
    <row r="218" spans="1:6" x14ac:dyDescent="0.25">
      <c r="A218" s="39">
        <v>41945</v>
      </c>
      <c r="B218" s="38">
        <v>211</v>
      </c>
      <c r="E218"/>
      <c r="F218"/>
    </row>
    <row r="219" spans="1:6" x14ac:dyDescent="0.25">
      <c r="A219" s="39">
        <v>41946</v>
      </c>
      <c r="B219" s="38">
        <v>178</v>
      </c>
      <c r="E219"/>
      <c r="F219"/>
    </row>
    <row r="220" spans="1:6" x14ac:dyDescent="0.25">
      <c r="A220" s="39">
        <v>41947</v>
      </c>
      <c r="B220" s="38">
        <v>187</v>
      </c>
      <c r="E220"/>
      <c r="F220"/>
    </row>
    <row r="221" spans="1:6" x14ac:dyDescent="0.25">
      <c r="A221" s="39">
        <v>41948</v>
      </c>
      <c r="B221" s="38">
        <v>184</v>
      </c>
      <c r="E221"/>
      <c r="F221"/>
    </row>
    <row r="222" spans="1:6" x14ac:dyDescent="0.25">
      <c r="A222" s="39">
        <v>41949</v>
      </c>
      <c r="B222" s="38">
        <v>164</v>
      </c>
      <c r="E222"/>
      <c r="F222"/>
    </row>
    <row r="223" spans="1:6" x14ac:dyDescent="0.25">
      <c r="A223" s="39">
        <v>41950</v>
      </c>
      <c r="B223" s="38">
        <v>173</v>
      </c>
      <c r="E223"/>
      <c r="F223"/>
    </row>
    <row r="224" spans="1:6" x14ac:dyDescent="0.25">
      <c r="A224" s="39">
        <v>41951</v>
      </c>
      <c r="B224" s="38">
        <v>187</v>
      </c>
      <c r="E224"/>
      <c r="F224"/>
    </row>
    <row r="225" spans="1:6" x14ac:dyDescent="0.25">
      <c r="A225" s="39">
        <v>41952</v>
      </c>
      <c r="B225" s="38">
        <v>268</v>
      </c>
      <c r="E225"/>
      <c r="F225"/>
    </row>
    <row r="226" spans="1:6" x14ac:dyDescent="0.25">
      <c r="A226" s="39">
        <v>41953</v>
      </c>
      <c r="B226" s="38">
        <v>195</v>
      </c>
      <c r="E226"/>
      <c r="F226"/>
    </row>
    <row r="227" spans="1:6" x14ac:dyDescent="0.25">
      <c r="A227" s="39">
        <v>41954</v>
      </c>
      <c r="B227" s="38">
        <v>227</v>
      </c>
      <c r="E227"/>
      <c r="F227"/>
    </row>
    <row r="228" spans="1:6" x14ac:dyDescent="0.25">
      <c r="A228" s="39">
        <v>41955</v>
      </c>
      <c r="B228" s="38">
        <v>164</v>
      </c>
      <c r="E228"/>
      <c r="F228"/>
    </row>
    <row r="229" spans="1:6" x14ac:dyDescent="0.25">
      <c r="A229" s="39">
        <v>41956</v>
      </c>
      <c r="B229" s="38">
        <v>194</v>
      </c>
      <c r="E229"/>
      <c r="F229"/>
    </row>
    <row r="230" spans="1:6" x14ac:dyDescent="0.25">
      <c r="A230" s="39">
        <v>41957</v>
      </c>
      <c r="B230" s="38">
        <v>162</v>
      </c>
      <c r="E230"/>
      <c r="F230"/>
    </row>
    <row r="231" spans="1:6" x14ac:dyDescent="0.25">
      <c r="A231" s="39">
        <v>41958</v>
      </c>
      <c r="B231" s="38">
        <v>306</v>
      </c>
      <c r="E231"/>
      <c r="F231"/>
    </row>
    <row r="232" spans="1:6" x14ac:dyDescent="0.25">
      <c r="A232" s="39">
        <v>41959</v>
      </c>
      <c r="B232" s="38">
        <v>235</v>
      </c>
      <c r="E232"/>
      <c r="F232"/>
    </row>
    <row r="233" spans="1:6" x14ac:dyDescent="0.25">
      <c r="A233" s="39">
        <v>41960</v>
      </c>
      <c r="B233" s="38">
        <v>238</v>
      </c>
      <c r="E233"/>
      <c r="F233"/>
    </row>
    <row r="234" spans="1:6" x14ac:dyDescent="0.25">
      <c r="A234" s="39">
        <v>41961</v>
      </c>
      <c r="B234" s="38">
        <v>180</v>
      </c>
      <c r="E234"/>
      <c r="F234"/>
    </row>
    <row r="235" spans="1:6" x14ac:dyDescent="0.25">
      <c r="A235" s="39">
        <v>41962</v>
      </c>
      <c r="B235" s="38">
        <v>191</v>
      </c>
      <c r="E235"/>
      <c r="F235"/>
    </row>
    <row r="236" spans="1:6" x14ac:dyDescent="0.25">
      <c r="A236" s="39">
        <v>41963</v>
      </c>
      <c r="B236" s="38">
        <v>205</v>
      </c>
      <c r="E236"/>
      <c r="F236"/>
    </row>
    <row r="237" spans="1:6" x14ac:dyDescent="0.25">
      <c r="A237" s="39">
        <v>41964</v>
      </c>
      <c r="B237" s="38">
        <v>148</v>
      </c>
      <c r="E237"/>
      <c r="F237"/>
    </row>
    <row r="238" spans="1:6" x14ac:dyDescent="0.25">
      <c r="A238" s="39">
        <v>41965</v>
      </c>
      <c r="B238" s="38">
        <v>338</v>
      </c>
      <c r="E238"/>
      <c r="F238"/>
    </row>
    <row r="239" spans="1:6" x14ac:dyDescent="0.25">
      <c r="A239" s="39">
        <v>41966</v>
      </c>
      <c r="B239" s="38">
        <v>319</v>
      </c>
      <c r="E239"/>
      <c r="F239"/>
    </row>
    <row r="240" spans="1:6" x14ac:dyDescent="0.25">
      <c r="A240" s="39">
        <v>41967</v>
      </c>
      <c r="B240" s="38">
        <v>183</v>
      </c>
      <c r="E240"/>
      <c r="F240"/>
    </row>
    <row r="241" spans="1:6" x14ac:dyDescent="0.25">
      <c r="A241" s="39">
        <v>41968</v>
      </c>
      <c r="B241" s="38">
        <v>164</v>
      </c>
      <c r="E241"/>
      <c r="F241"/>
    </row>
    <row r="242" spans="1:6" x14ac:dyDescent="0.25">
      <c r="A242" s="39">
        <v>41969</v>
      </c>
      <c r="B242" s="38">
        <v>183</v>
      </c>
      <c r="E242"/>
      <c r="F242"/>
    </row>
    <row r="243" spans="1:6" x14ac:dyDescent="0.25">
      <c r="A243" s="39">
        <v>41970</v>
      </c>
      <c r="B243" s="38">
        <v>144</v>
      </c>
      <c r="E243"/>
      <c r="F243"/>
    </row>
    <row r="244" spans="1:6" x14ac:dyDescent="0.25">
      <c r="A244" s="39">
        <v>41971</v>
      </c>
      <c r="B244" s="38">
        <v>165</v>
      </c>
      <c r="E244"/>
      <c r="F244"/>
    </row>
    <row r="245" spans="1:6" x14ac:dyDescent="0.25">
      <c r="A245" s="39">
        <v>41972</v>
      </c>
      <c r="B245" s="38">
        <v>214</v>
      </c>
      <c r="E245"/>
      <c r="F245"/>
    </row>
    <row r="246" spans="1:6" x14ac:dyDescent="0.25">
      <c r="A246" s="39">
        <v>41973</v>
      </c>
      <c r="B246" s="38">
        <v>150</v>
      </c>
      <c r="E246"/>
      <c r="F246"/>
    </row>
    <row r="247" spans="1:6" x14ac:dyDescent="0.25">
      <c r="A247" s="39">
        <v>41974</v>
      </c>
      <c r="B247" s="38">
        <v>188</v>
      </c>
      <c r="E247"/>
      <c r="F247"/>
    </row>
    <row r="248" spans="1:6" x14ac:dyDescent="0.25">
      <c r="A248" s="39">
        <v>41975</v>
      </c>
      <c r="B248" s="38">
        <v>209</v>
      </c>
      <c r="E248"/>
      <c r="F248"/>
    </row>
    <row r="249" spans="1:6" x14ac:dyDescent="0.25">
      <c r="A249" s="39">
        <v>41976</v>
      </c>
      <c r="B249" s="38">
        <v>189</v>
      </c>
      <c r="E249"/>
      <c r="F249"/>
    </row>
    <row r="250" spans="1:6" x14ac:dyDescent="0.25">
      <c r="A250" s="39">
        <v>41977</v>
      </c>
      <c r="B250" s="38">
        <v>164</v>
      </c>
      <c r="E250"/>
      <c r="F250"/>
    </row>
    <row r="251" spans="1:6" x14ac:dyDescent="0.25">
      <c r="A251" s="39">
        <v>41978</v>
      </c>
      <c r="B251" s="38">
        <v>186</v>
      </c>
      <c r="E251"/>
      <c r="F251"/>
    </row>
    <row r="252" spans="1:6" x14ac:dyDescent="0.25">
      <c r="A252" s="39">
        <v>41979</v>
      </c>
      <c r="B252" s="38">
        <v>248</v>
      </c>
      <c r="E252"/>
      <c r="F252"/>
    </row>
    <row r="253" spans="1:6" x14ac:dyDescent="0.25">
      <c r="A253" s="39">
        <v>41980</v>
      </c>
      <c r="B253" s="38">
        <v>290</v>
      </c>
      <c r="E253"/>
      <c r="F253"/>
    </row>
    <row r="254" spans="1:6" x14ac:dyDescent="0.25">
      <c r="A254" s="39">
        <v>41981</v>
      </c>
      <c r="B254" s="38">
        <v>250</v>
      </c>
      <c r="E254"/>
      <c r="F254"/>
    </row>
    <row r="255" spans="1:6" x14ac:dyDescent="0.25">
      <c r="A255" s="39">
        <v>41982</v>
      </c>
      <c r="B255" s="38">
        <v>205</v>
      </c>
      <c r="E255"/>
      <c r="F255"/>
    </row>
    <row r="256" spans="1:6" x14ac:dyDescent="0.25">
      <c r="A256" s="39">
        <v>41983</v>
      </c>
      <c r="B256" s="38">
        <v>194</v>
      </c>
      <c r="E256"/>
      <c r="F256"/>
    </row>
    <row r="257" spans="1:6" x14ac:dyDescent="0.25">
      <c r="A257" s="39">
        <v>41984</v>
      </c>
      <c r="B257" s="38">
        <v>192</v>
      </c>
      <c r="E257"/>
      <c r="F257"/>
    </row>
    <row r="258" spans="1:6" x14ac:dyDescent="0.25">
      <c r="A258" s="39">
        <v>41985</v>
      </c>
      <c r="B258" s="38">
        <v>164</v>
      </c>
      <c r="E258"/>
      <c r="F258"/>
    </row>
    <row r="259" spans="1:6" x14ac:dyDescent="0.25">
      <c r="A259" s="39">
        <v>41986</v>
      </c>
      <c r="B259" s="38">
        <v>232</v>
      </c>
      <c r="E259"/>
      <c r="F259"/>
    </row>
    <row r="260" spans="1:6" x14ac:dyDescent="0.25">
      <c r="A260" s="39">
        <v>41987</v>
      </c>
      <c r="B260" s="38">
        <v>292</v>
      </c>
      <c r="E260"/>
      <c r="F260"/>
    </row>
    <row r="261" spans="1:6" x14ac:dyDescent="0.25">
      <c r="A261" s="39">
        <v>41988</v>
      </c>
      <c r="B261" s="38">
        <v>274</v>
      </c>
      <c r="E261"/>
      <c r="F261"/>
    </row>
    <row r="262" spans="1:6" x14ac:dyDescent="0.25">
      <c r="A262" s="39">
        <v>41989</v>
      </c>
      <c r="B262" s="38">
        <v>244</v>
      </c>
      <c r="E262"/>
      <c r="F262"/>
    </row>
    <row r="263" spans="1:6" x14ac:dyDescent="0.25">
      <c r="A263" s="39">
        <v>41990</v>
      </c>
      <c r="B263" s="38">
        <v>242</v>
      </c>
      <c r="E263"/>
      <c r="F263"/>
    </row>
    <row r="264" spans="1:6" x14ac:dyDescent="0.25">
      <c r="A264" s="39">
        <v>41991</v>
      </c>
      <c r="B264" s="38">
        <v>178</v>
      </c>
      <c r="E264"/>
      <c r="F264"/>
    </row>
    <row r="265" spans="1:6" x14ac:dyDescent="0.25">
      <c r="A265" s="39">
        <v>41992</v>
      </c>
      <c r="B265" s="38">
        <v>192</v>
      </c>
      <c r="E265"/>
      <c r="F265"/>
    </row>
    <row r="266" spans="1:6" x14ac:dyDescent="0.25">
      <c r="A266" s="39">
        <v>41993</v>
      </c>
      <c r="B266" s="38">
        <v>151</v>
      </c>
      <c r="E266"/>
      <c r="F266"/>
    </row>
    <row r="267" spans="1:6" x14ac:dyDescent="0.25">
      <c r="A267" s="39">
        <v>41994</v>
      </c>
      <c r="B267" s="38">
        <v>218</v>
      </c>
      <c r="E267"/>
      <c r="F267"/>
    </row>
    <row r="268" spans="1:6" x14ac:dyDescent="0.25">
      <c r="A268" s="39">
        <v>41995</v>
      </c>
      <c r="B268" s="38">
        <v>163</v>
      </c>
      <c r="E268"/>
      <c r="F268"/>
    </row>
    <row r="269" spans="1:6" x14ac:dyDescent="0.25">
      <c r="A269" s="39">
        <v>41996</v>
      </c>
      <c r="B269" s="38">
        <v>159</v>
      </c>
      <c r="E269"/>
      <c r="F269"/>
    </row>
    <row r="270" spans="1:6" x14ac:dyDescent="0.25">
      <c r="A270" s="39">
        <v>41997</v>
      </c>
      <c r="B270" s="38">
        <v>131</v>
      </c>
      <c r="E270"/>
      <c r="F270"/>
    </row>
    <row r="271" spans="1:6" x14ac:dyDescent="0.25">
      <c r="A271" s="39">
        <v>41998</v>
      </c>
      <c r="B271" s="38">
        <v>123</v>
      </c>
      <c r="E271"/>
      <c r="F271"/>
    </row>
    <row r="272" spans="1:6" x14ac:dyDescent="0.25">
      <c r="A272" s="39">
        <v>41999</v>
      </c>
      <c r="B272" s="38">
        <v>146</v>
      </c>
      <c r="E272"/>
      <c r="F272"/>
    </row>
    <row r="273" spans="1:6" x14ac:dyDescent="0.25">
      <c r="A273" s="39">
        <v>42000</v>
      </c>
      <c r="B273" s="38">
        <v>160</v>
      </c>
      <c r="E273"/>
      <c r="F273"/>
    </row>
    <row r="274" spans="1:6" x14ac:dyDescent="0.25">
      <c r="A274" s="39">
        <v>42001</v>
      </c>
      <c r="B274" s="38">
        <v>170</v>
      </c>
      <c r="E274"/>
      <c r="F274"/>
    </row>
    <row r="275" spans="1:6" x14ac:dyDescent="0.25">
      <c r="A275" s="39">
        <v>42002</v>
      </c>
      <c r="B275" s="38">
        <v>172</v>
      </c>
      <c r="E275"/>
      <c r="F275"/>
    </row>
    <row r="276" spans="1:6" x14ac:dyDescent="0.25">
      <c r="A276" s="39">
        <v>42003</v>
      </c>
      <c r="B276" s="38">
        <v>126</v>
      </c>
      <c r="E276"/>
      <c r="F276"/>
    </row>
    <row r="277" spans="1:6" x14ac:dyDescent="0.25">
      <c r="A277" s="39">
        <v>42004</v>
      </c>
      <c r="B277" s="38">
        <v>80</v>
      </c>
      <c r="E277"/>
      <c r="F277"/>
    </row>
    <row r="278" spans="1:6" x14ac:dyDescent="0.25">
      <c r="A278" s="39">
        <v>42005</v>
      </c>
      <c r="B278" s="38">
        <v>144</v>
      </c>
      <c r="E278"/>
      <c r="F278"/>
    </row>
    <row r="279" spans="1:6" x14ac:dyDescent="0.25">
      <c r="A279" s="39">
        <v>42006</v>
      </c>
      <c r="B279" s="38">
        <v>162</v>
      </c>
      <c r="E279"/>
      <c r="F279"/>
    </row>
    <row r="280" spans="1:6" x14ac:dyDescent="0.25">
      <c r="A280" s="39">
        <v>42007</v>
      </c>
      <c r="B280" s="38">
        <v>143</v>
      </c>
      <c r="E280"/>
      <c r="F280"/>
    </row>
    <row r="281" spans="1:6" x14ac:dyDescent="0.25">
      <c r="A281" s="39">
        <v>42008</v>
      </c>
      <c r="B281" s="38">
        <v>162</v>
      </c>
      <c r="E281"/>
      <c r="F281"/>
    </row>
    <row r="282" spans="1:6" x14ac:dyDescent="0.25">
      <c r="A282" s="39">
        <v>42009</v>
      </c>
      <c r="B282" s="38">
        <v>118</v>
      </c>
      <c r="E282"/>
      <c r="F282"/>
    </row>
    <row r="283" spans="1:6" x14ac:dyDescent="0.25">
      <c r="A283" s="39">
        <v>42010</v>
      </c>
      <c r="B283" s="38">
        <v>149</v>
      </c>
      <c r="E283"/>
      <c r="F283"/>
    </row>
    <row r="284" spans="1:6" x14ac:dyDescent="0.25">
      <c r="A284" s="39">
        <v>42011</v>
      </c>
      <c r="B284" s="38">
        <v>122</v>
      </c>
      <c r="E284"/>
      <c r="F284"/>
    </row>
    <row r="285" spans="1:6" x14ac:dyDescent="0.25">
      <c r="A285" s="39">
        <v>42012</v>
      </c>
      <c r="B285" s="38">
        <v>184</v>
      </c>
      <c r="E285"/>
      <c r="F285"/>
    </row>
    <row r="286" spans="1:6" x14ac:dyDescent="0.25">
      <c r="A286" s="39">
        <v>42013</v>
      </c>
      <c r="B286" s="38">
        <v>147</v>
      </c>
      <c r="E286"/>
      <c r="F286"/>
    </row>
    <row r="287" spans="1:6" x14ac:dyDescent="0.25">
      <c r="A287" s="39">
        <v>42014</v>
      </c>
      <c r="B287" s="38">
        <v>167</v>
      </c>
      <c r="E287"/>
      <c r="F287"/>
    </row>
    <row r="288" spans="1:6" x14ac:dyDescent="0.25">
      <c r="A288" s="39">
        <v>42015</v>
      </c>
      <c r="B288" s="38">
        <v>159</v>
      </c>
      <c r="E288"/>
      <c r="F288"/>
    </row>
    <row r="289" spans="1:6" x14ac:dyDescent="0.25">
      <c r="A289" s="39">
        <v>42016</v>
      </c>
      <c r="B289" s="38">
        <v>171</v>
      </c>
      <c r="E289"/>
      <c r="F289"/>
    </row>
    <row r="290" spans="1:6" x14ac:dyDescent="0.25">
      <c r="A290" s="39">
        <v>42017</v>
      </c>
      <c r="B290" s="38">
        <v>211</v>
      </c>
      <c r="E290"/>
      <c r="F290"/>
    </row>
    <row r="291" spans="1:6" x14ac:dyDescent="0.25">
      <c r="A291" s="39">
        <v>42018</v>
      </c>
      <c r="B291" s="38">
        <v>201</v>
      </c>
      <c r="E291"/>
      <c r="F291"/>
    </row>
    <row r="292" spans="1:6" x14ac:dyDescent="0.25">
      <c r="A292" s="39">
        <v>42019</v>
      </c>
      <c r="B292" s="38">
        <v>192</v>
      </c>
      <c r="E292"/>
      <c r="F292"/>
    </row>
    <row r="293" spans="1:6" x14ac:dyDescent="0.25">
      <c r="A293" s="39">
        <v>42020</v>
      </c>
      <c r="B293" s="38">
        <v>185</v>
      </c>
      <c r="E293"/>
      <c r="F293"/>
    </row>
    <row r="294" spans="1:6" x14ac:dyDescent="0.25">
      <c r="A294" s="39">
        <v>42021</v>
      </c>
      <c r="B294" s="38">
        <v>235</v>
      </c>
      <c r="E294"/>
      <c r="F294"/>
    </row>
    <row r="295" spans="1:6" x14ac:dyDescent="0.25">
      <c r="A295" s="39">
        <v>42022</v>
      </c>
      <c r="B295" s="38">
        <v>200</v>
      </c>
      <c r="E295"/>
      <c r="F295"/>
    </row>
    <row r="296" spans="1:6" x14ac:dyDescent="0.25">
      <c r="A296" s="39">
        <v>42023</v>
      </c>
      <c r="B296" s="38">
        <v>246</v>
      </c>
      <c r="E296"/>
      <c r="F296"/>
    </row>
    <row r="297" spans="1:6" x14ac:dyDescent="0.25">
      <c r="A297" s="39">
        <v>42024</v>
      </c>
      <c r="B297" s="38">
        <v>226</v>
      </c>
      <c r="E297"/>
      <c r="F297"/>
    </row>
    <row r="298" spans="1:6" x14ac:dyDescent="0.25">
      <c r="A298" s="39">
        <v>42025</v>
      </c>
      <c r="B298" s="38">
        <v>194</v>
      </c>
      <c r="E298"/>
      <c r="F298"/>
    </row>
    <row r="299" spans="1:6" x14ac:dyDescent="0.25">
      <c r="A299" s="39">
        <v>42026</v>
      </c>
      <c r="B299" s="38">
        <v>202</v>
      </c>
      <c r="E299"/>
      <c r="F299"/>
    </row>
    <row r="300" spans="1:6" x14ac:dyDescent="0.25">
      <c r="A300" s="39">
        <v>42027</v>
      </c>
      <c r="B300" s="38">
        <v>295</v>
      </c>
      <c r="E300"/>
      <c r="F300"/>
    </row>
    <row r="301" spans="1:6" x14ac:dyDescent="0.25">
      <c r="A301" s="39">
        <v>42028</v>
      </c>
      <c r="B301" s="38">
        <v>446</v>
      </c>
      <c r="E301"/>
      <c r="F301"/>
    </row>
    <row r="302" spans="1:6" x14ac:dyDescent="0.25">
      <c r="A302" s="39">
        <v>42029</v>
      </c>
      <c r="B302" s="38">
        <v>299</v>
      </c>
      <c r="E302"/>
      <c r="F302"/>
    </row>
    <row r="303" spans="1:6" x14ac:dyDescent="0.25">
      <c r="A303" s="39">
        <v>42030</v>
      </c>
      <c r="B303" s="38">
        <v>378</v>
      </c>
      <c r="E303"/>
      <c r="F303"/>
    </row>
    <row r="304" spans="1:6" x14ac:dyDescent="0.25">
      <c r="A304" s="39">
        <v>42031</v>
      </c>
      <c r="B304" s="38">
        <v>340</v>
      </c>
      <c r="E304"/>
      <c r="F304"/>
    </row>
    <row r="305" spans="1:6" x14ac:dyDescent="0.25">
      <c r="A305" s="39">
        <v>42032</v>
      </c>
      <c r="B305" s="38">
        <v>286</v>
      </c>
      <c r="E305"/>
      <c r="F305"/>
    </row>
    <row r="306" spans="1:6" x14ac:dyDescent="0.25">
      <c r="A306" s="39">
        <v>42033</v>
      </c>
      <c r="B306" s="38">
        <v>245</v>
      </c>
      <c r="E306"/>
      <c r="F306"/>
    </row>
    <row r="307" spans="1:6" x14ac:dyDescent="0.25">
      <c r="A307" s="39">
        <v>42034</v>
      </c>
      <c r="B307" s="38">
        <v>245</v>
      </c>
      <c r="E307"/>
      <c r="F307"/>
    </row>
    <row r="308" spans="1:6" x14ac:dyDescent="0.25">
      <c r="A308" s="39">
        <v>42035</v>
      </c>
      <c r="B308" s="38">
        <v>279</v>
      </c>
      <c r="E308"/>
      <c r="F308"/>
    </row>
    <row r="309" spans="1:6" x14ac:dyDescent="0.25">
      <c r="A309" s="39">
        <v>42036</v>
      </c>
      <c r="B309" s="38">
        <v>278</v>
      </c>
      <c r="E309"/>
      <c r="F309"/>
    </row>
    <row r="310" spans="1:6" x14ac:dyDescent="0.25">
      <c r="A310" s="39">
        <v>42037</v>
      </c>
      <c r="B310" s="38">
        <v>257</v>
      </c>
      <c r="E310"/>
      <c r="F310"/>
    </row>
    <row r="311" spans="1:6" x14ac:dyDescent="0.25">
      <c r="A311" s="39">
        <v>42038</v>
      </c>
      <c r="B311" s="38">
        <v>207</v>
      </c>
      <c r="E311"/>
      <c r="F311"/>
    </row>
    <row r="312" spans="1:6" x14ac:dyDescent="0.25">
      <c r="A312" s="39">
        <v>42039</v>
      </c>
      <c r="B312" s="38">
        <v>237</v>
      </c>
      <c r="E312"/>
      <c r="F312"/>
    </row>
    <row r="313" spans="1:6" x14ac:dyDescent="0.25">
      <c r="A313" s="39">
        <v>42040</v>
      </c>
      <c r="B313" s="38">
        <v>164</v>
      </c>
      <c r="E313"/>
      <c r="F313"/>
    </row>
    <row r="314" spans="1:6" x14ac:dyDescent="0.25">
      <c r="A314" s="39">
        <v>42041</v>
      </c>
      <c r="B314" s="38">
        <v>232</v>
      </c>
      <c r="E314"/>
      <c r="F314"/>
    </row>
    <row r="315" spans="1:6" x14ac:dyDescent="0.25">
      <c r="A315" s="39">
        <v>42042</v>
      </c>
      <c r="B315" s="38">
        <v>224</v>
      </c>
      <c r="E315"/>
      <c r="F315"/>
    </row>
    <row r="316" spans="1:6" x14ac:dyDescent="0.25">
      <c r="A316" s="39">
        <v>42043</v>
      </c>
      <c r="B316" s="38">
        <v>308</v>
      </c>
      <c r="E316"/>
      <c r="F316"/>
    </row>
    <row r="317" spans="1:6" x14ac:dyDescent="0.25">
      <c r="A317" s="39">
        <v>42044</v>
      </c>
      <c r="B317" s="38">
        <v>191</v>
      </c>
      <c r="E317"/>
      <c r="F317"/>
    </row>
    <row r="318" spans="1:6" x14ac:dyDescent="0.25">
      <c r="A318" s="39">
        <v>42045</v>
      </c>
      <c r="B318" s="38">
        <v>164</v>
      </c>
      <c r="E318"/>
      <c r="F318"/>
    </row>
    <row r="319" spans="1:6" x14ac:dyDescent="0.25">
      <c r="A319" s="39">
        <v>42046</v>
      </c>
      <c r="B319" s="38">
        <v>130</v>
      </c>
      <c r="E319"/>
      <c r="F319"/>
    </row>
    <row r="320" spans="1:6" x14ac:dyDescent="0.25">
      <c r="A320" s="39">
        <v>42047</v>
      </c>
      <c r="B320" s="38">
        <v>128</v>
      </c>
      <c r="E320"/>
      <c r="F320"/>
    </row>
    <row r="321" spans="1:6" x14ac:dyDescent="0.25">
      <c r="A321" s="39">
        <v>42048</v>
      </c>
      <c r="B321" s="38">
        <v>119</v>
      </c>
      <c r="E321"/>
      <c r="F321"/>
    </row>
    <row r="322" spans="1:6" x14ac:dyDescent="0.25">
      <c r="A322" s="39">
        <v>42049</v>
      </c>
      <c r="B322" s="38">
        <v>124</v>
      </c>
      <c r="E322"/>
      <c r="F322"/>
    </row>
    <row r="323" spans="1:6" x14ac:dyDescent="0.25">
      <c r="A323" s="39">
        <v>42050</v>
      </c>
      <c r="B323" s="38">
        <v>156</v>
      </c>
      <c r="E323"/>
      <c r="F323"/>
    </row>
    <row r="324" spans="1:6" x14ac:dyDescent="0.25">
      <c r="A324" s="39">
        <v>42051</v>
      </c>
      <c r="B324" s="38">
        <v>163</v>
      </c>
      <c r="E324"/>
      <c r="F324"/>
    </row>
    <row r="325" spans="1:6" x14ac:dyDescent="0.25">
      <c r="A325" s="39">
        <v>42052</v>
      </c>
      <c r="B325" s="38">
        <v>132</v>
      </c>
      <c r="E325"/>
      <c r="F325"/>
    </row>
    <row r="326" spans="1:6" x14ac:dyDescent="0.25">
      <c r="A326" s="39">
        <v>42053</v>
      </c>
      <c r="B326" s="38">
        <v>122</v>
      </c>
      <c r="E326"/>
      <c r="F326"/>
    </row>
    <row r="327" spans="1:6" x14ac:dyDescent="0.25">
      <c r="A327" s="39">
        <v>42054</v>
      </c>
      <c r="B327" s="38">
        <v>121</v>
      </c>
      <c r="E327"/>
      <c r="F327"/>
    </row>
    <row r="328" spans="1:6" x14ac:dyDescent="0.25">
      <c r="A328" s="39">
        <v>42055</v>
      </c>
      <c r="B328" s="38">
        <v>106</v>
      </c>
      <c r="E328"/>
      <c r="F328"/>
    </row>
    <row r="329" spans="1:6" x14ac:dyDescent="0.25">
      <c r="A329" s="39">
        <v>42056</v>
      </c>
      <c r="B329" s="38">
        <v>139</v>
      </c>
      <c r="E329"/>
      <c r="F329"/>
    </row>
    <row r="330" spans="1:6" x14ac:dyDescent="0.25">
      <c r="A330" s="39">
        <v>42057</v>
      </c>
      <c r="B330" s="38">
        <v>129</v>
      </c>
      <c r="E330"/>
      <c r="F330"/>
    </row>
    <row r="331" spans="1:6" x14ac:dyDescent="0.25">
      <c r="A331" s="39">
        <v>42058</v>
      </c>
      <c r="B331" s="38">
        <v>142</v>
      </c>
      <c r="E331"/>
      <c r="F331"/>
    </row>
    <row r="332" spans="1:6" x14ac:dyDescent="0.25">
      <c r="A332" s="39">
        <v>42059</v>
      </c>
      <c r="B332" s="38">
        <v>136</v>
      </c>
      <c r="E332"/>
      <c r="F332"/>
    </row>
    <row r="333" spans="1:6" x14ac:dyDescent="0.25">
      <c r="A333" s="39">
        <v>42060</v>
      </c>
      <c r="B333" s="38">
        <v>146</v>
      </c>
      <c r="E333"/>
      <c r="F333"/>
    </row>
    <row r="334" spans="1:6" x14ac:dyDescent="0.25">
      <c r="A334" s="39">
        <v>42061</v>
      </c>
      <c r="B334" s="38">
        <v>125</v>
      </c>
      <c r="E334"/>
      <c r="F334"/>
    </row>
    <row r="335" spans="1:6" x14ac:dyDescent="0.25">
      <c r="A335" s="39">
        <v>42062</v>
      </c>
      <c r="B335" s="38">
        <v>122</v>
      </c>
      <c r="E335"/>
      <c r="F335"/>
    </row>
    <row r="336" spans="1:6" x14ac:dyDescent="0.25">
      <c r="A336" s="39">
        <v>42063</v>
      </c>
      <c r="B336" s="38">
        <v>132</v>
      </c>
      <c r="E336"/>
      <c r="F336"/>
    </row>
    <row r="337" spans="1:6" x14ac:dyDescent="0.25">
      <c r="A337" s="39">
        <v>42064</v>
      </c>
      <c r="B337" s="38">
        <v>167</v>
      </c>
      <c r="E337"/>
      <c r="F337"/>
    </row>
    <row r="338" spans="1:6" x14ac:dyDescent="0.25">
      <c r="A338" s="39">
        <v>42065</v>
      </c>
      <c r="B338" s="38">
        <v>156</v>
      </c>
      <c r="E338"/>
      <c r="F338"/>
    </row>
    <row r="339" spans="1:6" x14ac:dyDescent="0.25">
      <c r="A339" s="39">
        <v>42066</v>
      </c>
      <c r="B339" s="38">
        <v>151</v>
      </c>
      <c r="E339"/>
      <c r="F339"/>
    </row>
    <row r="340" spans="1:6" x14ac:dyDescent="0.25">
      <c r="A340" s="39">
        <v>42067</v>
      </c>
      <c r="B340" s="38">
        <v>124</v>
      </c>
      <c r="E340"/>
      <c r="F340"/>
    </row>
    <row r="341" spans="1:6" x14ac:dyDescent="0.25">
      <c r="A341" s="39">
        <v>42068</v>
      </c>
      <c r="B341" s="38">
        <v>137</v>
      </c>
      <c r="E341"/>
      <c r="F341"/>
    </row>
    <row r="342" spans="1:6" x14ac:dyDescent="0.25">
      <c r="A342" s="39">
        <v>42069</v>
      </c>
      <c r="B342" s="38">
        <v>93</v>
      </c>
      <c r="E342"/>
      <c r="F342"/>
    </row>
    <row r="343" spans="1:6" x14ac:dyDescent="0.25">
      <c r="A343" s="39">
        <v>42070</v>
      </c>
      <c r="B343" s="38">
        <v>181</v>
      </c>
      <c r="E343"/>
      <c r="F343"/>
    </row>
    <row r="344" spans="1:6" x14ac:dyDescent="0.25">
      <c r="A344" s="39">
        <v>42071</v>
      </c>
      <c r="B344" s="38">
        <v>142</v>
      </c>
      <c r="E344"/>
      <c r="F344"/>
    </row>
    <row r="345" spans="1:6" x14ac:dyDescent="0.25">
      <c r="A345" s="39">
        <v>42072</v>
      </c>
      <c r="B345" s="38">
        <v>162</v>
      </c>
      <c r="E345"/>
      <c r="F345"/>
    </row>
    <row r="346" spans="1:6" x14ac:dyDescent="0.25">
      <c r="A346" s="39">
        <v>42073</v>
      </c>
      <c r="B346" s="38">
        <v>146</v>
      </c>
      <c r="E346"/>
      <c r="F346"/>
    </row>
    <row r="347" spans="1:6" x14ac:dyDescent="0.25">
      <c r="A347" s="39">
        <v>42074</v>
      </c>
      <c r="B347" s="38">
        <v>116</v>
      </c>
      <c r="E347"/>
      <c r="F347"/>
    </row>
    <row r="348" spans="1:6" x14ac:dyDescent="0.25">
      <c r="A348" s="39">
        <v>42075</v>
      </c>
      <c r="B348" s="38">
        <v>110</v>
      </c>
      <c r="E348"/>
      <c r="F348"/>
    </row>
    <row r="349" spans="1:6" x14ac:dyDescent="0.25">
      <c r="A349" s="39">
        <v>42076</v>
      </c>
      <c r="B349" s="38">
        <v>103</v>
      </c>
      <c r="E349"/>
      <c r="F349"/>
    </row>
    <row r="350" spans="1:6" x14ac:dyDescent="0.25">
      <c r="A350" s="39">
        <v>42077</v>
      </c>
      <c r="B350" s="38">
        <v>134</v>
      </c>
      <c r="E350"/>
      <c r="F350"/>
    </row>
    <row r="351" spans="1:6" x14ac:dyDescent="0.25">
      <c r="A351" s="39">
        <v>42078</v>
      </c>
      <c r="B351" s="38">
        <v>156</v>
      </c>
      <c r="E351"/>
      <c r="F351"/>
    </row>
    <row r="352" spans="1:6" x14ac:dyDescent="0.25">
      <c r="A352" s="39">
        <v>42079</v>
      </c>
      <c r="B352" s="38">
        <v>93</v>
      </c>
      <c r="E352"/>
      <c r="F352"/>
    </row>
    <row r="353" spans="1:6" x14ac:dyDescent="0.25">
      <c r="A353" s="39">
        <v>42080</v>
      </c>
      <c r="B353" s="38">
        <v>90</v>
      </c>
      <c r="E353"/>
      <c r="F353"/>
    </row>
    <row r="354" spans="1:6" x14ac:dyDescent="0.25">
      <c r="A354" s="39">
        <v>42081</v>
      </c>
      <c r="B354" s="38">
        <v>86</v>
      </c>
      <c r="E354"/>
      <c r="F354"/>
    </row>
    <row r="355" spans="1:6" x14ac:dyDescent="0.25">
      <c r="A355" s="39">
        <v>42082</v>
      </c>
      <c r="B355" s="38">
        <v>68</v>
      </c>
      <c r="E355"/>
      <c r="F355"/>
    </row>
    <row r="356" spans="1:6" x14ac:dyDescent="0.25">
      <c r="A356" s="39">
        <v>42083</v>
      </c>
      <c r="B356" s="38">
        <v>85</v>
      </c>
      <c r="E356"/>
      <c r="F356"/>
    </row>
    <row r="357" spans="1:6" x14ac:dyDescent="0.25">
      <c r="A357" s="39">
        <v>42084</v>
      </c>
      <c r="B357" s="38">
        <v>74</v>
      </c>
      <c r="E357"/>
      <c r="F357"/>
    </row>
    <row r="358" spans="1:6" x14ac:dyDescent="0.25">
      <c r="A358" s="39">
        <v>42085</v>
      </c>
      <c r="B358" s="38">
        <v>116</v>
      </c>
      <c r="E358"/>
      <c r="F358"/>
    </row>
    <row r="359" spans="1:6" x14ac:dyDescent="0.25">
      <c r="A359" s="39">
        <v>42086</v>
      </c>
      <c r="B359" s="38">
        <v>108</v>
      </c>
      <c r="E359"/>
      <c r="F359"/>
    </row>
    <row r="360" spans="1:6" x14ac:dyDescent="0.25">
      <c r="A360" s="39">
        <v>42087</v>
      </c>
      <c r="B360" s="38">
        <v>105</v>
      </c>
      <c r="E360"/>
      <c r="F360"/>
    </row>
    <row r="361" spans="1:6" x14ac:dyDescent="0.25">
      <c r="A361" s="39">
        <v>42088</v>
      </c>
      <c r="B361" s="38">
        <v>87</v>
      </c>
      <c r="E361"/>
      <c r="F361"/>
    </row>
    <row r="362" spans="1:6" x14ac:dyDescent="0.25">
      <c r="A362" s="39">
        <v>42089</v>
      </c>
      <c r="B362" s="38">
        <v>89</v>
      </c>
      <c r="E362"/>
      <c r="F362"/>
    </row>
    <row r="363" spans="1:6" x14ac:dyDescent="0.25">
      <c r="A363" s="39">
        <v>42090</v>
      </c>
      <c r="B363" s="38">
        <v>84</v>
      </c>
      <c r="E363"/>
      <c r="F363"/>
    </row>
    <row r="364" spans="1:6" x14ac:dyDescent="0.25">
      <c r="A364" s="39">
        <v>42091</v>
      </c>
      <c r="B364" s="38">
        <v>90</v>
      </c>
      <c r="E364"/>
      <c r="F364"/>
    </row>
    <row r="365" spans="1:6" x14ac:dyDescent="0.25">
      <c r="A365" s="39">
        <v>42092</v>
      </c>
      <c r="B365" s="38">
        <v>86</v>
      </c>
      <c r="E365"/>
      <c r="F365"/>
    </row>
    <row r="366" spans="1:6" x14ac:dyDescent="0.25">
      <c r="A366" s="39">
        <v>42093</v>
      </c>
      <c r="B366" s="38">
        <v>90</v>
      </c>
      <c r="E366"/>
      <c r="F366"/>
    </row>
    <row r="367" spans="1:6" x14ac:dyDescent="0.25">
      <c r="A367" s="39">
        <v>42094</v>
      </c>
      <c r="B367" s="38">
        <v>100</v>
      </c>
      <c r="E367"/>
      <c r="F367"/>
    </row>
    <row r="368" spans="1:6" x14ac:dyDescent="0.25">
      <c r="A368" s="39">
        <v>42095</v>
      </c>
      <c r="B368" s="38">
        <v>113</v>
      </c>
      <c r="E368"/>
      <c r="F368"/>
    </row>
    <row r="369" spans="1:6" x14ac:dyDescent="0.25">
      <c r="A369" s="39">
        <v>42096</v>
      </c>
      <c r="B369" s="38">
        <v>120</v>
      </c>
      <c r="E369"/>
      <c r="F369"/>
    </row>
    <row r="370" spans="1:6" x14ac:dyDescent="0.25">
      <c r="A370" s="39">
        <v>42097</v>
      </c>
      <c r="B370" s="38">
        <v>128</v>
      </c>
      <c r="E370"/>
      <c r="F370"/>
    </row>
    <row r="371" spans="1:6" x14ac:dyDescent="0.25">
      <c r="A371" s="39">
        <v>42098</v>
      </c>
      <c r="B371" s="38">
        <v>90</v>
      </c>
      <c r="E371"/>
      <c r="F371"/>
    </row>
    <row r="372" spans="1:6" x14ac:dyDescent="0.25">
      <c r="A372" s="39">
        <v>42099</v>
      </c>
      <c r="B372" s="38">
        <v>108</v>
      </c>
      <c r="E372"/>
      <c r="F372"/>
    </row>
    <row r="373" spans="1:6" x14ac:dyDescent="0.25">
      <c r="A373" s="39">
        <v>42100</v>
      </c>
      <c r="B373" s="38">
        <v>152</v>
      </c>
      <c r="E373"/>
      <c r="F373"/>
    </row>
    <row r="374" spans="1:6" x14ac:dyDescent="0.25">
      <c r="A374" s="39">
        <v>42101</v>
      </c>
      <c r="B374" s="38">
        <v>112</v>
      </c>
      <c r="E374"/>
      <c r="F374"/>
    </row>
    <row r="375" spans="1:6" x14ac:dyDescent="0.25">
      <c r="A375" s="39">
        <v>42102</v>
      </c>
      <c r="B375" s="38">
        <v>110</v>
      </c>
      <c r="E375"/>
      <c r="F375"/>
    </row>
    <row r="376" spans="1:6" x14ac:dyDescent="0.25">
      <c r="A376" s="39">
        <v>42103</v>
      </c>
      <c r="B376" s="38">
        <v>118</v>
      </c>
      <c r="E376"/>
      <c r="F376"/>
    </row>
    <row r="377" spans="1:6" x14ac:dyDescent="0.25">
      <c r="A377" s="39">
        <v>42104</v>
      </c>
      <c r="B377" s="38">
        <v>105</v>
      </c>
      <c r="E377"/>
      <c r="F377"/>
    </row>
    <row r="378" spans="1:6" x14ac:dyDescent="0.25">
      <c r="A378" s="39">
        <v>42105</v>
      </c>
      <c r="B378" s="38">
        <v>103</v>
      </c>
      <c r="E378"/>
      <c r="F378"/>
    </row>
    <row r="379" spans="1:6" x14ac:dyDescent="0.25">
      <c r="A379" s="39">
        <v>42106</v>
      </c>
      <c r="B379" s="38">
        <v>97</v>
      </c>
      <c r="E379"/>
      <c r="F379"/>
    </row>
    <row r="380" spans="1:6" x14ac:dyDescent="0.25">
      <c r="A380" s="39">
        <v>42107</v>
      </c>
      <c r="B380" s="38">
        <v>133</v>
      </c>
      <c r="E380"/>
      <c r="F380"/>
    </row>
    <row r="381" spans="1:6" x14ac:dyDescent="0.25">
      <c r="A381" s="39">
        <v>42108</v>
      </c>
      <c r="B381" s="38">
        <v>117</v>
      </c>
      <c r="E381"/>
      <c r="F381"/>
    </row>
    <row r="382" spans="1:6" x14ac:dyDescent="0.25">
      <c r="A382" s="39">
        <v>42109</v>
      </c>
      <c r="B382" s="38">
        <v>119</v>
      </c>
      <c r="E382"/>
      <c r="F382"/>
    </row>
    <row r="383" spans="1:6" x14ac:dyDescent="0.25">
      <c r="A383" s="39">
        <v>42110</v>
      </c>
      <c r="B383" s="38">
        <v>91</v>
      </c>
      <c r="E383"/>
      <c r="F383"/>
    </row>
    <row r="384" spans="1:6" x14ac:dyDescent="0.25">
      <c r="A384" s="39">
        <v>42111</v>
      </c>
      <c r="B384" s="38">
        <v>96</v>
      </c>
      <c r="E384"/>
      <c r="F384"/>
    </row>
    <row r="385" spans="1:6" x14ac:dyDescent="0.25">
      <c r="A385" s="39">
        <v>42112</v>
      </c>
      <c r="B385" s="38">
        <v>105</v>
      </c>
      <c r="E385"/>
      <c r="F385"/>
    </row>
    <row r="386" spans="1:6" x14ac:dyDescent="0.25">
      <c r="A386" s="39">
        <v>42113</v>
      </c>
      <c r="B386" s="38">
        <v>100</v>
      </c>
      <c r="E386"/>
      <c r="F386"/>
    </row>
    <row r="387" spans="1:6" x14ac:dyDescent="0.25">
      <c r="A387" s="39">
        <v>42114</v>
      </c>
      <c r="B387" s="38">
        <v>133</v>
      </c>
      <c r="E387"/>
      <c r="F387"/>
    </row>
    <row r="388" spans="1:6" x14ac:dyDescent="0.25">
      <c r="A388" s="39">
        <v>42115</v>
      </c>
      <c r="B388" s="38">
        <v>111</v>
      </c>
      <c r="E388"/>
      <c r="F388"/>
    </row>
    <row r="389" spans="1:6" x14ac:dyDescent="0.25">
      <c r="A389" s="39">
        <v>42116</v>
      </c>
      <c r="B389" s="38">
        <v>115</v>
      </c>
      <c r="E389"/>
      <c r="F389"/>
    </row>
    <row r="390" spans="1:6" x14ac:dyDescent="0.25">
      <c r="A390" s="39">
        <v>42117</v>
      </c>
      <c r="B390" s="38">
        <v>127</v>
      </c>
      <c r="E390"/>
      <c r="F390"/>
    </row>
    <row r="391" spans="1:6" x14ac:dyDescent="0.25">
      <c r="A391" s="39">
        <v>42118</v>
      </c>
      <c r="B391" s="38">
        <v>113</v>
      </c>
      <c r="E391"/>
      <c r="F391"/>
    </row>
    <row r="392" spans="1:6" x14ac:dyDescent="0.25">
      <c r="A392" s="39">
        <v>42119</v>
      </c>
      <c r="B392" s="38">
        <v>137</v>
      </c>
      <c r="E392"/>
      <c r="F392"/>
    </row>
    <row r="393" spans="1:6" x14ac:dyDescent="0.25">
      <c r="A393" s="39">
        <v>42120</v>
      </c>
      <c r="B393" s="38">
        <v>164</v>
      </c>
      <c r="E393"/>
      <c r="F393"/>
    </row>
    <row r="394" spans="1:6" x14ac:dyDescent="0.25">
      <c r="A394" s="39">
        <v>42121</v>
      </c>
      <c r="B394" s="38">
        <v>154</v>
      </c>
      <c r="E394"/>
      <c r="F394"/>
    </row>
    <row r="395" spans="1:6" x14ac:dyDescent="0.25">
      <c r="A395" s="39">
        <v>42122</v>
      </c>
      <c r="B395" s="38">
        <v>117</v>
      </c>
      <c r="E395"/>
      <c r="F395"/>
    </row>
    <row r="396" spans="1:6" x14ac:dyDescent="0.25">
      <c r="A396" s="39">
        <v>42123</v>
      </c>
      <c r="B396" s="38">
        <v>116</v>
      </c>
      <c r="E396"/>
      <c r="F396"/>
    </row>
    <row r="397" spans="1:6" x14ac:dyDescent="0.25">
      <c r="A397" s="39">
        <v>42124</v>
      </c>
      <c r="B397" s="38">
        <v>134</v>
      </c>
      <c r="E397"/>
      <c r="F397"/>
    </row>
    <row r="398" spans="1:6" x14ac:dyDescent="0.25">
      <c r="A398" s="39">
        <v>42125</v>
      </c>
      <c r="B398" s="38">
        <v>91</v>
      </c>
      <c r="E398"/>
      <c r="F398"/>
    </row>
    <row r="399" spans="1:6" x14ac:dyDescent="0.25">
      <c r="A399" s="39">
        <v>42126</v>
      </c>
      <c r="B399" s="38">
        <v>92</v>
      </c>
      <c r="E399"/>
      <c r="F399"/>
    </row>
    <row r="400" spans="1:6" x14ac:dyDescent="0.25">
      <c r="A400" s="39">
        <v>42127</v>
      </c>
      <c r="B400" s="38">
        <v>71</v>
      </c>
      <c r="E400"/>
      <c r="F400"/>
    </row>
    <row r="401" spans="1:6" x14ac:dyDescent="0.25">
      <c r="A401" s="39">
        <v>42128</v>
      </c>
      <c r="B401" s="38">
        <v>107</v>
      </c>
      <c r="E401"/>
      <c r="F401"/>
    </row>
    <row r="402" spans="1:6" x14ac:dyDescent="0.25">
      <c r="A402" s="39">
        <v>42129</v>
      </c>
      <c r="B402" s="38">
        <v>117</v>
      </c>
      <c r="E402"/>
      <c r="F402"/>
    </row>
    <row r="403" spans="1:6" x14ac:dyDescent="0.25">
      <c r="A403" s="39">
        <v>42130</v>
      </c>
      <c r="B403" s="38">
        <v>90</v>
      </c>
      <c r="E403"/>
      <c r="F403"/>
    </row>
    <row r="404" spans="1:6" x14ac:dyDescent="0.25">
      <c r="A404" s="39">
        <v>42131</v>
      </c>
      <c r="B404" s="38">
        <v>71</v>
      </c>
      <c r="E404"/>
      <c r="F404"/>
    </row>
    <row r="405" spans="1:6" x14ac:dyDescent="0.25">
      <c r="A405" s="39">
        <v>42132</v>
      </c>
      <c r="B405" s="38">
        <v>80</v>
      </c>
      <c r="E405"/>
      <c r="F405"/>
    </row>
    <row r="406" spans="1:6" x14ac:dyDescent="0.25">
      <c r="A406" s="39">
        <v>42133</v>
      </c>
      <c r="B406" s="38">
        <v>77</v>
      </c>
      <c r="E406"/>
      <c r="F406"/>
    </row>
    <row r="407" spans="1:6" x14ac:dyDescent="0.25">
      <c r="A407" s="39">
        <v>42134</v>
      </c>
      <c r="B407" s="38">
        <v>63</v>
      </c>
      <c r="E407"/>
      <c r="F407"/>
    </row>
    <row r="408" spans="1:6" x14ac:dyDescent="0.25">
      <c r="A408" s="39">
        <v>42135</v>
      </c>
      <c r="B408" s="38">
        <v>110</v>
      </c>
      <c r="E408"/>
      <c r="F408"/>
    </row>
    <row r="409" spans="1:6" x14ac:dyDescent="0.25">
      <c r="A409" s="39">
        <v>42136</v>
      </c>
      <c r="B409" s="38">
        <v>109</v>
      </c>
      <c r="E409"/>
      <c r="F409"/>
    </row>
    <row r="410" spans="1:6" x14ac:dyDescent="0.25">
      <c r="A410" s="39">
        <v>42137</v>
      </c>
      <c r="B410" s="38">
        <v>91</v>
      </c>
      <c r="E410"/>
      <c r="F410"/>
    </row>
    <row r="411" spans="1:6" x14ac:dyDescent="0.25">
      <c r="A411" s="39">
        <v>42138</v>
      </c>
      <c r="B411" s="38">
        <v>92</v>
      </c>
      <c r="E411"/>
      <c r="F411"/>
    </row>
    <row r="412" spans="1:6" x14ac:dyDescent="0.25">
      <c r="A412" s="39">
        <v>42139</v>
      </c>
      <c r="B412" s="38">
        <v>79</v>
      </c>
      <c r="E412"/>
      <c r="F412"/>
    </row>
    <row r="413" spans="1:6" x14ac:dyDescent="0.25">
      <c r="A413" s="39">
        <v>42140</v>
      </c>
      <c r="B413" s="38">
        <v>61</v>
      </c>
      <c r="E413"/>
      <c r="F413"/>
    </row>
    <row r="414" spans="1:6" x14ac:dyDescent="0.25">
      <c r="A414" s="39">
        <v>42141</v>
      </c>
      <c r="B414" s="38">
        <v>67</v>
      </c>
      <c r="E414"/>
      <c r="F414"/>
    </row>
    <row r="415" spans="1:6" x14ac:dyDescent="0.25">
      <c r="A415" s="39">
        <v>42142</v>
      </c>
      <c r="B415" s="38">
        <v>91</v>
      </c>
      <c r="E415"/>
      <c r="F415"/>
    </row>
    <row r="416" spans="1:6" x14ac:dyDescent="0.25">
      <c r="A416" s="39">
        <v>42143</v>
      </c>
      <c r="B416" s="38">
        <v>103</v>
      </c>
      <c r="E416"/>
      <c r="F416"/>
    </row>
    <row r="417" spans="1:6" x14ac:dyDescent="0.25">
      <c r="A417" s="39">
        <v>42144</v>
      </c>
      <c r="B417" s="38">
        <v>79</v>
      </c>
      <c r="E417"/>
      <c r="F417"/>
    </row>
    <row r="418" spans="1:6" x14ac:dyDescent="0.25">
      <c r="A418" s="39">
        <v>42145</v>
      </c>
      <c r="B418" s="38">
        <v>76</v>
      </c>
      <c r="E418"/>
      <c r="F418"/>
    </row>
    <row r="419" spans="1:6" x14ac:dyDescent="0.25">
      <c r="A419" s="39">
        <v>42146</v>
      </c>
      <c r="B419" s="38">
        <v>60</v>
      </c>
      <c r="E419"/>
      <c r="F419"/>
    </row>
    <row r="420" spans="1:6" x14ac:dyDescent="0.25">
      <c r="A420" s="39">
        <v>42147</v>
      </c>
      <c r="B420" s="38">
        <v>53</v>
      </c>
      <c r="E420"/>
      <c r="F420"/>
    </row>
    <row r="421" spans="1:6" x14ac:dyDescent="0.25">
      <c r="A421" s="39">
        <v>42148</v>
      </c>
      <c r="B421" s="38">
        <v>66</v>
      </c>
      <c r="E421"/>
      <c r="F421"/>
    </row>
    <row r="422" spans="1:6" x14ac:dyDescent="0.25">
      <c r="A422" s="39">
        <v>42149</v>
      </c>
      <c r="B422" s="38">
        <v>88</v>
      </c>
      <c r="E422"/>
      <c r="F422"/>
    </row>
    <row r="423" spans="1:6" x14ac:dyDescent="0.25">
      <c r="A423" s="39">
        <v>42150</v>
      </c>
      <c r="B423" s="38">
        <v>127</v>
      </c>
      <c r="E423"/>
      <c r="F423"/>
    </row>
    <row r="424" spans="1:6" x14ac:dyDescent="0.25">
      <c r="A424" s="39">
        <v>42151</v>
      </c>
      <c r="B424" s="38">
        <v>107</v>
      </c>
      <c r="E424"/>
      <c r="F424"/>
    </row>
    <row r="425" spans="1:6" x14ac:dyDescent="0.25">
      <c r="A425" s="39">
        <v>42152</v>
      </c>
      <c r="B425" s="38">
        <v>111</v>
      </c>
      <c r="E425"/>
      <c r="F425"/>
    </row>
    <row r="426" spans="1:6" x14ac:dyDescent="0.25">
      <c r="A426" s="39">
        <v>42153</v>
      </c>
      <c r="B426" s="38">
        <v>93</v>
      </c>
      <c r="E426"/>
      <c r="F426"/>
    </row>
    <row r="427" spans="1:6" x14ac:dyDescent="0.25">
      <c r="A427" s="39">
        <v>42154</v>
      </c>
      <c r="B427" s="38">
        <v>83</v>
      </c>
      <c r="E427"/>
      <c r="F427"/>
    </row>
    <row r="428" spans="1:6" x14ac:dyDescent="0.25">
      <c r="A428" s="39">
        <v>42155</v>
      </c>
      <c r="B428" s="38">
        <v>102</v>
      </c>
      <c r="E428"/>
      <c r="F428"/>
    </row>
    <row r="429" spans="1:6" x14ac:dyDescent="0.25">
      <c r="A429" s="39">
        <v>42156</v>
      </c>
      <c r="B429" s="38">
        <v>135</v>
      </c>
      <c r="E429"/>
      <c r="F429"/>
    </row>
    <row r="430" spans="1:6" x14ac:dyDescent="0.25">
      <c r="A430" s="39">
        <v>42157</v>
      </c>
      <c r="B430" s="38">
        <v>111</v>
      </c>
      <c r="E430"/>
      <c r="F430"/>
    </row>
    <row r="431" spans="1:6" x14ac:dyDescent="0.25">
      <c r="A431" s="39">
        <v>42158</v>
      </c>
      <c r="B431" s="38">
        <v>110</v>
      </c>
      <c r="E431"/>
      <c r="F431"/>
    </row>
    <row r="432" spans="1:6" x14ac:dyDescent="0.25">
      <c r="A432" s="39">
        <v>42159</v>
      </c>
      <c r="B432" s="38">
        <v>123</v>
      </c>
      <c r="E432"/>
      <c r="F432"/>
    </row>
    <row r="433" spans="1:6" x14ac:dyDescent="0.25">
      <c r="A433" s="39">
        <v>42160</v>
      </c>
      <c r="B433" s="38">
        <v>88</v>
      </c>
      <c r="E433"/>
      <c r="F433"/>
    </row>
    <row r="434" spans="1:6" x14ac:dyDescent="0.25">
      <c r="A434" s="39">
        <v>42161</v>
      </c>
      <c r="B434" s="38">
        <v>89</v>
      </c>
      <c r="E434"/>
      <c r="F434"/>
    </row>
    <row r="435" spans="1:6" x14ac:dyDescent="0.25">
      <c r="A435" s="39">
        <v>42162</v>
      </c>
      <c r="B435" s="38">
        <v>136</v>
      </c>
      <c r="E435"/>
      <c r="F435"/>
    </row>
    <row r="436" spans="1:6" x14ac:dyDescent="0.25">
      <c r="A436" s="39">
        <v>42163</v>
      </c>
      <c r="B436" s="38">
        <v>97</v>
      </c>
      <c r="E436"/>
      <c r="F436"/>
    </row>
    <row r="437" spans="1:6" x14ac:dyDescent="0.25">
      <c r="A437" s="39">
        <v>42164</v>
      </c>
      <c r="B437" s="38">
        <v>122</v>
      </c>
      <c r="E437"/>
      <c r="F437"/>
    </row>
    <row r="438" spans="1:6" x14ac:dyDescent="0.25">
      <c r="A438" s="39">
        <v>42165</v>
      </c>
      <c r="B438" s="38">
        <v>103</v>
      </c>
      <c r="E438"/>
      <c r="F438"/>
    </row>
    <row r="439" spans="1:6" x14ac:dyDescent="0.25">
      <c r="A439" s="39">
        <v>42166</v>
      </c>
      <c r="B439" s="38">
        <v>105</v>
      </c>
      <c r="E439"/>
      <c r="F439"/>
    </row>
    <row r="440" spans="1:6" x14ac:dyDescent="0.25">
      <c r="A440" s="39">
        <v>42167</v>
      </c>
      <c r="B440" s="38">
        <v>89</v>
      </c>
      <c r="E440"/>
      <c r="F440"/>
    </row>
    <row r="441" spans="1:6" x14ac:dyDescent="0.25">
      <c r="A441" s="39">
        <v>42168</v>
      </c>
      <c r="B441" s="38">
        <v>105</v>
      </c>
      <c r="E441"/>
      <c r="F441"/>
    </row>
    <row r="442" spans="1:6" x14ac:dyDescent="0.25">
      <c r="A442" s="39">
        <v>42169</v>
      </c>
      <c r="B442" s="38">
        <v>107</v>
      </c>
      <c r="E442"/>
      <c r="F442"/>
    </row>
    <row r="443" spans="1:6" x14ac:dyDescent="0.25">
      <c r="A443" s="39">
        <v>42170</v>
      </c>
      <c r="B443" s="38">
        <v>144</v>
      </c>
      <c r="E443"/>
      <c r="F443"/>
    </row>
    <row r="444" spans="1:6" x14ac:dyDescent="0.25">
      <c r="A444" s="39">
        <v>42171</v>
      </c>
      <c r="B444" s="38">
        <v>136</v>
      </c>
      <c r="E444"/>
      <c r="F444"/>
    </row>
    <row r="445" spans="1:6" x14ac:dyDescent="0.25">
      <c r="A445" s="39">
        <v>42172</v>
      </c>
      <c r="B445" s="38">
        <v>131</v>
      </c>
      <c r="E445"/>
      <c r="F445"/>
    </row>
    <row r="446" spans="1:6" x14ac:dyDescent="0.25">
      <c r="A446" s="39">
        <v>42173</v>
      </c>
      <c r="B446" s="38">
        <v>119</v>
      </c>
      <c r="E446"/>
      <c r="F446"/>
    </row>
    <row r="447" spans="1:6" x14ac:dyDescent="0.25">
      <c r="A447" s="39">
        <v>42174</v>
      </c>
      <c r="B447" s="38">
        <v>84</v>
      </c>
      <c r="E447"/>
      <c r="F447"/>
    </row>
    <row r="448" spans="1:6" x14ac:dyDescent="0.25">
      <c r="A448" s="39">
        <v>42175</v>
      </c>
      <c r="B448" s="38">
        <v>99</v>
      </c>
      <c r="E448"/>
      <c r="F448"/>
    </row>
    <row r="449" spans="1:6" x14ac:dyDescent="0.25">
      <c r="A449" s="39">
        <v>42176</v>
      </c>
      <c r="B449" s="38">
        <v>116</v>
      </c>
      <c r="E449"/>
      <c r="F449"/>
    </row>
    <row r="450" spans="1:6" x14ac:dyDescent="0.25">
      <c r="A450" s="39">
        <v>42177</v>
      </c>
      <c r="B450" s="38">
        <v>180</v>
      </c>
      <c r="E450"/>
      <c r="F450"/>
    </row>
    <row r="451" spans="1:6" x14ac:dyDescent="0.25">
      <c r="A451" s="39">
        <v>42178</v>
      </c>
      <c r="B451" s="38">
        <v>159</v>
      </c>
      <c r="E451"/>
      <c r="F451"/>
    </row>
    <row r="452" spans="1:6" x14ac:dyDescent="0.25">
      <c r="A452" s="39">
        <v>42179</v>
      </c>
      <c r="B452" s="38">
        <v>130</v>
      </c>
      <c r="E452"/>
      <c r="F452"/>
    </row>
    <row r="453" spans="1:6" x14ac:dyDescent="0.25">
      <c r="A453" s="39">
        <v>42180</v>
      </c>
      <c r="B453" s="38">
        <v>117</v>
      </c>
      <c r="E453"/>
      <c r="F453"/>
    </row>
    <row r="454" spans="1:6" x14ac:dyDescent="0.25">
      <c r="A454" s="39">
        <v>42181</v>
      </c>
      <c r="B454" s="38">
        <v>152</v>
      </c>
      <c r="E454"/>
      <c r="F454"/>
    </row>
    <row r="455" spans="1:6" x14ac:dyDescent="0.25">
      <c r="A455" s="39">
        <v>42182</v>
      </c>
      <c r="B455" s="38">
        <v>164</v>
      </c>
      <c r="E455"/>
      <c r="F455"/>
    </row>
    <row r="456" spans="1:6" x14ac:dyDescent="0.25">
      <c r="A456" s="39">
        <v>42183</v>
      </c>
      <c r="B456" s="38">
        <v>224</v>
      </c>
      <c r="E456"/>
      <c r="F456"/>
    </row>
    <row r="457" spans="1:6" x14ac:dyDescent="0.25">
      <c r="A457" s="39">
        <v>42184</v>
      </c>
      <c r="B457" s="38">
        <v>251</v>
      </c>
      <c r="E457"/>
      <c r="F457"/>
    </row>
    <row r="458" spans="1:6" x14ac:dyDescent="0.25">
      <c r="A458" s="39">
        <v>42185</v>
      </c>
      <c r="B458" s="38">
        <v>250</v>
      </c>
      <c r="E458"/>
      <c r="F458"/>
    </row>
    <row r="459" spans="1:6" x14ac:dyDescent="0.25">
      <c r="A459" s="39">
        <v>42186</v>
      </c>
      <c r="B459" s="38">
        <v>165</v>
      </c>
      <c r="E459"/>
      <c r="F459"/>
    </row>
    <row r="460" spans="1:6" x14ac:dyDescent="0.25">
      <c r="A460" s="39">
        <v>42187</v>
      </c>
      <c r="B460" s="38">
        <v>155</v>
      </c>
      <c r="E460"/>
      <c r="F460"/>
    </row>
    <row r="461" spans="1:6" x14ac:dyDescent="0.25">
      <c r="A461" s="39">
        <v>42188</v>
      </c>
      <c r="B461" s="38">
        <v>156</v>
      </c>
      <c r="E461"/>
      <c r="F461"/>
    </row>
    <row r="462" spans="1:6" x14ac:dyDescent="0.25">
      <c r="A462" s="39">
        <v>42189</v>
      </c>
      <c r="B462" s="38">
        <v>175</v>
      </c>
      <c r="E462"/>
      <c r="F462"/>
    </row>
    <row r="463" spans="1:6" x14ac:dyDescent="0.25">
      <c r="A463" s="39">
        <v>42190</v>
      </c>
      <c r="B463" s="38">
        <v>217</v>
      </c>
      <c r="E463"/>
      <c r="F463"/>
    </row>
    <row r="464" spans="1:6" x14ac:dyDescent="0.25">
      <c r="A464" s="39">
        <v>42191</v>
      </c>
      <c r="B464" s="38">
        <v>139</v>
      </c>
      <c r="E464"/>
      <c r="F464"/>
    </row>
    <row r="465" spans="1:6" x14ac:dyDescent="0.25">
      <c r="A465" s="39">
        <v>42192</v>
      </c>
      <c r="B465" s="38">
        <v>147</v>
      </c>
      <c r="E465"/>
      <c r="F465"/>
    </row>
    <row r="466" spans="1:6" x14ac:dyDescent="0.25">
      <c r="A466" s="39">
        <v>42193</v>
      </c>
      <c r="B466" s="38">
        <v>137</v>
      </c>
      <c r="E466"/>
      <c r="F466"/>
    </row>
    <row r="467" spans="1:6" x14ac:dyDescent="0.25">
      <c r="A467" s="39">
        <v>42194</v>
      </c>
      <c r="B467" s="38">
        <v>100</v>
      </c>
      <c r="E467"/>
      <c r="F467"/>
    </row>
    <row r="468" spans="1:6" x14ac:dyDescent="0.25">
      <c r="A468" s="39">
        <v>42195</v>
      </c>
      <c r="B468" s="38">
        <v>110</v>
      </c>
      <c r="E468"/>
      <c r="F468"/>
    </row>
    <row r="469" spans="1:6" x14ac:dyDescent="0.25">
      <c r="A469" s="39">
        <v>42196</v>
      </c>
      <c r="B469" s="38">
        <v>91</v>
      </c>
      <c r="E469"/>
      <c r="F469"/>
    </row>
    <row r="470" spans="1:6" x14ac:dyDescent="0.25">
      <c r="A470" s="39">
        <v>42197</v>
      </c>
      <c r="B470" s="38">
        <v>131</v>
      </c>
      <c r="E470"/>
      <c r="F470"/>
    </row>
    <row r="471" spans="1:6" x14ac:dyDescent="0.25">
      <c r="B471" s="38">
        <v>68952</v>
      </c>
      <c r="E471"/>
      <c r="F471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2" sqref="F2:F68"/>
    </sheetView>
  </sheetViews>
  <sheetFormatPr defaultColWidth="10.875" defaultRowHeight="15.75" x14ac:dyDescent="0.25"/>
  <cols>
    <col min="1" max="4" width="10.875" style="38"/>
    <col min="5" max="5" width="17.875" style="38" bestFit="1" customWidth="1"/>
    <col min="6" max="6" width="14" style="38" bestFit="1" customWidth="1"/>
    <col min="7" max="16384" width="10.875" style="38"/>
  </cols>
  <sheetData>
    <row r="1" spans="1:7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x14ac:dyDescent="0.25">
      <c r="A2" s="39">
        <v>41729</v>
      </c>
      <c r="B2" s="38">
        <v>13</v>
      </c>
      <c r="E2" s="41" t="s">
        <v>100</v>
      </c>
      <c r="F2" s="43">
        <v>118</v>
      </c>
      <c r="G2"/>
    </row>
    <row r="3" spans="1:7" x14ac:dyDescent="0.25">
      <c r="A3" s="39">
        <v>41730</v>
      </c>
      <c r="B3" s="38">
        <v>23</v>
      </c>
      <c r="E3" s="41" t="s">
        <v>101</v>
      </c>
      <c r="F3" s="43">
        <v>137</v>
      </c>
      <c r="G3"/>
    </row>
    <row r="4" spans="1:7" x14ac:dyDescent="0.25">
      <c r="A4" s="39">
        <v>41731</v>
      </c>
      <c r="B4" s="38">
        <v>9</v>
      </c>
      <c r="E4" s="41" t="s">
        <v>102</v>
      </c>
      <c r="F4" s="43">
        <v>169</v>
      </c>
      <c r="G4"/>
    </row>
    <row r="5" spans="1:7" x14ac:dyDescent="0.25">
      <c r="A5" s="39">
        <v>41732</v>
      </c>
      <c r="B5" s="38">
        <v>17</v>
      </c>
      <c r="E5" s="41" t="s">
        <v>103</v>
      </c>
      <c r="F5" s="43">
        <v>175</v>
      </c>
      <c r="G5"/>
    </row>
    <row r="6" spans="1:7" x14ac:dyDescent="0.25">
      <c r="A6" s="39">
        <v>41733</v>
      </c>
      <c r="B6" s="38">
        <v>14</v>
      </c>
      <c r="E6" s="41" t="s">
        <v>104</v>
      </c>
      <c r="F6" s="43">
        <v>196</v>
      </c>
      <c r="G6"/>
    </row>
    <row r="7" spans="1:7" x14ac:dyDescent="0.25">
      <c r="A7" s="39">
        <v>41734</v>
      </c>
      <c r="B7" s="38">
        <v>17</v>
      </c>
      <c r="E7" s="41" t="s">
        <v>105</v>
      </c>
      <c r="F7" s="43">
        <v>237</v>
      </c>
      <c r="G7"/>
    </row>
    <row r="8" spans="1:7" x14ac:dyDescent="0.25">
      <c r="A8" s="39">
        <v>41735</v>
      </c>
      <c r="B8" s="38">
        <v>25</v>
      </c>
      <c r="E8" s="41" t="s">
        <v>106</v>
      </c>
      <c r="F8" s="43">
        <v>253</v>
      </c>
      <c r="G8"/>
    </row>
    <row r="9" spans="1:7" x14ac:dyDescent="0.25">
      <c r="A9" s="39">
        <v>41736</v>
      </c>
      <c r="B9" s="38">
        <v>27</v>
      </c>
      <c r="E9" s="41" t="s">
        <v>107</v>
      </c>
      <c r="F9" s="43">
        <v>294</v>
      </c>
      <c r="G9"/>
    </row>
    <row r="10" spans="1:7" x14ac:dyDescent="0.25">
      <c r="A10" s="39">
        <v>41737</v>
      </c>
      <c r="B10" s="38">
        <v>34</v>
      </c>
      <c r="E10" s="41" t="s">
        <v>108</v>
      </c>
      <c r="F10" s="43">
        <v>422</v>
      </c>
      <c r="G10"/>
    </row>
    <row r="11" spans="1:7" x14ac:dyDescent="0.25">
      <c r="A11" s="39">
        <v>41738</v>
      </c>
      <c r="B11" s="38">
        <v>19</v>
      </c>
      <c r="E11" s="41" t="s">
        <v>109</v>
      </c>
      <c r="F11" s="43">
        <v>456</v>
      </c>
      <c r="G11"/>
    </row>
    <row r="12" spans="1:7" x14ac:dyDescent="0.25">
      <c r="A12" s="39">
        <v>41739</v>
      </c>
      <c r="B12" s="38">
        <v>17</v>
      </c>
      <c r="E12" s="41" t="s">
        <v>110</v>
      </c>
      <c r="F12" s="43">
        <v>360</v>
      </c>
      <c r="G12"/>
    </row>
    <row r="13" spans="1:7" x14ac:dyDescent="0.25">
      <c r="A13" s="39">
        <v>41740</v>
      </c>
      <c r="B13" s="38">
        <v>12</v>
      </c>
      <c r="E13" s="41" t="s">
        <v>111</v>
      </c>
      <c r="F13" s="43">
        <v>299</v>
      </c>
      <c r="G13"/>
    </row>
    <row r="14" spans="1:7" x14ac:dyDescent="0.25">
      <c r="A14" s="39">
        <v>41741</v>
      </c>
      <c r="B14" s="38">
        <v>11</v>
      </c>
      <c r="E14" s="41" t="s">
        <v>112</v>
      </c>
      <c r="F14" s="43">
        <v>320</v>
      </c>
      <c r="G14"/>
    </row>
    <row r="15" spans="1:7" x14ac:dyDescent="0.25">
      <c r="A15" s="39">
        <v>41742</v>
      </c>
      <c r="B15" s="38">
        <v>17</v>
      </c>
      <c r="E15" s="41" t="s">
        <v>113</v>
      </c>
      <c r="F15" s="43">
        <v>679</v>
      </c>
      <c r="G15"/>
    </row>
    <row r="16" spans="1:7" x14ac:dyDescent="0.25">
      <c r="A16" s="39">
        <v>41743</v>
      </c>
      <c r="B16" s="38">
        <v>20</v>
      </c>
      <c r="E16" s="41" t="s">
        <v>114</v>
      </c>
      <c r="F16" s="43">
        <v>736</v>
      </c>
      <c r="G16"/>
    </row>
    <row r="17" spans="1:7" x14ac:dyDescent="0.25">
      <c r="A17" s="39">
        <v>41744</v>
      </c>
      <c r="B17" s="38">
        <v>30</v>
      </c>
      <c r="E17" s="41" t="s">
        <v>115</v>
      </c>
      <c r="F17" s="43">
        <v>683</v>
      </c>
      <c r="G17"/>
    </row>
    <row r="18" spans="1:7" x14ac:dyDescent="0.25">
      <c r="A18" s="39">
        <v>41745</v>
      </c>
      <c r="B18" s="38">
        <v>21</v>
      </c>
      <c r="E18" s="41" t="s">
        <v>116</v>
      </c>
      <c r="F18" s="43">
        <v>757</v>
      </c>
      <c r="G18"/>
    </row>
    <row r="19" spans="1:7" x14ac:dyDescent="0.25">
      <c r="A19" s="39">
        <v>41746</v>
      </c>
      <c r="B19" s="38">
        <v>24</v>
      </c>
      <c r="E19" s="41" t="s">
        <v>117</v>
      </c>
      <c r="F19" s="43">
        <v>844</v>
      </c>
    </row>
    <row r="20" spans="1:7" x14ac:dyDescent="0.25">
      <c r="A20" s="39">
        <v>41747</v>
      </c>
      <c r="B20" s="38">
        <v>28</v>
      </c>
      <c r="E20" s="41" t="s">
        <v>118</v>
      </c>
      <c r="F20" s="43">
        <v>734</v>
      </c>
    </row>
    <row r="21" spans="1:7" x14ac:dyDescent="0.25">
      <c r="A21" s="39">
        <v>41748</v>
      </c>
      <c r="B21" s="38">
        <v>20</v>
      </c>
      <c r="E21" s="41" t="s">
        <v>119</v>
      </c>
      <c r="F21" s="43">
        <v>722</v>
      </c>
    </row>
    <row r="22" spans="1:7" x14ac:dyDescent="0.25">
      <c r="A22" s="39">
        <v>41749</v>
      </c>
      <c r="B22" s="38">
        <v>26</v>
      </c>
      <c r="E22" s="41" t="s">
        <v>120</v>
      </c>
      <c r="F22" s="43">
        <v>954</v>
      </c>
    </row>
    <row r="23" spans="1:7" x14ac:dyDescent="0.25">
      <c r="A23" s="39">
        <v>41750</v>
      </c>
      <c r="B23" s="38">
        <v>25</v>
      </c>
      <c r="E23" s="41" t="s">
        <v>121</v>
      </c>
      <c r="F23" s="43">
        <v>1336</v>
      </c>
    </row>
    <row r="24" spans="1:7" x14ac:dyDescent="0.25">
      <c r="A24" s="39">
        <v>41751</v>
      </c>
      <c r="B24" s="38">
        <v>25</v>
      </c>
      <c r="E24" s="41" t="s">
        <v>122</v>
      </c>
      <c r="F24" s="43">
        <v>1397</v>
      </c>
    </row>
    <row r="25" spans="1:7" x14ac:dyDescent="0.25">
      <c r="A25" s="39">
        <v>41752</v>
      </c>
      <c r="B25" s="38">
        <v>21</v>
      </c>
      <c r="E25" s="41" t="s">
        <v>123</v>
      </c>
      <c r="F25" s="43">
        <v>1269</v>
      </c>
    </row>
    <row r="26" spans="1:7" x14ac:dyDescent="0.25">
      <c r="A26" s="39">
        <v>41753</v>
      </c>
      <c r="B26" s="38">
        <v>19</v>
      </c>
      <c r="E26" s="41" t="s">
        <v>124</v>
      </c>
      <c r="F26" s="43">
        <v>1375</v>
      </c>
    </row>
    <row r="27" spans="1:7" x14ac:dyDescent="0.25">
      <c r="A27" s="39">
        <v>41754</v>
      </c>
      <c r="B27" s="38">
        <v>16</v>
      </c>
      <c r="E27" s="41" t="s">
        <v>125</v>
      </c>
      <c r="F27" s="43">
        <v>1180</v>
      </c>
    </row>
    <row r="28" spans="1:7" x14ac:dyDescent="0.25">
      <c r="A28" s="39">
        <v>41755</v>
      </c>
      <c r="B28" s="38">
        <v>33</v>
      </c>
      <c r="E28" s="41" t="s">
        <v>126</v>
      </c>
      <c r="F28" s="43">
        <v>1398</v>
      </c>
    </row>
    <row r="29" spans="1:7" x14ac:dyDescent="0.25">
      <c r="A29" s="39">
        <v>41756</v>
      </c>
      <c r="B29" s="38">
        <v>36</v>
      </c>
      <c r="E29" s="41" t="s">
        <v>127</v>
      </c>
      <c r="F29" s="43">
        <v>1489</v>
      </c>
    </row>
    <row r="30" spans="1:7" x14ac:dyDescent="0.25">
      <c r="A30" s="39">
        <v>41757</v>
      </c>
      <c r="B30" s="38">
        <v>28</v>
      </c>
      <c r="E30" s="41" t="s">
        <v>128</v>
      </c>
      <c r="F30" s="43">
        <v>1418</v>
      </c>
    </row>
    <row r="31" spans="1:7" x14ac:dyDescent="0.25">
      <c r="A31" s="39">
        <v>41758</v>
      </c>
      <c r="B31" s="38">
        <v>34</v>
      </c>
      <c r="E31" s="41" t="s">
        <v>129</v>
      </c>
      <c r="F31" s="43">
        <v>1679</v>
      </c>
    </row>
    <row r="32" spans="1:7" x14ac:dyDescent="0.25">
      <c r="A32" s="39">
        <v>41759</v>
      </c>
      <c r="B32" s="38">
        <v>31</v>
      </c>
      <c r="E32" s="41" t="s">
        <v>130</v>
      </c>
      <c r="F32" s="43">
        <v>1804</v>
      </c>
    </row>
    <row r="33" spans="1:6" x14ac:dyDescent="0.25">
      <c r="A33" s="39">
        <v>41760</v>
      </c>
      <c r="B33" s="38">
        <v>23</v>
      </c>
      <c r="E33" s="41" t="s">
        <v>131</v>
      </c>
      <c r="F33" s="43">
        <v>1890</v>
      </c>
    </row>
    <row r="34" spans="1:6" x14ac:dyDescent="0.25">
      <c r="A34" s="39">
        <v>41761</v>
      </c>
      <c r="B34" s="38">
        <v>23</v>
      </c>
      <c r="E34" s="41" t="s">
        <v>132</v>
      </c>
      <c r="F34" s="43">
        <v>1948</v>
      </c>
    </row>
    <row r="35" spans="1:6" x14ac:dyDescent="0.25">
      <c r="A35" s="39">
        <v>41762</v>
      </c>
      <c r="B35" s="38">
        <v>32</v>
      </c>
      <c r="E35" s="41" t="s">
        <v>133</v>
      </c>
      <c r="F35" s="43">
        <v>2163</v>
      </c>
    </row>
    <row r="36" spans="1:6" x14ac:dyDescent="0.25">
      <c r="A36" s="39">
        <v>41763</v>
      </c>
      <c r="B36" s="38">
        <v>25</v>
      </c>
      <c r="E36" s="41" t="s">
        <v>134</v>
      </c>
      <c r="F36" s="43">
        <v>2003</v>
      </c>
    </row>
    <row r="37" spans="1:6" x14ac:dyDescent="0.25">
      <c r="A37" s="39">
        <v>41764</v>
      </c>
      <c r="B37" s="38">
        <v>29</v>
      </c>
      <c r="E37" s="41" t="s">
        <v>135</v>
      </c>
      <c r="F37" s="43">
        <v>1957</v>
      </c>
    </row>
    <row r="38" spans="1:6" x14ac:dyDescent="0.25">
      <c r="A38" s="39">
        <v>41765</v>
      </c>
      <c r="B38" s="38">
        <v>22</v>
      </c>
      <c r="E38" s="41" t="s">
        <v>136</v>
      </c>
      <c r="F38" s="43">
        <v>2126</v>
      </c>
    </row>
    <row r="39" spans="1:6" x14ac:dyDescent="0.25">
      <c r="A39" s="39">
        <v>41766</v>
      </c>
      <c r="B39" s="38">
        <v>31</v>
      </c>
      <c r="E39" s="41" t="s">
        <v>137</v>
      </c>
      <c r="F39" s="43">
        <v>1927</v>
      </c>
    </row>
    <row r="40" spans="1:6" x14ac:dyDescent="0.25">
      <c r="A40" s="39">
        <v>41767</v>
      </c>
      <c r="B40" s="38">
        <v>30</v>
      </c>
      <c r="E40" s="41" t="s">
        <v>138</v>
      </c>
      <c r="F40" s="43">
        <v>1485</v>
      </c>
    </row>
    <row r="41" spans="1:6" x14ac:dyDescent="0.25">
      <c r="A41" s="39">
        <v>41768</v>
      </c>
      <c r="B41" s="38">
        <v>45</v>
      </c>
      <c r="E41" s="41" t="s">
        <v>139</v>
      </c>
      <c r="F41" s="43">
        <v>1157</v>
      </c>
    </row>
    <row r="42" spans="1:6" x14ac:dyDescent="0.25">
      <c r="A42" s="39">
        <v>41769</v>
      </c>
      <c r="B42" s="38">
        <v>43</v>
      </c>
      <c r="E42" s="41" t="s">
        <v>140</v>
      </c>
      <c r="F42" s="43">
        <v>1191</v>
      </c>
    </row>
    <row r="43" spans="1:6" x14ac:dyDescent="0.25">
      <c r="A43" s="39">
        <v>41770</v>
      </c>
      <c r="B43" s="38">
        <v>37</v>
      </c>
      <c r="E43" s="41" t="s">
        <v>141</v>
      </c>
      <c r="F43" s="43">
        <v>1251</v>
      </c>
    </row>
    <row r="44" spans="1:6" x14ac:dyDescent="0.25">
      <c r="A44" s="39">
        <v>41771</v>
      </c>
      <c r="B44" s="38">
        <v>31</v>
      </c>
      <c r="E44" s="41" t="s">
        <v>142</v>
      </c>
      <c r="F44" s="43">
        <v>1694</v>
      </c>
    </row>
    <row r="45" spans="1:6" x14ac:dyDescent="0.25">
      <c r="A45" s="39">
        <v>41772</v>
      </c>
      <c r="B45" s="38">
        <v>41</v>
      </c>
      <c r="E45" s="41" t="s">
        <v>143</v>
      </c>
      <c r="F45" s="43">
        <v>1959</v>
      </c>
    </row>
    <row r="46" spans="1:6" x14ac:dyDescent="0.25">
      <c r="A46" s="39">
        <v>41773</v>
      </c>
      <c r="B46" s="38">
        <v>32</v>
      </c>
      <c r="E46" s="41" t="s">
        <v>144</v>
      </c>
      <c r="F46" s="43">
        <v>1718</v>
      </c>
    </row>
    <row r="47" spans="1:6" x14ac:dyDescent="0.25">
      <c r="A47" s="39">
        <v>41774</v>
      </c>
      <c r="B47" s="38">
        <v>28</v>
      </c>
      <c r="E47" s="41" t="s">
        <v>145</v>
      </c>
      <c r="F47" s="43">
        <v>1105</v>
      </c>
    </row>
    <row r="48" spans="1:6" x14ac:dyDescent="0.25">
      <c r="A48" s="39">
        <v>41775</v>
      </c>
      <c r="B48" s="38">
        <v>38</v>
      </c>
      <c r="E48" s="41" t="s">
        <v>146</v>
      </c>
      <c r="F48" s="43">
        <v>986</v>
      </c>
    </row>
    <row r="49" spans="1:6" x14ac:dyDescent="0.25">
      <c r="A49" s="39">
        <v>41776</v>
      </c>
      <c r="B49" s="38">
        <v>31</v>
      </c>
      <c r="E49" s="41" t="s">
        <v>147</v>
      </c>
      <c r="F49" s="43">
        <v>979</v>
      </c>
    </row>
    <row r="50" spans="1:6" x14ac:dyDescent="0.25">
      <c r="A50" s="39">
        <v>41777</v>
      </c>
      <c r="B50" s="38">
        <v>52</v>
      </c>
      <c r="E50" s="41" t="s">
        <v>148</v>
      </c>
      <c r="F50" s="43">
        <v>1055</v>
      </c>
    </row>
    <row r="51" spans="1:6" x14ac:dyDescent="0.25">
      <c r="A51" s="39">
        <v>41778</v>
      </c>
      <c r="B51" s="38">
        <v>60</v>
      </c>
      <c r="E51" s="41" t="s">
        <v>149</v>
      </c>
      <c r="F51" s="43">
        <v>1052</v>
      </c>
    </row>
    <row r="52" spans="1:6" x14ac:dyDescent="0.25">
      <c r="A52" s="39">
        <v>41779</v>
      </c>
      <c r="B52" s="38">
        <v>45</v>
      </c>
      <c r="E52" s="41" t="s">
        <v>150</v>
      </c>
      <c r="F52" s="43">
        <v>952</v>
      </c>
    </row>
    <row r="53" spans="1:6" x14ac:dyDescent="0.25">
      <c r="A53" s="39">
        <v>41780</v>
      </c>
      <c r="B53" s="38">
        <v>40</v>
      </c>
      <c r="E53" s="41" t="s">
        <v>151</v>
      </c>
      <c r="F53" s="43">
        <v>844</v>
      </c>
    </row>
    <row r="54" spans="1:6" x14ac:dyDescent="0.25">
      <c r="A54" s="39">
        <v>41781</v>
      </c>
      <c r="B54" s="38">
        <v>29</v>
      </c>
      <c r="E54" s="41" t="s">
        <v>152</v>
      </c>
      <c r="F54" s="43">
        <v>971</v>
      </c>
    </row>
    <row r="55" spans="1:6" x14ac:dyDescent="0.25">
      <c r="A55" s="39">
        <v>41782</v>
      </c>
      <c r="B55" s="38">
        <v>31</v>
      </c>
      <c r="E55" s="41" t="s">
        <v>153</v>
      </c>
      <c r="F55" s="43">
        <v>1092</v>
      </c>
    </row>
    <row r="56" spans="1:6" x14ac:dyDescent="0.25">
      <c r="A56" s="39">
        <v>41783</v>
      </c>
      <c r="B56" s="38">
        <v>42</v>
      </c>
      <c r="E56" s="41" t="s">
        <v>154</v>
      </c>
      <c r="F56" s="43">
        <v>1029</v>
      </c>
    </row>
    <row r="57" spans="1:6" x14ac:dyDescent="0.25">
      <c r="A57" s="39">
        <v>41784</v>
      </c>
      <c r="B57" s="38">
        <v>47</v>
      </c>
      <c r="E57" s="41" t="s">
        <v>155</v>
      </c>
      <c r="F57" s="43">
        <v>1215</v>
      </c>
    </row>
    <row r="58" spans="1:6" x14ac:dyDescent="0.25">
      <c r="A58" s="39">
        <v>41785</v>
      </c>
      <c r="B58" s="38">
        <v>59</v>
      </c>
      <c r="E58" s="41" t="s">
        <v>156</v>
      </c>
      <c r="F58" s="43">
        <v>1048</v>
      </c>
    </row>
    <row r="59" spans="1:6" x14ac:dyDescent="0.25">
      <c r="A59" s="39">
        <v>41786</v>
      </c>
      <c r="B59" s="38">
        <v>51</v>
      </c>
      <c r="E59" s="41" t="s">
        <v>157</v>
      </c>
      <c r="F59" s="43">
        <v>752</v>
      </c>
    </row>
    <row r="60" spans="1:6" x14ac:dyDescent="0.25">
      <c r="A60" s="39">
        <v>41787</v>
      </c>
      <c r="B60" s="38">
        <v>51</v>
      </c>
      <c r="E60" s="41" t="s">
        <v>158</v>
      </c>
      <c r="F60" s="43">
        <v>575</v>
      </c>
    </row>
    <row r="61" spans="1:6" x14ac:dyDescent="0.25">
      <c r="A61" s="39">
        <v>41788</v>
      </c>
      <c r="B61" s="38">
        <v>51</v>
      </c>
      <c r="E61" s="41" t="s">
        <v>159</v>
      </c>
      <c r="F61" s="43">
        <v>437</v>
      </c>
    </row>
    <row r="62" spans="1:6" x14ac:dyDescent="0.25">
      <c r="A62" s="39">
        <v>41789</v>
      </c>
      <c r="B62" s="38">
        <v>66</v>
      </c>
      <c r="E62" s="41" t="s">
        <v>160</v>
      </c>
      <c r="F62" s="43">
        <v>496</v>
      </c>
    </row>
    <row r="63" spans="1:6" x14ac:dyDescent="0.25">
      <c r="A63" s="39">
        <v>41790</v>
      </c>
      <c r="B63" s="38">
        <v>52</v>
      </c>
      <c r="E63" s="41" t="s">
        <v>161</v>
      </c>
      <c r="F63" s="43">
        <v>427</v>
      </c>
    </row>
    <row r="64" spans="1:6" x14ac:dyDescent="0.25">
      <c r="A64" s="39">
        <v>41791</v>
      </c>
      <c r="B64" s="38">
        <v>92</v>
      </c>
      <c r="E64" s="41" t="s">
        <v>162</v>
      </c>
      <c r="F64" s="43">
        <v>606</v>
      </c>
    </row>
    <row r="65" spans="1:6" x14ac:dyDescent="0.25">
      <c r="A65" s="39">
        <v>41792</v>
      </c>
      <c r="B65" s="38">
        <v>72</v>
      </c>
      <c r="E65" s="41" t="s">
        <v>163</v>
      </c>
      <c r="F65" s="43">
        <v>628</v>
      </c>
    </row>
    <row r="66" spans="1:6" x14ac:dyDescent="0.25">
      <c r="A66" s="39">
        <v>41793</v>
      </c>
      <c r="B66" s="38">
        <v>74</v>
      </c>
      <c r="E66" s="41" t="s">
        <v>164</v>
      </c>
      <c r="F66" s="43">
        <v>688</v>
      </c>
    </row>
    <row r="67" spans="1:6" x14ac:dyDescent="0.25">
      <c r="A67" s="39">
        <v>41794</v>
      </c>
      <c r="B67" s="38">
        <v>91</v>
      </c>
      <c r="E67" s="41" t="s">
        <v>165</v>
      </c>
      <c r="F67" s="43">
        <v>877</v>
      </c>
    </row>
    <row r="68" spans="1:6" x14ac:dyDescent="0.25">
      <c r="A68" s="39">
        <v>41795</v>
      </c>
      <c r="B68" s="38">
        <v>68</v>
      </c>
      <c r="E68" s="41" t="s">
        <v>166</v>
      </c>
      <c r="F68" s="43">
        <v>679</v>
      </c>
    </row>
    <row r="69" spans="1:6" x14ac:dyDescent="0.25">
      <c r="A69" s="39">
        <v>41796</v>
      </c>
      <c r="B69" s="38">
        <v>51</v>
      </c>
      <c r="E69" s="41" t="s">
        <v>98</v>
      </c>
      <c r="F69" s="43">
        <v>66852</v>
      </c>
    </row>
    <row r="70" spans="1:6" x14ac:dyDescent="0.25">
      <c r="A70" s="39">
        <v>41797</v>
      </c>
      <c r="B70" s="38">
        <v>42</v>
      </c>
      <c r="E70"/>
      <c r="F70"/>
    </row>
    <row r="71" spans="1:6" x14ac:dyDescent="0.25">
      <c r="A71" s="39">
        <v>41798</v>
      </c>
      <c r="B71" s="38">
        <v>58</v>
      </c>
      <c r="E71"/>
      <c r="F71"/>
    </row>
    <row r="72" spans="1:6" x14ac:dyDescent="0.25">
      <c r="A72" s="39">
        <v>41799</v>
      </c>
      <c r="B72" s="38">
        <v>58</v>
      </c>
      <c r="E72"/>
      <c r="F72"/>
    </row>
    <row r="73" spans="1:6" x14ac:dyDescent="0.25">
      <c r="A73" s="39">
        <v>41800</v>
      </c>
      <c r="B73" s="38">
        <v>69</v>
      </c>
      <c r="E73"/>
      <c r="F73"/>
    </row>
    <row r="74" spans="1:6" x14ac:dyDescent="0.25">
      <c r="A74" s="39">
        <v>41801</v>
      </c>
      <c r="B74" s="38">
        <v>62</v>
      </c>
      <c r="E74"/>
      <c r="F74"/>
    </row>
    <row r="75" spans="1:6" x14ac:dyDescent="0.25">
      <c r="A75" s="39">
        <v>41802</v>
      </c>
      <c r="B75" s="38">
        <v>47</v>
      </c>
      <c r="E75"/>
      <c r="F75"/>
    </row>
    <row r="76" spans="1:6" x14ac:dyDescent="0.25">
      <c r="A76" s="39">
        <v>41803</v>
      </c>
      <c r="B76" s="38">
        <v>36</v>
      </c>
      <c r="E76"/>
      <c r="F76"/>
    </row>
    <row r="77" spans="1:6" x14ac:dyDescent="0.25">
      <c r="A77" s="39">
        <v>41804</v>
      </c>
      <c r="B77" s="38">
        <v>42</v>
      </c>
      <c r="E77"/>
      <c r="F77"/>
    </row>
    <row r="78" spans="1:6" x14ac:dyDescent="0.25">
      <c r="A78" s="39">
        <v>41805</v>
      </c>
      <c r="B78" s="38">
        <v>46</v>
      </c>
      <c r="E78"/>
      <c r="F78"/>
    </row>
    <row r="79" spans="1:6" x14ac:dyDescent="0.25">
      <c r="A79" s="39">
        <v>41806</v>
      </c>
      <c r="B79" s="38">
        <v>45</v>
      </c>
      <c r="E79"/>
      <c r="F79"/>
    </row>
    <row r="80" spans="1:6" x14ac:dyDescent="0.25">
      <c r="A80" s="39">
        <v>41807</v>
      </c>
      <c r="B80" s="38">
        <v>59</v>
      </c>
      <c r="E80"/>
      <c r="F80"/>
    </row>
    <row r="81" spans="1:6" x14ac:dyDescent="0.25">
      <c r="A81" s="39">
        <v>41808</v>
      </c>
      <c r="B81" s="38">
        <v>37</v>
      </c>
      <c r="E81"/>
      <c r="F81"/>
    </row>
    <row r="82" spans="1:6" x14ac:dyDescent="0.25">
      <c r="A82" s="39">
        <v>41809</v>
      </c>
      <c r="B82" s="38">
        <v>21</v>
      </c>
      <c r="E82"/>
      <c r="F82"/>
    </row>
    <row r="83" spans="1:6" x14ac:dyDescent="0.25">
      <c r="A83" s="39">
        <v>41810</v>
      </c>
      <c r="B83" s="38">
        <v>46</v>
      </c>
      <c r="E83"/>
      <c r="F83"/>
    </row>
    <row r="84" spans="1:6" x14ac:dyDescent="0.25">
      <c r="A84" s="39">
        <v>41811</v>
      </c>
      <c r="B84" s="38">
        <v>46</v>
      </c>
      <c r="E84"/>
      <c r="F84"/>
    </row>
    <row r="85" spans="1:6" x14ac:dyDescent="0.25">
      <c r="A85" s="39">
        <v>41812</v>
      </c>
      <c r="B85" s="38">
        <v>45</v>
      </c>
      <c r="E85"/>
      <c r="F85"/>
    </row>
    <row r="86" spans="1:6" x14ac:dyDescent="0.25">
      <c r="A86" s="39">
        <v>41813</v>
      </c>
      <c r="B86" s="38">
        <v>36</v>
      </c>
      <c r="E86"/>
      <c r="F86"/>
    </row>
    <row r="87" spans="1:6" x14ac:dyDescent="0.25">
      <c r="A87" s="39">
        <v>41814</v>
      </c>
      <c r="B87" s="38">
        <v>58</v>
      </c>
      <c r="E87"/>
      <c r="F87"/>
    </row>
    <row r="88" spans="1:6" x14ac:dyDescent="0.25">
      <c r="A88" s="39">
        <v>41815</v>
      </c>
      <c r="B88" s="38">
        <v>41</v>
      </c>
      <c r="E88"/>
      <c r="F88"/>
    </row>
    <row r="89" spans="1:6" x14ac:dyDescent="0.25">
      <c r="A89" s="39">
        <v>41816</v>
      </c>
      <c r="B89" s="38">
        <v>36</v>
      </c>
      <c r="E89"/>
      <c r="F89"/>
    </row>
    <row r="90" spans="1:6" x14ac:dyDescent="0.25">
      <c r="A90" s="39">
        <v>41817</v>
      </c>
      <c r="B90" s="38">
        <v>48</v>
      </c>
      <c r="E90"/>
      <c r="F90"/>
    </row>
    <row r="91" spans="1:6" x14ac:dyDescent="0.25">
      <c r="A91" s="39">
        <v>41818</v>
      </c>
      <c r="B91" s="38">
        <v>37</v>
      </c>
      <c r="E91"/>
      <c r="F91"/>
    </row>
    <row r="92" spans="1:6" x14ac:dyDescent="0.25">
      <c r="A92" s="39">
        <v>41819</v>
      </c>
      <c r="B92" s="38">
        <v>64</v>
      </c>
      <c r="E92"/>
      <c r="F92"/>
    </row>
    <row r="93" spans="1:6" x14ac:dyDescent="0.25">
      <c r="A93" s="39">
        <v>41820</v>
      </c>
      <c r="B93" s="38">
        <v>66</v>
      </c>
      <c r="E93"/>
      <c r="F93"/>
    </row>
    <row r="94" spans="1:6" x14ac:dyDescent="0.25">
      <c r="A94" s="39">
        <v>41821</v>
      </c>
      <c r="B94" s="38">
        <v>74</v>
      </c>
      <c r="E94"/>
      <c r="F94"/>
    </row>
    <row r="95" spans="1:6" x14ac:dyDescent="0.25">
      <c r="A95" s="39">
        <v>41822</v>
      </c>
      <c r="B95" s="38">
        <v>82</v>
      </c>
      <c r="E95"/>
      <c r="F95"/>
    </row>
    <row r="96" spans="1:6" x14ac:dyDescent="0.25">
      <c r="A96" s="39">
        <v>41823</v>
      </c>
      <c r="B96" s="38">
        <v>86</v>
      </c>
      <c r="E96"/>
      <c r="F96"/>
    </row>
    <row r="97" spans="1:6" x14ac:dyDescent="0.25">
      <c r="A97" s="39">
        <v>41824</v>
      </c>
      <c r="B97" s="38">
        <v>178</v>
      </c>
      <c r="E97"/>
      <c r="F97"/>
    </row>
    <row r="98" spans="1:6" x14ac:dyDescent="0.25">
      <c r="A98" s="39">
        <v>41825</v>
      </c>
      <c r="B98" s="38">
        <v>95</v>
      </c>
      <c r="E98"/>
      <c r="F98"/>
    </row>
    <row r="99" spans="1:6" x14ac:dyDescent="0.25">
      <c r="A99" s="39">
        <v>41826</v>
      </c>
      <c r="B99" s="38">
        <v>98</v>
      </c>
      <c r="E99"/>
      <c r="F99"/>
    </row>
    <row r="100" spans="1:6" x14ac:dyDescent="0.25">
      <c r="A100" s="39">
        <v>41827</v>
      </c>
      <c r="B100" s="38">
        <v>98</v>
      </c>
      <c r="E100"/>
      <c r="F100"/>
    </row>
    <row r="101" spans="1:6" x14ac:dyDescent="0.25">
      <c r="A101" s="39">
        <v>41828</v>
      </c>
      <c r="B101" s="38">
        <v>115</v>
      </c>
      <c r="E101"/>
      <c r="F101"/>
    </row>
    <row r="102" spans="1:6" x14ac:dyDescent="0.25">
      <c r="A102" s="39">
        <v>41829</v>
      </c>
      <c r="B102" s="38">
        <v>93</v>
      </c>
      <c r="E102"/>
      <c r="F102"/>
    </row>
    <row r="103" spans="1:6" x14ac:dyDescent="0.25">
      <c r="A103" s="39">
        <v>41830</v>
      </c>
      <c r="B103" s="38">
        <v>132</v>
      </c>
      <c r="E103"/>
      <c r="F103"/>
    </row>
    <row r="104" spans="1:6" x14ac:dyDescent="0.25">
      <c r="A104" s="39">
        <v>41831</v>
      </c>
      <c r="B104" s="38">
        <v>124</v>
      </c>
      <c r="E104"/>
      <c r="F104"/>
    </row>
    <row r="105" spans="1:6" x14ac:dyDescent="0.25">
      <c r="A105" s="39">
        <v>41832</v>
      </c>
      <c r="B105" s="38">
        <v>82</v>
      </c>
      <c r="E105"/>
      <c r="F105"/>
    </row>
    <row r="106" spans="1:6" x14ac:dyDescent="0.25">
      <c r="A106" s="39">
        <v>41833</v>
      </c>
      <c r="B106" s="38">
        <v>92</v>
      </c>
      <c r="E106"/>
      <c r="F106"/>
    </row>
    <row r="107" spans="1:6" x14ac:dyDescent="0.25">
      <c r="A107" s="39">
        <v>41834</v>
      </c>
      <c r="B107" s="38">
        <v>122</v>
      </c>
      <c r="E107"/>
      <c r="F107"/>
    </row>
    <row r="108" spans="1:6" x14ac:dyDescent="0.25">
      <c r="A108" s="39">
        <v>41835</v>
      </c>
      <c r="B108" s="38">
        <v>114</v>
      </c>
      <c r="E108"/>
      <c r="F108"/>
    </row>
    <row r="109" spans="1:6" x14ac:dyDescent="0.25">
      <c r="A109" s="39">
        <v>41836</v>
      </c>
      <c r="B109" s="38">
        <v>89</v>
      </c>
      <c r="E109"/>
      <c r="F109"/>
    </row>
    <row r="110" spans="1:6" x14ac:dyDescent="0.25">
      <c r="A110" s="39">
        <v>41837</v>
      </c>
      <c r="B110" s="38">
        <v>86</v>
      </c>
      <c r="E110"/>
      <c r="F110"/>
    </row>
    <row r="111" spans="1:6" x14ac:dyDescent="0.25">
      <c r="A111" s="39">
        <v>41838</v>
      </c>
      <c r="B111" s="38">
        <v>58</v>
      </c>
      <c r="E111"/>
      <c r="F111"/>
    </row>
    <row r="112" spans="1:6" x14ac:dyDescent="0.25">
      <c r="A112" s="39">
        <v>41839</v>
      </c>
      <c r="B112" s="38">
        <v>95</v>
      </c>
      <c r="E112"/>
      <c r="F112"/>
    </row>
    <row r="113" spans="1:6" x14ac:dyDescent="0.25">
      <c r="A113" s="39">
        <v>41840</v>
      </c>
      <c r="B113" s="38">
        <v>119</v>
      </c>
      <c r="E113"/>
      <c r="F113"/>
    </row>
    <row r="114" spans="1:6" x14ac:dyDescent="0.25">
      <c r="A114" s="39">
        <v>41841</v>
      </c>
      <c r="B114" s="38">
        <v>175</v>
      </c>
      <c r="E114"/>
      <c r="F114"/>
    </row>
    <row r="115" spans="1:6" x14ac:dyDescent="0.25">
      <c r="A115" s="39">
        <v>41842</v>
      </c>
      <c r="B115" s="38">
        <v>144</v>
      </c>
      <c r="E115"/>
      <c r="F115"/>
    </row>
    <row r="116" spans="1:6" x14ac:dyDescent="0.25">
      <c r="A116" s="39">
        <v>41843</v>
      </c>
      <c r="B116" s="38">
        <v>90</v>
      </c>
      <c r="E116"/>
      <c r="F116"/>
    </row>
    <row r="117" spans="1:6" x14ac:dyDescent="0.25">
      <c r="A117" s="39">
        <v>41844</v>
      </c>
      <c r="B117" s="38">
        <v>107</v>
      </c>
      <c r="E117"/>
      <c r="F117"/>
    </row>
    <row r="118" spans="1:6" x14ac:dyDescent="0.25">
      <c r="A118" s="39">
        <v>41845</v>
      </c>
      <c r="B118" s="38">
        <v>102</v>
      </c>
      <c r="E118"/>
      <c r="F118"/>
    </row>
    <row r="119" spans="1:6" x14ac:dyDescent="0.25">
      <c r="A119" s="39">
        <v>41846</v>
      </c>
      <c r="B119" s="38">
        <v>67</v>
      </c>
      <c r="E119"/>
      <c r="F119"/>
    </row>
    <row r="120" spans="1:6" x14ac:dyDescent="0.25">
      <c r="A120" s="39">
        <v>41847</v>
      </c>
      <c r="B120" s="38">
        <v>72</v>
      </c>
      <c r="E120"/>
      <c r="F120"/>
    </row>
    <row r="121" spans="1:6" x14ac:dyDescent="0.25">
      <c r="A121" s="39">
        <v>41848</v>
      </c>
      <c r="B121" s="38">
        <v>127</v>
      </c>
      <c r="E121"/>
      <c r="F121"/>
    </row>
    <row r="122" spans="1:6" x14ac:dyDescent="0.25">
      <c r="A122" s="39">
        <v>41849</v>
      </c>
      <c r="B122" s="38">
        <v>97</v>
      </c>
      <c r="E122"/>
      <c r="F122"/>
    </row>
    <row r="123" spans="1:6" x14ac:dyDescent="0.25">
      <c r="A123" s="39">
        <v>41850</v>
      </c>
      <c r="B123" s="38">
        <v>123</v>
      </c>
      <c r="E123"/>
      <c r="F123"/>
    </row>
    <row r="124" spans="1:6" x14ac:dyDescent="0.25">
      <c r="A124" s="39">
        <v>41851</v>
      </c>
      <c r="B124" s="38">
        <v>106</v>
      </c>
      <c r="E124"/>
      <c r="F124"/>
    </row>
    <row r="125" spans="1:6" x14ac:dyDescent="0.25">
      <c r="A125" s="39">
        <v>41852</v>
      </c>
      <c r="B125" s="38">
        <v>97</v>
      </c>
      <c r="E125"/>
      <c r="F125"/>
    </row>
    <row r="126" spans="1:6" x14ac:dyDescent="0.25">
      <c r="A126" s="39">
        <v>41853</v>
      </c>
      <c r="B126" s="38">
        <v>121</v>
      </c>
      <c r="E126"/>
      <c r="F126"/>
    </row>
    <row r="127" spans="1:6" x14ac:dyDescent="0.25">
      <c r="A127" s="39">
        <v>41854</v>
      </c>
      <c r="B127" s="38">
        <v>173</v>
      </c>
      <c r="E127"/>
      <c r="F127"/>
    </row>
    <row r="128" spans="1:6" x14ac:dyDescent="0.25">
      <c r="A128" s="39">
        <v>41855</v>
      </c>
      <c r="B128" s="38">
        <v>110</v>
      </c>
      <c r="E128"/>
      <c r="F128"/>
    </row>
    <row r="129" spans="1:6" x14ac:dyDescent="0.25">
      <c r="A129" s="39">
        <v>41856</v>
      </c>
      <c r="B129" s="38">
        <v>95</v>
      </c>
      <c r="E129"/>
      <c r="F129"/>
    </row>
    <row r="130" spans="1:6" x14ac:dyDescent="0.25">
      <c r="A130" s="39">
        <v>41857</v>
      </c>
      <c r="B130" s="38">
        <v>115</v>
      </c>
      <c r="E130"/>
      <c r="F130"/>
    </row>
    <row r="131" spans="1:6" x14ac:dyDescent="0.25">
      <c r="A131" s="39">
        <v>41858</v>
      </c>
      <c r="B131" s="38">
        <v>107</v>
      </c>
      <c r="E131"/>
      <c r="F131"/>
    </row>
    <row r="132" spans="1:6" x14ac:dyDescent="0.25">
      <c r="A132" s="39">
        <v>41859</v>
      </c>
      <c r="B132" s="38">
        <v>70</v>
      </c>
      <c r="E132"/>
      <c r="F132"/>
    </row>
    <row r="133" spans="1:6" x14ac:dyDescent="0.25">
      <c r="A133" s="39">
        <v>41860</v>
      </c>
      <c r="B133" s="38">
        <v>86</v>
      </c>
      <c r="E133"/>
      <c r="F133"/>
    </row>
    <row r="134" spans="1:6" x14ac:dyDescent="0.25">
      <c r="A134" s="39">
        <v>41861</v>
      </c>
      <c r="B134" s="38">
        <v>151</v>
      </c>
      <c r="E134"/>
      <c r="F134"/>
    </row>
    <row r="135" spans="1:6" x14ac:dyDescent="0.25">
      <c r="A135" s="39">
        <v>41862</v>
      </c>
      <c r="B135" s="38">
        <v>121</v>
      </c>
      <c r="E135"/>
      <c r="F135"/>
    </row>
    <row r="136" spans="1:6" x14ac:dyDescent="0.25">
      <c r="A136" s="39">
        <v>41863</v>
      </c>
      <c r="B136" s="38">
        <v>106</v>
      </c>
      <c r="E136"/>
      <c r="F136"/>
    </row>
    <row r="137" spans="1:6" x14ac:dyDescent="0.25">
      <c r="A137" s="39">
        <v>41864</v>
      </c>
      <c r="B137" s="38">
        <v>78</v>
      </c>
      <c r="E137"/>
      <c r="F137"/>
    </row>
    <row r="138" spans="1:6" x14ac:dyDescent="0.25">
      <c r="A138" s="39">
        <v>41865</v>
      </c>
      <c r="B138" s="38">
        <v>86</v>
      </c>
      <c r="E138"/>
      <c r="F138"/>
    </row>
    <row r="139" spans="1:6" x14ac:dyDescent="0.25">
      <c r="A139" s="39">
        <v>41866</v>
      </c>
      <c r="B139" s="38">
        <v>112</v>
      </c>
      <c r="E139"/>
      <c r="F139"/>
    </row>
    <row r="140" spans="1:6" x14ac:dyDescent="0.25">
      <c r="A140" s="39">
        <v>41867</v>
      </c>
      <c r="B140" s="38">
        <v>111</v>
      </c>
      <c r="E140"/>
      <c r="F140"/>
    </row>
    <row r="141" spans="1:6" x14ac:dyDescent="0.25">
      <c r="A141" s="39">
        <v>41868</v>
      </c>
      <c r="B141" s="38">
        <v>108</v>
      </c>
      <c r="E141"/>
      <c r="F141"/>
    </row>
    <row r="142" spans="1:6" x14ac:dyDescent="0.25">
      <c r="A142" s="39">
        <v>41869</v>
      </c>
      <c r="B142" s="38">
        <v>119</v>
      </c>
      <c r="E142"/>
      <c r="F142"/>
    </row>
    <row r="143" spans="1:6" x14ac:dyDescent="0.25">
      <c r="A143" s="39">
        <v>41870</v>
      </c>
      <c r="B143" s="38">
        <v>94</v>
      </c>
      <c r="E143"/>
      <c r="F143"/>
    </row>
    <row r="144" spans="1:6" x14ac:dyDescent="0.25">
      <c r="A144" s="39">
        <v>41871</v>
      </c>
      <c r="B144" s="38">
        <v>93</v>
      </c>
      <c r="E144"/>
      <c r="F144"/>
    </row>
    <row r="145" spans="1:6" x14ac:dyDescent="0.25">
      <c r="A145" s="39">
        <v>41872</v>
      </c>
      <c r="B145" s="38">
        <v>103</v>
      </c>
      <c r="E145"/>
      <c r="F145"/>
    </row>
    <row r="146" spans="1:6" x14ac:dyDescent="0.25">
      <c r="A146" s="39">
        <v>41873</v>
      </c>
      <c r="B146" s="38">
        <v>125</v>
      </c>
      <c r="E146"/>
      <c r="F146"/>
    </row>
    <row r="147" spans="1:6" x14ac:dyDescent="0.25">
      <c r="A147" s="39">
        <v>41874</v>
      </c>
      <c r="B147" s="38">
        <v>249</v>
      </c>
      <c r="E147"/>
      <c r="F147"/>
    </row>
    <row r="148" spans="1:6" x14ac:dyDescent="0.25">
      <c r="A148" s="39">
        <v>41875</v>
      </c>
      <c r="B148" s="38">
        <v>171</v>
      </c>
      <c r="E148"/>
      <c r="F148"/>
    </row>
    <row r="149" spans="1:6" x14ac:dyDescent="0.25">
      <c r="A149" s="39">
        <v>41876</v>
      </c>
      <c r="B149" s="38">
        <v>164</v>
      </c>
      <c r="E149"/>
      <c r="F149"/>
    </row>
    <row r="150" spans="1:6" x14ac:dyDescent="0.25">
      <c r="A150" s="39">
        <v>41877</v>
      </c>
      <c r="B150" s="38">
        <v>163</v>
      </c>
      <c r="E150"/>
      <c r="F150"/>
    </row>
    <row r="151" spans="1:6" x14ac:dyDescent="0.25">
      <c r="A151" s="39">
        <v>41878</v>
      </c>
      <c r="B151" s="38">
        <v>157</v>
      </c>
      <c r="E151"/>
      <c r="F151"/>
    </row>
    <row r="152" spans="1:6" x14ac:dyDescent="0.25">
      <c r="A152" s="39">
        <v>41879</v>
      </c>
      <c r="B152" s="38">
        <v>158</v>
      </c>
      <c r="E152"/>
      <c r="F152"/>
    </row>
    <row r="153" spans="1:6" x14ac:dyDescent="0.25">
      <c r="A153" s="39">
        <v>41880</v>
      </c>
      <c r="B153" s="38">
        <v>133</v>
      </c>
      <c r="E153"/>
      <c r="F153"/>
    </row>
    <row r="154" spans="1:6" x14ac:dyDescent="0.25">
      <c r="A154" s="39">
        <v>41881</v>
      </c>
      <c r="B154" s="38">
        <v>160</v>
      </c>
      <c r="E154"/>
      <c r="F154"/>
    </row>
    <row r="155" spans="1:6" x14ac:dyDescent="0.25">
      <c r="A155" s="39">
        <v>41882</v>
      </c>
      <c r="B155" s="38">
        <v>401</v>
      </c>
      <c r="E155"/>
      <c r="F155"/>
    </row>
    <row r="156" spans="1:6" x14ac:dyDescent="0.25">
      <c r="A156" s="39">
        <v>41883</v>
      </c>
      <c r="B156" s="38">
        <v>251</v>
      </c>
      <c r="E156"/>
      <c r="F156"/>
    </row>
    <row r="157" spans="1:6" x14ac:dyDescent="0.25">
      <c r="A157" s="39">
        <v>41884</v>
      </c>
      <c r="B157" s="38">
        <v>154</v>
      </c>
      <c r="E157"/>
      <c r="F157"/>
    </row>
    <row r="158" spans="1:6" x14ac:dyDescent="0.25">
      <c r="A158" s="39">
        <v>41885</v>
      </c>
      <c r="B158" s="38">
        <v>211</v>
      </c>
      <c r="E158"/>
      <c r="F158"/>
    </row>
    <row r="159" spans="1:6" x14ac:dyDescent="0.25">
      <c r="A159" s="39">
        <v>41886</v>
      </c>
      <c r="B159" s="38">
        <v>183</v>
      </c>
      <c r="E159"/>
      <c r="F159"/>
    </row>
    <row r="160" spans="1:6" x14ac:dyDescent="0.25">
      <c r="A160" s="39">
        <v>41887</v>
      </c>
      <c r="B160" s="38">
        <v>147</v>
      </c>
      <c r="E160"/>
      <c r="F160"/>
    </row>
    <row r="161" spans="1:6" x14ac:dyDescent="0.25">
      <c r="A161" s="39">
        <v>41888</v>
      </c>
      <c r="B161" s="38">
        <v>202</v>
      </c>
      <c r="E161"/>
      <c r="F161"/>
    </row>
    <row r="162" spans="1:6" x14ac:dyDescent="0.25">
      <c r="A162" s="39">
        <v>41889</v>
      </c>
      <c r="B162" s="38">
        <v>249</v>
      </c>
      <c r="E162"/>
      <c r="F162"/>
    </row>
    <row r="163" spans="1:6" x14ac:dyDescent="0.25">
      <c r="A163" s="39">
        <v>41890</v>
      </c>
      <c r="B163" s="38">
        <v>185</v>
      </c>
      <c r="E163"/>
      <c r="F163"/>
    </row>
    <row r="164" spans="1:6" x14ac:dyDescent="0.25">
      <c r="A164" s="39">
        <v>41891</v>
      </c>
      <c r="B164" s="38">
        <v>170</v>
      </c>
      <c r="E164"/>
      <c r="F164"/>
    </row>
    <row r="165" spans="1:6" x14ac:dyDescent="0.25">
      <c r="A165" s="39">
        <v>41892</v>
      </c>
      <c r="B165" s="38">
        <v>186</v>
      </c>
      <c r="E165"/>
      <c r="F165"/>
    </row>
    <row r="166" spans="1:6" x14ac:dyDescent="0.25">
      <c r="A166" s="39">
        <v>41893</v>
      </c>
      <c r="B166" s="38">
        <v>148</v>
      </c>
      <c r="E166"/>
      <c r="F166"/>
    </row>
    <row r="167" spans="1:6" x14ac:dyDescent="0.25">
      <c r="A167" s="39">
        <v>41894</v>
      </c>
      <c r="B167" s="38">
        <v>131</v>
      </c>
      <c r="E167"/>
      <c r="F167"/>
    </row>
    <row r="168" spans="1:6" x14ac:dyDescent="0.25">
      <c r="A168" s="39">
        <v>41895</v>
      </c>
      <c r="B168" s="38">
        <v>249</v>
      </c>
      <c r="E168"/>
      <c r="F168"/>
    </row>
    <row r="169" spans="1:6" x14ac:dyDescent="0.25">
      <c r="A169" s="39">
        <v>41896</v>
      </c>
      <c r="B169" s="38">
        <v>200</v>
      </c>
      <c r="E169"/>
      <c r="F169"/>
    </row>
    <row r="170" spans="1:6" x14ac:dyDescent="0.25">
      <c r="A170" s="39">
        <v>41897</v>
      </c>
      <c r="B170" s="38">
        <v>224</v>
      </c>
      <c r="E170"/>
      <c r="F170"/>
    </row>
    <row r="171" spans="1:6" x14ac:dyDescent="0.25">
      <c r="A171" s="39">
        <v>41898</v>
      </c>
      <c r="B171" s="38">
        <v>181</v>
      </c>
      <c r="E171"/>
      <c r="F171"/>
    </row>
    <row r="172" spans="1:6" x14ac:dyDescent="0.25">
      <c r="A172" s="39">
        <v>41899</v>
      </c>
      <c r="B172" s="38">
        <v>142</v>
      </c>
      <c r="E172"/>
      <c r="F172"/>
    </row>
    <row r="173" spans="1:6" x14ac:dyDescent="0.25">
      <c r="A173" s="39">
        <v>41900</v>
      </c>
      <c r="B173" s="38">
        <v>133</v>
      </c>
      <c r="E173"/>
      <c r="F173"/>
    </row>
    <row r="174" spans="1:6" x14ac:dyDescent="0.25">
      <c r="A174" s="39">
        <v>41901</v>
      </c>
      <c r="B174" s="38">
        <v>125</v>
      </c>
      <c r="E174"/>
      <c r="F174"/>
    </row>
    <row r="175" spans="1:6" x14ac:dyDescent="0.25">
      <c r="A175" s="39">
        <v>41902</v>
      </c>
      <c r="B175" s="38">
        <v>294</v>
      </c>
      <c r="E175"/>
      <c r="F175"/>
    </row>
    <row r="176" spans="1:6" x14ac:dyDescent="0.25">
      <c r="A176" s="39">
        <v>41903</v>
      </c>
      <c r="B176" s="38">
        <v>276</v>
      </c>
      <c r="E176"/>
      <c r="F176"/>
    </row>
    <row r="177" spans="1:6" x14ac:dyDescent="0.25">
      <c r="A177" s="39">
        <v>41904</v>
      </c>
      <c r="B177" s="38">
        <v>232</v>
      </c>
      <c r="E177"/>
      <c r="F177"/>
    </row>
    <row r="178" spans="1:6" x14ac:dyDescent="0.25">
      <c r="A178" s="39">
        <v>41905</v>
      </c>
      <c r="B178" s="38">
        <v>184</v>
      </c>
      <c r="E178"/>
      <c r="F178"/>
    </row>
    <row r="179" spans="1:6" x14ac:dyDescent="0.25">
      <c r="A179" s="39">
        <v>41906</v>
      </c>
      <c r="B179" s="38">
        <v>146</v>
      </c>
      <c r="E179"/>
      <c r="F179"/>
    </row>
    <row r="180" spans="1:6" x14ac:dyDescent="0.25">
      <c r="A180" s="39">
        <v>41907</v>
      </c>
      <c r="B180" s="38">
        <v>115</v>
      </c>
      <c r="E180"/>
      <c r="F180"/>
    </row>
    <row r="181" spans="1:6" x14ac:dyDescent="0.25">
      <c r="A181" s="39">
        <v>41908</v>
      </c>
      <c r="B181" s="38">
        <v>138</v>
      </c>
      <c r="E181"/>
      <c r="F181"/>
    </row>
    <row r="182" spans="1:6" x14ac:dyDescent="0.25">
      <c r="A182" s="39">
        <v>41909</v>
      </c>
      <c r="B182" s="38">
        <v>188</v>
      </c>
      <c r="E182"/>
      <c r="F182"/>
    </row>
    <row r="183" spans="1:6" x14ac:dyDescent="0.25">
      <c r="A183" s="39">
        <v>41910</v>
      </c>
      <c r="B183" s="38">
        <v>177</v>
      </c>
      <c r="E183"/>
      <c r="F183"/>
    </row>
    <row r="184" spans="1:6" x14ac:dyDescent="0.25">
      <c r="A184" s="39">
        <v>41911</v>
      </c>
      <c r="B184" s="38">
        <v>209</v>
      </c>
      <c r="E184"/>
      <c r="F184"/>
    </row>
    <row r="185" spans="1:6" x14ac:dyDescent="0.25">
      <c r="A185" s="39">
        <v>41912</v>
      </c>
      <c r="B185" s="38">
        <v>245</v>
      </c>
      <c r="E185"/>
      <c r="F185"/>
    </row>
    <row r="186" spans="1:6" x14ac:dyDescent="0.25">
      <c r="A186" s="39">
        <v>41913</v>
      </c>
      <c r="B186" s="38">
        <v>173</v>
      </c>
      <c r="E186"/>
      <c r="F186"/>
    </row>
    <row r="187" spans="1:6" x14ac:dyDescent="0.25">
      <c r="A187" s="39">
        <v>41914</v>
      </c>
      <c r="B187" s="38">
        <v>158</v>
      </c>
      <c r="E187"/>
      <c r="F187"/>
    </row>
    <row r="188" spans="1:6" x14ac:dyDescent="0.25">
      <c r="A188" s="39">
        <v>41915</v>
      </c>
      <c r="B188" s="38">
        <v>136</v>
      </c>
      <c r="E188"/>
      <c r="F188"/>
    </row>
    <row r="189" spans="1:6" x14ac:dyDescent="0.25">
      <c r="A189" s="39">
        <v>41916</v>
      </c>
      <c r="B189" s="38">
        <v>223</v>
      </c>
      <c r="E189"/>
      <c r="F189"/>
    </row>
    <row r="190" spans="1:6" x14ac:dyDescent="0.25">
      <c r="A190" s="39">
        <v>41917</v>
      </c>
      <c r="B190" s="38">
        <v>254</v>
      </c>
      <c r="E190"/>
      <c r="F190"/>
    </row>
    <row r="191" spans="1:6" x14ac:dyDescent="0.25">
      <c r="A191" s="39">
        <v>41918</v>
      </c>
      <c r="B191" s="38">
        <v>181</v>
      </c>
      <c r="E191"/>
      <c r="F191"/>
    </row>
    <row r="192" spans="1:6" x14ac:dyDescent="0.25">
      <c r="A192" s="39">
        <v>41919</v>
      </c>
      <c r="B192" s="38">
        <v>199</v>
      </c>
      <c r="E192"/>
      <c r="F192"/>
    </row>
    <row r="193" spans="1:6" x14ac:dyDescent="0.25">
      <c r="A193" s="39">
        <v>41920</v>
      </c>
      <c r="B193" s="38">
        <v>188</v>
      </c>
      <c r="E193"/>
      <c r="F193"/>
    </row>
    <row r="194" spans="1:6" x14ac:dyDescent="0.25">
      <c r="A194" s="39">
        <v>41921</v>
      </c>
      <c r="B194" s="38">
        <v>169</v>
      </c>
      <c r="E194"/>
      <c r="F194"/>
    </row>
    <row r="195" spans="1:6" x14ac:dyDescent="0.25">
      <c r="A195" s="39">
        <v>41922</v>
      </c>
      <c r="B195" s="38">
        <v>171</v>
      </c>
      <c r="E195"/>
      <c r="F195"/>
    </row>
    <row r="196" spans="1:6" x14ac:dyDescent="0.25">
      <c r="A196" s="39">
        <v>41923</v>
      </c>
      <c r="B196" s="38">
        <v>267</v>
      </c>
      <c r="E196"/>
      <c r="F196"/>
    </row>
    <row r="197" spans="1:6" x14ac:dyDescent="0.25">
      <c r="A197" s="39">
        <v>41924</v>
      </c>
      <c r="B197" s="38">
        <v>314</v>
      </c>
      <c r="E197"/>
      <c r="F197"/>
    </row>
    <row r="198" spans="1:6" x14ac:dyDescent="0.25">
      <c r="A198" s="39">
        <v>41925</v>
      </c>
      <c r="B198" s="38">
        <v>272</v>
      </c>
      <c r="E198"/>
      <c r="F198"/>
    </row>
    <row r="199" spans="1:6" x14ac:dyDescent="0.25">
      <c r="A199" s="39">
        <v>41926</v>
      </c>
      <c r="B199" s="38">
        <v>187</v>
      </c>
      <c r="E199"/>
      <c r="F199"/>
    </row>
    <row r="200" spans="1:6" x14ac:dyDescent="0.25">
      <c r="A200" s="39">
        <v>41927</v>
      </c>
      <c r="B200" s="38">
        <v>163</v>
      </c>
      <c r="E200"/>
      <c r="F200"/>
    </row>
    <row r="201" spans="1:6" x14ac:dyDescent="0.25">
      <c r="A201" s="39">
        <v>41928</v>
      </c>
      <c r="B201" s="38">
        <v>151</v>
      </c>
      <c r="E201"/>
      <c r="F201"/>
    </row>
    <row r="202" spans="1:6" x14ac:dyDescent="0.25">
      <c r="A202" s="39">
        <v>41929</v>
      </c>
      <c r="B202" s="38">
        <v>168</v>
      </c>
      <c r="E202"/>
      <c r="F202"/>
    </row>
    <row r="203" spans="1:6" x14ac:dyDescent="0.25">
      <c r="A203" s="39">
        <v>41930</v>
      </c>
      <c r="B203" s="38">
        <v>238</v>
      </c>
      <c r="E203"/>
      <c r="F203"/>
    </row>
    <row r="204" spans="1:6" x14ac:dyDescent="0.25">
      <c r="A204" s="39">
        <v>41931</v>
      </c>
      <c r="B204" s="38">
        <v>239</v>
      </c>
      <c r="E204"/>
      <c r="F204"/>
    </row>
    <row r="205" spans="1:6" x14ac:dyDescent="0.25">
      <c r="A205" s="39">
        <v>41932</v>
      </c>
      <c r="B205" s="38">
        <v>229</v>
      </c>
      <c r="E205"/>
      <c r="F205"/>
    </row>
    <row r="206" spans="1:6" x14ac:dyDescent="0.25">
      <c r="A206" s="39">
        <v>41933</v>
      </c>
      <c r="B206" s="38">
        <v>192</v>
      </c>
      <c r="E206"/>
      <c r="F206"/>
    </row>
    <row r="207" spans="1:6" x14ac:dyDescent="0.25">
      <c r="A207" s="39">
        <v>41934</v>
      </c>
      <c r="B207" s="38">
        <v>179</v>
      </c>
      <c r="E207"/>
      <c r="F207"/>
    </row>
    <row r="208" spans="1:6" x14ac:dyDescent="0.25">
      <c r="A208" s="39">
        <v>41935</v>
      </c>
      <c r="B208" s="38">
        <v>139</v>
      </c>
      <c r="E208"/>
      <c r="F208"/>
    </row>
    <row r="209" spans="1:6" x14ac:dyDescent="0.25">
      <c r="A209" s="39">
        <v>41936</v>
      </c>
      <c r="B209" s="38">
        <v>203</v>
      </c>
      <c r="E209"/>
      <c r="F209"/>
    </row>
    <row r="210" spans="1:6" x14ac:dyDescent="0.25">
      <c r="A210" s="39">
        <v>41937</v>
      </c>
      <c r="B210" s="38">
        <v>353</v>
      </c>
      <c r="E210"/>
      <c r="F210"/>
    </row>
    <row r="211" spans="1:6" x14ac:dyDescent="0.25">
      <c r="A211" s="39">
        <v>41938</v>
      </c>
      <c r="B211" s="38">
        <v>384</v>
      </c>
      <c r="E211"/>
      <c r="F211"/>
    </row>
    <row r="212" spans="1:6" x14ac:dyDescent="0.25">
      <c r="A212" s="39">
        <v>41939</v>
      </c>
      <c r="B212" s="38">
        <v>344</v>
      </c>
      <c r="E212"/>
      <c r="F212"/>
    </row>
    <row r="213" spans="1:6" x14ac:dyDescent="0.25">
      <c r="A213" s="39">
        <v>41940</v>
      </c>
      <c r="B213" s="38">
        <v>351</v>
      </c>
      <c r="E213"/>
      <c r="F213"/>
    </row>
    <row r="214" spans="1:6" x14ac:dyDescent="0.25">
      <c r="A214" s="39">
        <v>41941</v>
      </c>
      <c r="B214" s="38">
        <v>218</v>
      </c>
      <c r="E214"/>
      <c r="F214"/>
    </row>
    <row r="215" spans="1:6" x14ac:dyDescent="0.25">
      <c r="A215" s="39">
        <v>41942</v>
      </c>
      <c r="B215" s="38">
        <v>243</v>
      </c>
      <c r="E215"/>
      <c r="F215"/>
    </row>
    <row r="216" spans="1:6" x14ac:dyDescent="0.25">
      <c r="A216" s="39">
        <v>41943</v>
      </c>
      <c r="B216" s="38">
        <v>154</v>
      </c>
      <c r="E216"/>
      <c r="F216"/>
    </row>
    <row r="217" spans="1:6" x14ac:dyDescent="0.25">
      <c r="A217" s="39">
        <v>41944</v>
      </c>
      <c r="B217" s="38">
        <v>243</v>
      </c>
      <c r="E217"/>
      <c r="F217"/>
    </row>
    <row r="218" spans="1:6" x14ac:dyDescent="0.25">
      <c r="A218" s="39">
        <v>41945</v>
      </c>
      <c r="B218" s="38">
        <v>251</v>
      </c>
      <c r="E218"/>
      <c r="F218"/>
    </row>
    <row r="219" spans="1:6" x14ac:dyDescent="0.25">
      <c r="A219" s="39">
        <v>41946</v>
      </c>
      <c r="B219" s="38">
        <v>262</v>
      </c>
      <c r="E219"/>
      <c r="F219"/>
    </row>
    <row r="220" spans="1:6" x14ac:dyDescent="0.25">
      <c r="A220" s="39">
        <v>41947</v>
      </c>
      <c r="B220" s="38">
        <v>269</v>
      </c>
      <c r="E220"/>
      <c r="F220"/>
    </row>
    <row r="221" spans="1:6" x14ac:dyDescent="0.25">
      <c r="A221" s="39">
        <v>41948</v>
      </c>
      <c r="B221" s="38">
        <v>258</v>
      </c>
      <c r="E221"/>
      <c r="F221"/>
    </row>
    <row r="222" spans="1:6" x14ac:dyDescent="0.25">
      <c r="A222" s="39">
        <v>41949</v>
      </c>
      <c r="B222" s="38">
        <v>223</v>
      </c>
      <c r="E222"/>
      <c r="F222"/>
    </row>
    <row r="223" spans="1:6" x14ac:dyDescent="0.25">
      <c r="A223" s="39">
        <v>41950</v>
      </c>
      <c r="B223" s="38">
        <v>235</v>
      </c>
      <c r="E223"/>
      <c r="F223"/>
    </row>
    <row r="224" spans="1:6" x14ac:dyDescent="0.25">
      <c r="A224" s="39">
        <v>41951</v>
      </c>
      <c r="B224" s="38">
        <v>277</v>
      </c>
      <c r="E224"/>
      <c r="F224"/>
    </row>
    <row r="225" spans="1:6" x14ac:dyDescent="0.25">
      <c r="A225" s="39">
        <v>41952</v>
      </c>
      <c r="B225" s="38">
        <v>366</v>
      </c>
      <c r="E225"/>
      <c r="F225"/>
    </row>
    <row r="226" spans="1:6" x14ac:dyDescent="0.25">
      <c r="A226" s="39">
        <v>41953</v>
      </c>
      <c r="B226" s="38">
        <v>274</v>
      </c>
      <c r="E226"/>
      <c r="F226"/>
    </row>
    <row r="227" spans="1:6" x14ac:dyDescent="0.25">
      <c r="A227" s="39">
        <v>41954</v>
      </c>
      <c r="B227" s="38">
        <v>275</v>
      </c>
      <c r="E227"/>
      <c r="F227"/>
    </row>
    <row r="228" spans="1:6" x14ac:dyDescent="0.25">
      <c r="A228" s="39">
        <v>41955</v>
      </c>
      <c r="B228" s="38">
        <v>215</v>
      </c>
      <c r="E228"/>
      <c r="F228"/>
    </row>
    <row r="229" spans="1:6" x14ac:dyDescent="0.25">
      <c r="A229" s="39">
        <v>41956</v>
      </c>
      <c r="B229" s="38">
        <v>215</v>
      </c>
      <c r="E229"/>
      <c r="F229"/>
    </row>
    <row r="230" spans="1:6" x14ac:dyDescent="0.25">
      <c r="A230" s="39">
        <v>41957</v>
      </c>
      <c r="B230" s="38">
        <v>242</v>
      </c>
      <c r="E230"/>
      <c r="F230"/>
    </row>
    <row r="231" spans="1:6" x14ac:dyDescent="0.25">
      <c r="A231" s="39">
        <v>41958</v>
      </c>
      <c r="B231" s="38">
        <v>375</v>
      </c>
      <c r="E231"/>
      <c r="F231"/>
    </row>
    <row r="232" spans="1:6" x14ac:dyDescent="0.25">
      <c r="A232" s="39">
        <v>41959</v>
      </c>
      <c r="B232" s="38">
        <v>352</v>
      </c>
      <c r="E232"/>
      <c r="F232"/>
    </row>
    <row r="233" spans="1:6" x14ac:dyDescent="0.25">
      <c r="A233" s="39">
        <v>41960</v>
      </c>
      <c r="B233" s="38">
        <v>319</v>
      </c>
      <c r="E233"/>
      <c r="F233"/>
    </row>
    <row r="234" spans="1:6" x14ac:dyDescent="0.25">
      <c r="A234" s="39">
        <v>41961</v>
      </c>
      <c r="B234" s="38">
        <v>281</v>
      </c>
      <c r="E234"/>
      <c r="F234"/>
    </row>
    <row r="235" spans="1:6" x14ac:dyDescent="0.25">
      <c r="A235" s="39">
        <v>41962</v>
      </c>
      <c r="B235" s="38">
        <v>241</v>
      </c>
      <c r="E235"/>
      <c r="F235"/>
    </row>
    <row r="236" spans="1:6" x14ac:dyDescent="0.25">
      <c r="A236" s="39">
        <v>41963</v>
      </c>
      <c r="B236" s="38">
        <v>280</v>
      </c>
      <c r="E236"/>
      <c r="F236"/>
    </row>
    <row r="237" spans="1:6" x14ac:dyDescent="0.25">
      <c r="A237" s="39">
        <v>41964</v>
      </c>
      <c r="B237" s="38">
        <v>211</v>
      </c>
      <c r="E237"/>
      <c r="F237"/>
    </row>
    <row r="238" spans="1:6" x14ac:dyDescent="0.25">
      <c r="A238" s="39">
        <v>41965</v>
      </c>
      <c r="B238" s="38">
        <v>408</v>
      </c>
      <c r="E238"/>
      <c r="F238"/>
    </row>
    <row r="239" spans="1:6" x14ac:dyDescent="0.25">
      <c r="A239" s="39">
        <v>41966</v>
      </c>
      <c r="B239" s="38">
        <v>423</v>
      </c>
      <c r="E239"/>
      <c r="F239"/>
    </row>
    <row r="240" spans="1:6" x14ac:dyDescent="0.25">
      <c r="A240" s="39">
        <v>41967</v>
      </c>
      <c r="B240" s="38">
        <v>289</v>
      </c>
      <c r="E240"/>
      <c r="F240"/>
    </row>
    <row r="241" spans="1:6" x14ac:dyDescent="0.25">
      <c r="A241" s="39">
        <v>41968</v>
      </c>
      <c r="B241" s="38">
        <v>297</v>
      </c>
      <c r="E241"/>
      <c r="F241"/>
    </row>
    <row r="242" spans="1:6" x14ac:dyDescent="0.25">
      <c r="A242" s="39">
        <v>41969</v>
      </c>
      <c r="B242" s="38">
        <v>231</v>
      </c>
      <c r="E242"/>
      <c r="F242"/>
    </row>
    <row r="243" spans="1:6" x14ac:dyDescent="0.25">
      <c r="A243" s="39">
        <v>41970</v>
      </c>
      <c r="B243" s="38">
        <v>245</v>
      </c>
      <c r="E243"/>
      <c r="F243"/>
    </row>
    <row r="244" spans="1:6" x14ac:dyDescent="0.25">
      <c r="A244" s="39">
        <v>41971</v>
      </c>
      <c r="B244" s="38">
        <v>259</v>
      </c>
      <c r="E244"/>
      <c r="F244"/>
    </row>
    <row r="245" spans="1:6" x14ac:dyDescent="0.25">
      <c r="A245" s="39">
        <v>41972</v>
      </c>
      <c r="B245" s="38">
        <v>373</v>
      </c>
      <c r="E245"/>
      <c r="F245"/>
    </row>
    <row r="246" spans="1:6" x14ac:dyDescent="0.25">
      <c r="A246" s="39">
        <v>41973</v>
      </c>
      <c r="B246" s="38">
        <v>309</v>
      </c>
      <c r="E246"/>
      <c r="F246"/>
    </row>
    <row r="247" spans="1:6" x14ac:dyDescent="0.25">
      <c r="A247" s="39">
        <v>41974</v>
      </c>
      <c r="B247" s="38">
        <v>237</v>
      </c>
      <c r="E247"/>
      <c r="F247"/>
    </row>
    <row r="248" spans="1:6" x14ac:dyDescent="0.25">
      <c r="A248" s="39">
        <v>41975</v>
      </c>
      <c r="B248" s="38">
        <v>257</v>
      </c>
      <c r="E248"/>
      <c r="F248"/>
    </row>
    <row r="249" spans="1:6" x14ac:dyDescent="0.25">
      <c r="A249" s="39">
        <v>41976</v>
      </c>
      <c r="B249" s="38">
        <v>287</v>
      </c>
      <c r="E249"/>
      <c r="F249"/>
    </row>
    <row r="250" spans="1:6" x14ac:dyDescent="0.25">
      <c r="A250" s="39">
        <v>41977</v>
      </c>
      <c r="B250" s="38">
        <v>233</v>
      </c>
      <c r="E250"/>
      <c r="F250"/>
    </row>
    <row r="251" spans="1:6" x14ac:dyDescent="0.25">
      <c r="A251" s="39">
        <v>41978</v>
      </c>
      <c r="B251" s="38">
        <v>253</v>
      </c>
      <c r="E251"/>
      <c r="F251"/>
    </row>
    <row r="252" spans="1:6" x14ac:dyDescent="0.25">
      <c r="A252" s="39">
        <v>41979</v>
      </c>
      <c r="B252" s="38">
        <v>334</v>
      </c>
      <c r="E252"/>
      <c r="F252"/>
    </row>
    <row r="253" spans="1:6" x14ac:dyDescent="0.25">
      <c r="A253" s="39">
        <v>41980</v>
      </c>
      <c r="B253" s="38">
        <v>356</v>
      </c>
      <c r="E253"/>
      <c r="F253"/>
    </row>
    <row r="254" spans="1:6" x14ac:dyDescent="0.25">
      <c r="A254" s="39">
        <v>41981</v>
      </c>
      <c r="B254" s="38">
        <v>316</v>
      </c>
      <c r="E254"/>
      <c r="F254"/>
    </row>
    <row r="255" spans="1:6" x14ac:dyDescent="0.25">
      <c r="A255" s="39">
        <v>41982</v>
      </c>
      <c r="B255" s="38">
        <v>298</v>
      </c>
      <c r="E255"/>
      <c r="F255"/>
    </row>
    <row r="256" spans="1:6" x14ac:dyDescent="0.25">
      <c r="A256" s="39">
        <v>41983</v>
      </c>
      <c r="B256" s="38">
        <v>267</v>
      </c>
      <c r="E256"/>
      <c r="F256"/>
    </row>
    <row r="257" spans="1:6" x14ac:dyDescent="0.25">
      <c r="A257" s="39">
        <v>41984</v>
      </c>
      <c r="B257" s="38">
        <v>272</v>
      </c>
      <c r="E257"/>
      <c r="F257"/>
    </row>
    <row r="258" spans="1:6" x14ac:dyDescent="0.25">
      <c r="A258" s="39">
        <v>41985</v>
      </c>
      <c r="B258" s="38">
        <v>233</v>
      </c>
      <c r="E258"/>
      <c r="F258"/>
    </row>
    <row r="259" spans="1:6" x14ac:dyDescent="0.25">
      <c r="A259" s="39">
        <v>41986</v>
      </c>
      <c r="B259" s="38">
        <v>327</v>
      </c>
      <c r="E259"/>
      <c r="F259"/>
    </row>
    <row r="260" spans="1:6" x14ac:dyDescent="0.25">
      <c r="A260" s="39">
        <v>41987</v>
      </c>
      <c r="B260" s="38">
        <v>413</v>
      </c>
      <c r="E260"/>
      <c r="F260"/>
    </row>
    <row r="261" spans="1:6" x14ac:dyDescent="0.25">
      <c r="A261" s="39">
        <v>41988</v>
      </c>
      <c r="B261" s="38">
        <v>326</v>
      </c>
      <c r="E261"/>
      <c r="F261"/>
    </row>
    <row r="262" spans="1:6" x14ac:dyDescent="0.25">
      <c r="A262" s="39">
        <v>41989</v>
      </c>
      <c r="B262" s="38">
        <v>362</v>
      </c>
      <c r="E262"/>
      <c r="F262"/>
    </row>
    <row r="263" spans="1:6" x14ac:dyDescent="0.25">
      <c r="A263" s="39">
        <v>41990</v>
      </c>
      <c r="B263" s="38">
        <v>277</v>
      </c>
      <c r="E263"/>
      <c r="F263"/>
    </row>
    <row r="264" spans="1:6" x14ac:dyDescent="0.25">
      <c r="A264" s="39">
        <v>41991</v>
      </c>
      <c r="B264" s="38">
        <v>237</v>
      </c>
      <c r="E264"/>
      <c r="F264"/>
    </row>
    <row r="265" spans="1:6" x14ac:dyDescent="0.25">
      <c r="A265" s="39">
        <v>41992</v>
      </c>
      <c r="B265" s="38">
        <v>232</v>
      </c>
      <c r="E265"/>
      <c r="F265"/>
    </row>
    <row r="266" spans="1:6" x14ac:dyDescent="0.25">
      <c r="A266" s="39">
        <v>41993</v>
      </c>
      <c r="B266" s="38">
        <v>208</v>
      </c>
      <c r="E266"/>
      <c r="F266"/>
    </row>
    <row r="267" spans="1:6" x14ac:dyDescent="0.25">
      <c r="A267" s="39">
        <v>41994</v>
      </c>
      <c r="B267" s="38">
        <v>285</v>
      </c>
      <c r="E267"/>
      <c r="F267"/>
    </row>
    <row r="268" spans="1:6" x14ac:dyDescent="0.25">
      <c r="A268" s="39">
        <v>41995</v>
      </c>
      <c r="B268" s="38">
        <v>252</v>
      </c>
      <c r="E268"/>
      <c r="F268"/>
    </row>
    <row r="269" spans="1:6" x14ac:dyDescent="0.25">
      <c r="A269" s="39">
        <v>41996</v>
      </c>
      <c r="B269" s="38">
        <v>219</v>
      </c>
      <c r="E269"/>
      <c r="F269"/>
    </row>
    <row r="270" spans="1:6" x14ac:dyDescent="0.25">
      <c r="A270" s="39">
        <v>41997</v>
      </c>
      <c r="B270" s="38">
        <v>120</v>
      </c>
      <c r="E270"/>
      <c r="F270"/>
    </row>
    <row r="271" spans="1:6" x14ac:dyDescent="0.25">
      <c r="A271" s="39">
        <v>41998</v>
      </c>
      <c r="B271" s="38">
        <v>176</v>
      </c>
      <c r="E271"/>
      <c r="F271"/>
    </row>
    <row r="272" spans="1:6" x14ac:dyDescent="0.25">
      <c r="A272" s="39">
        <v>41999</v>
      </c>
      <c r="B272" s="38">
        <v>240</v>
      </c>
      <c r="E272"/>
      <c r="F272"/>
    </row>
    <row r="273" spans="1:6" x14ac:dyDescent="0.25">
      <c r="A273" s="39">
        <v>42000</v>
      </c>
      <c r="B273" s="38">
        <v>218</v>
      </c>
      <c r="E273"/>
      <c r="F273"/>
    </row>
    <row r="274" spans="1:6" x14ac:dyDescent="0.25">
      <c r="A274" s="39">
        <v>42001</v>
      </c>
      <c r="B274" s="38">
        <v>260</v>
      </c>
      <c r="E274"/>
      <c r="F274"/>
    </row>
    <row r="275" spans="1:6" x14ac:dyDescent="0.25">
      <c r="A275" s="39">
        <v>42002</v>
      </c>
      <c r="B275" s="38">
        <v>195</v>
      </c>
      <c r="E275"/>
      <c r="F275"/>
    </row>
    <row r="276" spans="1:6" x14ac:dyDescent="0.25">
      <c r="A276" s="39">
        <v>42003</v>
      </c>
      <c r="B276" s="38">
        <v>136</v>
      </c>
      <c r="E276"/>
      <c r="F276"/>
    </row>
    <row r="277" spans="1:6" x14ac:dyDescent="0.25">
      <c r="A277" s="39">
        <v>42004</v>
      </c>
      <c r="B277" s="38">
        <v>90</v>
      </c>
      <c r="E277"/>
      <c r="F277"/>
    </row>
    <row r="278" spans="1:6" x14ac:dyDescent="0.25">
      <c r="A278" s="39">
        <v>42005</v>
      </c>
      <c r="B278" s="38">
        <v>150</v>
      </c>
      <c r="E278"/>
      <c r="F278"/>
    </row>
    <row r="279" spans="1:6" x14ac:dyDescent="0.25">
      <c r="A279" s="39">
        <v>42006</v>
      </c>
      <c r="B279" s="38">
        <v>179</v>
      </c>
      <c r="E279"/>
      <c r="F279"/>
    </row>
    <row r="280" spans="1:6" x14ac:dyDescent="0.25">
      <c r="A280" s="39">
        <v>42007</v>
      </c>
      <c r="B280" s="38">
        <v>187</v>
      </c>
      <c r="E280"/>
      <c r="F280"/>
    </row>
    <row r="281" spans="1:6" x14ac:dyDescent="0.25">
      <c r="A281" s="39">
        <v>42008</v>
      </c>
      <c r="B281" s="38">
        <v>220</v>
      </c>
      <c r="E281"/>
      <c r="F281"/>
    </row>
    <row r="282" spans="1:6" x14ac:dyDescent="0.25">
      <c r="A282" s="39">
        <v>42009</v>
      </c>
      <c r="B282" s="38">
        <v>176</v>
      </c>
      <c r="E282"/>
      <c r="F282"/>
    </row>
    <row r="283" spans="1:6" x14ac:dyDescent="0.25">
      <c r="A283" s="39">
        <v>42010</v>
      </c>
      <c r="B283" s="38">
        <v>174</v>
      </c>
      <c r="E283"/>
      <c r="F283"/>
    </row>
    <row r="284" spans="1:6" x14ac:dyDescent="0.25">
      <c r="A284" s="39">
        <v>42011</v>
      </c>
      <c r="B284" s="38">
        <v>144</v>
      </c>
      <c r="E284"/>
      <c r="F284"/>
    </row>
    <row r="285" spans="1:6" x14ac:dyDescent="0.25">
      <c r="A285" s="39">
        <v>42012</v>
      </c>
      <c r="B285" s="38">
        <v>190</v>
      </c>
      <c r="E285"/>
      <c r="F285"/>
    </row>
    <row r="286" spans="1:6" x14ac:dyDescent="0.25">
      <c r="A286" s="39">
        <v>42013</v>
      </c>
      <c r="B286" s="38">
        <v>144</v>
      </c>
      <c r="E286"/>
      <c r="F286"/>
    </row>
    <row r="287" spans="1:6" x14ac:dyDescent="0.25">
      <c r="A287" s="39">
        <v>42014</v>
      </c>
      <c r="B287" s="38">
        <v>179</v>
      </c>
      <c r="E287"/>
      <c r="F287"/>
    </row>
    <row r="288" spans="1:6" x14ac:dyDescent="0.25">
      <c r="A288" s="39">
        <v>42015</v>
      </c>
      <c r="B288" s="38">
        <v>184</v>
      </c>
      <c r="E288"/>
      <c r="F288"/>
    </row>
    <row r="289" spans="1:6" x14ac:dyDescent="0.25">
      <c r="A289" s="39">
        <v>42016</v>
      </c>
      <c r="B289" s="38">
        <v>195</v>
      </c>
      <c r="E289"/>
      <c r="F289"/>
    </row>
    <row r="290" spans="1:6" x14ac:dyDescent="0.25">
      <c r="A290" s="39">
        <v>42017</v>
      </c>
      <c r="B290" s="38">
        <v>177</v>
      </c>
      <c r="E290"/>
      <c r="F290"/>
    </row>
    <row r="291" spans="1:6" x14ac:dyDescent="0.25">
      <c r="A291" s="39">
        <v>42018</v>
      </c>
      <c r="B291" s="38">
        <v>164</v>
      </c>
      <c r="E291"/>
      <c r="F291"/>
    </row>
    <row r="292" spans="1:6" x14ac:dyDescent="0.25">
      <c r="A292" s="39">
        <v>42019</v>
      </c>
      <c r="B292" s="38">
        <v>164</v>
      </c>
      <c r="E292"/>
      <c r="F292"/>
    </row>
    <row r="293" spans="1:6" x14ac:dyDescent="0.25">
      <c r="A293" s="39">
        <v>42020</v>
      </c>
      <c r="B293" s="38">
        <v>149</v>
      </c>
      <c r="E293"/>
      <c r="F293"/>
    </row>
    <row r="294" spans="1:6" x14ac:dyDescent="0.25">
      <c r="A294" s="39">
        <v>42021</v>
      </c>
      <c r="B294" s="38">
        <v>182</v>
      </c>
      <c r="E294"/>
      <c r="F294"/>
    </row>
    <row r="295" spans="1:6" x14ac:dyDescent="0.25">
      <c r="A295" s="39">
        <v>42022</v>
      </c>
      <c r="B295" s="38">
        <v>220</v>
      </c>
      <c r="E295"/>
      <c r="F295"/>
    </row>
    <row r="296" spans="1:6" x14ac:dyDescent="0.25">
      <c r="A296" s="39">
        <v>42023</v>
      </c>
      <c r="B296" s="38">
        <v>194</v>
      </c>
      <c r="E296"/>
      <c r="F296"/>
    </row>
    <row r="297" spans="1:6" x14ac:dyDescent="0.25">
      <c r="A297" s="39">
        <v>42024</v>
      </c>
      <c r="B297" s="38">
        <v>196</v>
      </c>
      <c r="E297"/>
      <c r="F297"/>
    </row>
    <row r="298" spans="1:6" x14ac:dyDescent="0.25">
      <c r="A298" s="39">
        <v>42025</v>
      </c>
      <c r="B298" s="38">
        <v>198</v>
      </c>
      <c r="E298"/>
      <c r="F298"/>
    </row>
    <row r="299" spans="1:6" x14ac:dyDescent="0.25">
      <c r="A299" s="39">
        <v>42026</v>
      </c>
      <c r="B299" s="38">
        <v>184</v>
      </c>
      <c r="E299"/>
      <c r="F299"/>
    </row>
    <row r="300" spans="1:6" x14ac:dyDescent="0.25">
      <c r="A300" s="39">
        <v>42027</v>
      </c>
      <c r="B300" s="38">
        <v>272</v>
      </c>
      <c r="E300"/>
      <c r="F300"/>
    </row>
    <row r="301" spans="1:6" x14ac:dyDescent="0.25">
      <c r="A301" s="39">
        <v>42028</v>
      </c>
      <c r="B301" s="38">
        <v>353</v>
      </c>
      <c r="E301"/>
      <c r="F301"/>
    </row>
    <row r="302" spans="1:6" x14ac:dyDescent="0.25">
      <c r="A302" s="39">
        <v>42029</v>
      </c>
      <c r="B302" s="38">
        <v>297</v>
      </c>
      <c r="E302"/>
      <c r="F302"/>
    </row>
    <row r="303" spans="1:6" x14ac:dyDescent="0.25">
      <c r="A303" s="39">
        <v>42030</v>
      </c>
      <c r="B303" s="38">
        <v>330</v>
      </c>
      <c r="E303"/>
      <c r="F303"/>
    </row>
    <row r="304" spans="1:6" x14ac:dyDescent="0.25">
      <c r="A304" s="39">
        <v>42031</v>
      </c>
      <c r="B304" s="38">
        <v>302</v>
      </c>
      <c r="E304"/>
      <c r="F304"/>
    </row>
    <row r="305" spans="1:6" x14ac:dyDescent="0.25">
      <c r="A305" s="39">
        <v>42032</v>
      </c>
      <c r="B305" s="38">
        <v>263</v>
      </c>
      <c r="E305"/>
      <c r="F305"/>
    </row>
    <row r="306" spans="1:6" x14ac:dyDescent="0.25">
      <c r="A306" s="39">
        <v>42033</v>
      </c>
      <c r="B306" s="38">
        <v>251</v>
      </c>
      <c r="E306"/>
      <c r="F306"/>
    </row>
    <row r="307" spans="1:6" x14ac:dyDescent="0.25">
      <c r="A307" s="39">
        <v>42034</v>
      </c>
      <c r="B307" s="38">
        <v>240</v>
      </c>
      <c r="E307"/>
      <c r="F307"/>
    </row>
    <row r="308" spans="1:6" x14ac:dyDescent="0.25">
      <c r="A308" s="39">
        <v>42035</v>
      </c>
      <c r="B308" s="38">
        <v>265</v>
      </c>
      <c r="E308"/>
      <c r="F308"/>
    </row>
    <row r="309" spans="1:6" x14ac:dyDescent="0.25">
      <c r="A309" s="39">
        <v>42036</v>
      </c>
      <c r="B309" s="38">
        <v>308</v>
      </c>
      <c r="E309"/>
      <c r="F309"/>
    </row>
    <row r="310" spans="1:6" x14ac:dyDescent="0.25">
      <c r="A310" s="39">
        <v>42037</v>
      </c>
      <c r="B310" s="38">
        <v>300</v>
      </c>
      <c r="E310"/>
      <c r="F310"/>
    </row>
    <row r="311" spans="1:6" x14ac:dyDescent="0.25">
      <c r="A311" s="39">
        <v>42038</v>
      </c>
      <c r="B311" s="38">
        <v>214</v>
      </c>
      <c r="E311"/>
      <c r="F311"/>
    </row>
    <row r="312" spans="1:6" x14ac:dyDescent="0.25">
      <c r="A312" s="39">
        <v>42039</v>
      </c>
      <c r="B312" s="38">
        <v>192</v>
      </c>
      <c r="E312"/>
      <c r="F312"/>
    </row>
    <row r="313" spans="1:6" x14ac:dyDescent="0.25">
      <c r="A313" s="39">
        <v>42040</v>
      </c>
      <c r="B313" s="38">
        <v>181</v>
      </c>
      <c r="E313"/>
      <c r="F313"/>
    </row>
    <row r="314" spans="1:6" x14ac:dyDescent="0.25">
      <c r="A314" s="39">
        <v>42041</v>
      </c>
      <c r="B314" s="38">
        <v>229</v>
      </c>
      <c r="E314"/>
      <c r="F314"/>
    </row>
    <row r="315" spans="1:6" x14ac:dyDescent="0.25">
      <c r="A315" s="39">
        <v>42042</v>
      </c>
      <c r="B315" s="38">
        <v>253</v>
      </c>
      <c r="E315"/>
      <c r="F315"/>
    </row>
    <row r="316" spans="1:6" x14ac:dyDescent="0.25">
      <c r="A316" s="39">
        <v>42043</v>
      </c>
      <c r="B316" s="38">
        <v>349</v>
      </c>
      <c r="E316"/>
      <c r="F316"/>
    </row>
    <row r="317" spans="1:6" x14ac:dyDescent="0.25">
      <c r="A317" s="39">
        <v>42044</v>
      </c>
      <c r="B317" s="38">
        <v>209</v>
      </c>
      <c r="E317"/>
      <c r="F317"/>
    </row>
    <row r="318" spans="1:6" x14ac:dyDescent="0.25">
      <c r="A318" s="39">
        <v>42045</v>
      </c>
      <c r="B318" s="38">
        <v>171</v>
      </c>
      <c r="E318"/>
      <c r="F318"/>
    </row>
    <row r="319" spans="1:6" x14ac:dyDescent="0.25">
      <c r="A319" s="39">
        <v>42046</v>
      </c>
      <c r="B319" s="38">
        <v>143</v>
      </c>
      <c r="E319"/>
      <c r="F319"/>
    </row>
    <row r="320" spans="1:6" x14ac:dyDescent="0.25">
      <c r="A320" s="39">
        <v>42047</v>
      </c>
      <c r="B320" s="38">
        <v>134</v>
      </c>
      <c r="E320"/>
      <c r="F320"/>
    </row>
    <row r="321" spans="1:6" x14ac:dyDescent="0.25">
      <c r="A321" s="39">
        <v>42048</v>
      </c>
      <c r="B321" s="38">
        <v>109</v>
      </c>
      <c r="E321"/>
      <c r="F321"/>
    </row>
    <row r="322" spans="1:6" x14ac:dyDescent="0.25">
      <c r="A322" s="39">
        <v>42049</v>
      </c>
      <c r="B322" s="38">
        <v>124</v>
      </c>
      <c r="E322"/>
      <c r="F322"/>
    </row>
    <row r="323" spans="1:6" x14ac:dyDescent="0.25">
      <c r="A323" s="39">
        <v>42050</v>
      </c>
      <c r="B323" s="38">
        <v>215</v>
      </c>
      <c r="E323"/>
      <c r="F323"/>
    </row>
    <row r="324" spans="1:6" x14ac:dyDescent="0.25">
      <c r="A324" s="39">
        <v>42051</v>
      </c>
      <c r="B324" s="38">
        <v>201</v>
      </c>
      <c r="E324"/>
      <c r="F324"/>
    </row>
    <row r="325" spans="1:6" x14ac:dyDescent="0.25">
      <c r="A325" s="39">
        <v>42052</v>
      </c>
      <c r="B325" s="38">
        <v>137</v>
      </c>
      <c r="E325"/>
      <c r="F325"/>
    </row>
    <row r="326" spans="1:6" x14ac:dyDescent="0.25">
      <c r="A326" s="39">
        <v>42053</v>
      </c>
      <c r="B326" s="38">
        <v>133</v>
      </c>
      <c r="E326"/>
      <c r="F326"/>
    </row>
    <row r="327" spans="1:6" x14ac:dyDescent="0.25">
      <c r="A327" s="39">
        <v>42054</v>
      </c>
      <c r="B327" s="38">
        <v>141</v>
      </c>
      <c r="E327"/>
      <c r="F327"/>
    </row>
    <row r="328" spans="1:6" x14ac:dyDescent="0.25">
      <c r="A328" s="39">
        <v>42055</v>
      </c>
      <c r="B328" s="38">
        <v>112</v>
      </c>
      <c r="E328"/>
      <c r="F328"/>
    </row>
    <row r="329" spans="1:6" x14ac:dyDescent="0.25">
      <c r="A329" s="39">
        <v>42056</v>
      </c>
      <c r="B329" s="38">
        <v>129</v>
      </c>
      <c r="E329"/>
      <c r="F329"/>
    </row>
    <row r="330" spans="1:6" x14ac:dyDescent="0.25">
      <c r="A330" s="39">
        <v>42057</v>
      </c>
      <c r="B330" s="38">
        <v>133</v>
      </c>
      <c r="E330"/>
      <c r="F330"/>
    </row>
    <row r="331" spans="1:6" x14ac:dyDescent="0.25">
      <c r="A331" s="39">
        <v>42058</v>
      </c>
      <c r="B331" s="38">
        <v>150</v>
      </c>
      <c r="E331"/>
      <c r="F331"/>
    </row>
    <row r="332" spans="1:6" x14ac:dyDescent="0.25">
      <c r="A332" s="39">
        <v>42059</v>
      </c>
      <c r="B332" s="38">
        <v>132</v>
      </c>
      <c r="E332"/>
      <c r="F332"/>
    </row>
    <row r="333" spans="1:6" x14ac:dyDescent="0.25">
      <c r="A333" s="39">
        <v>42060</v>
      </c>
      <c r="B333" s="38">
        <v>133</v>
      </c>
      <c r="E333"/>
      <c r="F333"/>
    </row>
    <row r="334" spans="1:6" x14ac:dyDescent="0.25">
      <c r="A334" s="39">
        <v>42061</v>
      </c>
      <c r="B334" s="38">
        <v>141</v>
      </c>
      <c r="E334"/>
      <c r="F334"/>
    </row>
    <row r="335" spans="1:6" x14ac:dyDescent="0.25">
      <c r="A335" s="39">
        <v>42062</v>
      </c>
      <c r="B335" s="38">
        <v>112</v>
      </c>
      <c r="E335"/>
      <c r="F335"/>
    </row>
    <row r="336" spans="1:6" x14ac:dyDescent="0.25">
      <c r="A336" s="39">
        <v>42063</v>
      </c>
      <c r="B336" s="38">
        <v>120</v>
      </c>
      <c r="E336"/>
      <c r="F336"/>
    </row>
    <row r="337" spans="1:6" x14ac:dyDescent="0.25">
      <c r="A337" s="39">
        <v>42064</v>
      </c>
      <c r="B337" s="38">
        <v>191</v>
      </c>
      <c r="E337"/>
      <c r="F337"/>
    </row>
    <row r="338" spans="1:6" x14ac:dyDescent="0.25">
      <c r="A338" s="39">
        <v>42065</v>
      </c>
      <c r="B338" s="38">
        <v>147</v>
      </c>
      <c r="E338"/>
      <c r="F338"/>
    </row>
    <row r="339" spans="1:6" x14ac:dyDescent="0.25">
      <c r="A339" s="39">
        <v>42066</v>
      </c>
      <c r="B339" s="38">
        <v>130</v>
      </c>
      <c r="E339"/>
      <c r="F339"/>
    </row>
    <row r="340" spans="1:6" x14ac:dyDescent="0.25">
      <c r="A340" s="39">
        <v>42067</v>
      </c>
      <c r="B340" s="38">
        <v>130</v>
      </c>
      <c r="E340"/>
      <c r="F340"/>
    </row>
    <row r="341" spans="1:6" x14ac:dyDescent="0.25">
      <c r="A341" s="39">
        <v>42068</v>
      </c>
      <c r="B341" s="38">
        <v>112</v>
      </c>
      <c r="E341"/>
      <c r="F341"/>
    </row>
    <row r="342" spans="1:6" x14ac:dyDescent="0.25">
      <c r="A342" s="39">
        <v>42069</v>
      </c>
      <c r="B342" s="38">
        <v>135</v>
      </c>
      <c r="E342"/>
      <c r="F342"/>
    </row>
    <row r="343" spans="1:6" x14ac:dyDescent="0.25">
      <c r="A343" s="39">
        <v>42070</v>
      </c>
      <c r="B343" s="38">
        <v>196</v>
      </c>
      <c r="E343"/>
      <c r="F343"/>
    </row>
    <row r="344" spans="1:6" x14ac:dyDescent="0.25">
      <c r="A344" s="39">
        <v>42071</v>
      </c>
      <c r="B344" s="38">
        <v>205</v>
      </c>
      <c r="E344"/>
      <c r="F344"/>
    </row>
    <row r="345" spans="1:6" x14ac:dyDescent="0.25">
      <c r="A345" s="39">
        <v>42072</v>
      </c>
      <c r="B345" s="38">
        <v>182</v>
      </c>
      <c r="E345"/>
      <c r="F345"/>
    </row>
    <row r="346" spans="1:6" x14ac:dyDescent="0.25">
      <c r="A346" s="39">
        <v>42073</v>
      </c>
      <c r="B346" s="38">
        <v>163</v>
      </c>
      <c r="E346"/>
      <c r="F346"/>
    </row>
    <row r="347" spans="1:6" x14ac:dyDescent="0.25">
      <c r="A347" s="39">
        <v>42074</v>
      </c>
      <c r="B347" s="38">
        <v>147</v>
      </c>
      <c r="E347"/>
      <c r="F347"/>
    </row>
    <row r="348" spans="1:6" x14ac:dyDescent="0.25">
      <c r="A348" s="39">
        <v>42075</v>
      </c>
      <c r="B348" s="38">
        <v>132</v>
      </c>
      <c r="E348"/>
      <c r="F348"/>
    </row>
    <row r="349" spans="1:6" x14ac:dyDescent="0.25">
      <c r="A349" s="39">
        <v>42076</v>
      </c>
      <c r="B349" s="38">
        <v>131</v>
      </c>
      <c r="E349"/>
      <c r="F349"/>
    </row>
    <row r="350" spans="1:6" x14ac:dyDescent="0.25">
      <c r="A350" s="39">
        <v>42077</v>
      </c>
      <c r="B350" s="38">
        <v>115</v>
      </c>
      <c r="E350"/>
      <c r="F350"/>
    </row>
    <row r="351" spans="1:6" x14ac:dyDescent="0.25">
      <c r="A351" s="39">
        <v>42078</v>
      </c>
      <c r="B351" s="38">
        <v>182</v>
      </c>
      <c r="E351"/>
      <c r="F351"/>
    </row>
    <row r="352" spans="1:6" x14ac:dyDescent="0.25">
      <c r="A352" s="39">
        <v>42079</v>
      </c>
      <c r="B352" s="38">
        <v>163</v>
      </c>
      <c r="E352"/>
      <c r="F352"/>
    </row>
    <row r="353" spans="1:6" x14ac:dyDescent="0.25">
      <c r="A353" s="39">
        <v>42080</v>
      </c>
      <c r="B353" s="38">
        <v>139</v>
      </c>
      <c r="E353"/>
      <c r="F353"/>
    </row>
    <row r="354" spans="1:6" x14ac:dyDescent="0.25">
      <c r="A354" s="39">
        <v>42081</v>
      </c>
      <c r="B354" s="38">
        <v>124</v>
      </c>
      <c r="E354"/>
      <c r="F354"/>
    </row>
    <row r="355" spans="1:6" x14ac:dyDescent="0.25">
      <c r="A355" s="39">
        <v>42082</v>
      </c>
      <c r="B355" s="38">
        <v>122</v>
      </c>
      <c r="E355"/>
      <c r="F355"/>
    </row>
    <row r="356" spans="1:6" x14ac:dyDescent="0.25">
      <c r="A356" s="39">
        <v>42083</v>
      </c>
      <c r="B356" s="38">
        <v>126</v>
      </c>
      <c r="E356"/>
      <c r="F356"/>
    </row>
    <row r="357" spans="1:6" x14ac:dyDescent="0.25">
      <c r="A357" s="39">
        <v>42084</v>
      </c>
      <c r="B357" s="38">
        <v>111</v>
      </c>
      <c r="E357"/>
      <c r="F357"/>
    </row>
    <row r="358" spans="1:6" x14ac:dyDescent="0.25">
      <c r="A358" s="39">
        <v>42085</v>
      </c>
      <c r="B358" s="38">
        <v>167</v>
      </c>
      <c r="E358"/>
      <c r="F358"/>
    </row>
    <row r="359" spans="1:6" x14ac:dyDescent="0.25">
      <c r="A359" s="39">
        <v>42086</v>
      </c>
      <c r="B359" s="38">
        <v>145</v>
      </c>
      <c r="E359"/>
      <c r="F359"/>
    </row>
    <row r="360" spans="1:6" x14ac:dyDescent="0.25">
      <c r="A360" s="39">
        <v>42087</v>
      </c>
      <c r="B360" s="38">
        <v>149</v>
      </c>
      <c r="E360"/>
      <c r="F360"/>
    </row>
    <row r="361" spans="1:6" x14ac:dyDescent="0.25">
      <c r="A361" s="39">
        <v>42088</v>
      </c>
      <c r="B361" s="38">
        <v>142</v>
      </c>
      <c r="E361"/>
      <c r="F361"/>
    </row>
    <row r="362" spans="1:6" x14ac:dyDescent="0.25">
      <c r="A362" s="39">
        <v>42089</v>
      </c>
      <c r="B362" s="38">
        <v>90</v>
      </c>
      <c r="E362"/>
      <c r="F362"/>
    </row>
    <row r="363" spans="1:6" x14ac:dyDescent="0.25">
      <c r="A363" s="39">
        <v>42090</v>
      </c>
      <c r="B363" s="38">
        <v>97</v>
      </c>
      <c r="E363"/>
      <c r="F363"/>
    </row>
    <row r="364" spans="1:6" x14ac:dyDescent="0.25">
      <c r="A364" s="39">
        <v>42091</v>
      </c>
      <c r="B364" s="38">
        <v>87</v>
      </c>
      <c r="E364"/>
      <c r="F364"/>
    </row>
    <row r="365" spans="1:6" x14ac:dyDescent="0.25">
      <c r="A365" s="39">
        <v>42092</v>
      </c>
      <c r="B365" s="38">
        <v>134</v>
      </c>
      <c r="E365"/>
      <c r="F365"/>
    </row>
    <row r="366" spans="1:6" x14ac:dyDescent="0.25">
      <c r="A366" s="39">
        <v>42093</v>
      </c>
      <c r="B366" s="38">
        <v>114</v>
      </c>
      <c r="E366"/>
      <c r="F366"/>
    </row>
    <row r="367" spans="1:6" x14ac:dyDescent="0.25">
      <c r="A367" s="39">
        <v>42094</v>
      </c>
      <c r="B367" s="38">
        <v>106</v>
      </c>
      <c r="E367"/>
      <c r="F367"/>
    </row>
    <row r="368" spans="1:6" x14ac:dyDescent="0.25">
      <c r="A368" s="39">
        <v>42095</v>
      </c>
      <c r="B368" s="38">
        <v>163</v>
      </c>
      <c r="E368"/>
      <c r="F368"/>
    </row>
    <row r="369" spans="1:6" x14ac:dyDescent="0.25">
      <c r="A369" s="39">
        <v>42096</v>
      </c>
      <c r="B369" s="38">
        <v>166</v>
      </c>
      <c r="E369"/>
      <c r="F369"/>
    </row>
    <row r="370" spans="1:6" x14ac:dyDescent="0.25">
      <c r="A370" s="39">
        <v>42097</v>
      </c>
      <c r="B370" s="38">
        <v>149</v>
      </c>
      <c r="E370"/>
      <c r="F370"/>
    </row>
    <row r="371" spans="1:6" x14ac:dyDescent="0.25">
      <c r="A371" s="39">
        <v>42098</v>
      </c>
      <c r="B371" s="38">
        <v>109</v>
      </c>
      <c r="E371"/>
      <c r="F371"/>
    </row>
    <row r="372" spans="1:6" x14ac:dyDescent="0.25">
      <c r="A372" s="39">
        <v>42099</v>
      </c>
      <c r="B372" s="38">
        <v>164</v>
      </c>
      <c r="E372"/>
      <c r="F372"/>
    </row>
    <row r="373" spans="1:6" x14ac:dyDescent="0.25">
      <c r="A373" s="39">
        <v>42100</v>
      </c>
      <c r="B373" s="38">
        <v>199</v>
      </c>
      <c r="E373"/>
      <c r="F373"/>
    </row>
    <row r="374" spans="1:6" x14ac:dyDescent="0.25">
      <c r="A374" s="39">
        <v>42101</v>
      </c>
      <c r="B374" s="38">
        <v>165</v>
      </c>
      <c r="E374"/>
      <c r="F374"/>
    </row>
    <row r="375" spans="1:6" x14ac:dyDescent="0.25">
      <c r="A375" s="39">
        <v>42102</v>
      </c>
      <c r="B375" s="38">
        <v>143</v>
      </c>
      <c r="E375"/>
      <c r="F375"/>
    </row>
    <row r="376" spans="1:6" x14ac:dyDescent="0.25">
      <c r="A376" s="39">
        <v>42103</v>
      </c>
      <c r="B376" s="38">
        <v>161</v>
      </c>
      <c r="E376"/>
      <c r="F376"/>
    </row>
    <row r="377" spans="1:6" x14ac:dyDescent="0.25">
      <c r="A377" s="39">
        <v>42104</v>
      </c>
      <c r="B377" s="38">
        <v>120</v>
      </c>
      <c r="E377"/>
      <c r="F377"/>
    </row>
    <row r="378" spans="1:6" x14ac:dyDescent="0.25">
      <c r="A378" s="39">
        <v>42105</v>
      </c>
      <c r="B378" s="38">
        <v>140</v>
      </c>
      <c r="E378"/>
      <c r="F378"/>
    </row>
    <row r="379" spans="1:6" x14ac:dyDescent="0.25">
      <c r="A379" s="39">
        <v>42106</v>
      </c>
      <c r="B379" s="38">
        <v>164</v>
      </c>
      <c r="E379"/>
      <c r="F379"/>
    </row>
    <row r="380" spans="1:6" x14ac:dyDescent="0.25">
      <c r="A380" s="39">
        <v>42107</v>
      </c>
      <c r="B380" s="38">
        <v>145</v>
      </c>
      <c r="E380"/>
      <c r="F380"/>
    </row>
    <row r="381" spans="1:6" x14ac:dyDescent="0.25">
      <c r="A381" s="39">
        <v>42108</v>
      </c>
      <c r="B381" s="38">
        <v>112</v>
      </c>
      <c r="E381"/>
      <c r="F381"/>
    </row>
    <row r="382" spans="1:6" x14ac:dyDescent="0.25">
      <c r="A382" s="39">
        <v>42109</v>
      </c>
      <c r="B382" s="38">
        <v>155</v>
      </c>
      <c r="E382"/>
      <c r="F382"/>
    </row>
    <row r="383" spans="1:6" x14ac:dyDescent="0.25">
      <c r="A383" s="39">
        <v>42110</v>
      </c>
      <c r="B383" s="38">
        <v>155</v>
      </c>
      <c r="E383"/>
      <c r="F383"/>
    </row>
    <row r="384" spans="1:6" x14ac:dyDescent="0.25">
      <c r="A384" s="39">
        <v>42111</v>
      </c>
      <c r="B384" s="38">
        <v>133</v>
      </c>
      <c r="E384"/>
      <c r="F384"/>
    </row>
    <row r="385" spans="1:6" x14ac:dyDescent="0.25">
      <c r="A385" s="39">
        <v>42112</v>
      </c>
      <c r="B385" s="38">
        <v>152</v>
      </c>
      <c r="E385"/>
      <c r="F385"/>
    </row>
    <row r="386" spans="1:6" x14ac:dyDescent="0.25">
      <c r="A386" s="39">
        <v>42113</v>
      </c>
      <c r="B386" s="38">
        <v>177</v>
      </c>
      <c r="E386"/>
      <c r="F386"/>
    </row>
    <row r="387" spans="1:6" x14ac:dyDescent="0.25">
      <c r="A387" s="39">
        <v>42114</v>
      </c>
      <c r="B387" s="38">
        <v>171</v>
      </c>
      <c r="E387"/>
      <c r="F387"/>
    </row>
    <row r="388" spans="1:6" x14ac:dyDescent="0.25">
      <c r="A388" s="39">
        <v>42115</v>
      </c>
      <c r="B388" s="38">
        <v>141</v>
      </c>
      <c r="E388"/>
      <c r="F388"/>
    </row>
    <row r="389" spans="1:6" x14ac:dyDescent="0.25">
      <c r="A389" s="39">
        <v>42116</v>
      </c>
      <c r="B389" s="38">
        <v>150</v>
      </c>
      <c r="E389"/>
      <c r="F389"/>
    </row>
    <row r="390" spans="1:6" x14ac:dyDescent="0.25">
      <c r="A390" s="39">
        <v>42117</v>
      </c>
      <c r="B390" s="38">
        <v>163</v>
      </c>
      <c r="E390"/>
      <c r="F390"/>
    </row>
    <row r="391" spans="1:6" x14ac:dyDescent="0.25">
      <c r="A391" s="39">
        <v>42118</v>
      </c>
      <c r="B391" s="38">
        <v>149</v>
      </c>
      <c r="E391"/>
      <c r="F391"/>
    </row>
    <row r="392" spans="1:6" x14ac:dyDescent="0.25">
      <c r="A392" s="39">
        <v>42119</v>
      </c>
      <c r="B392" s="38">
        <v>200</v>
      </c>
      <c r="E392"/>
      <c r="F392"/>
    </row>
    <row r="393" spans="1:6" x14ac:dyDescent="0.25">
      <c r="A393" s="39">
        <v>42120</v>
      </c>
      <c r="B393" s="38">
        <v>241</v>
      </c>
      <c r="E393"/>
      <c r="F393"/>
    </row>
    <row r="394" spans="1:6" x14ac:dyDescent="0.25">
      <c r="A394" s="39">
        <v>42121</v>
      </c>
      <c r="B394" s="38">
        <v>246</v>
      </c>
      <c r="E394"/>
      <c r="F394"/>
    </row>
    <row r="395" spans="1:6" x14ac:dyDescent="0.25">
      <c r="A395" s="39">
        <v>42122</v>
      </c>
      <c r="B395" s="38">
        <v>160</v>
      </c>
      <c r="E395"/>
      <c r="F395"/>
    </row>
    <row r="396" spans="1:6" x14ac:dyDescent="0.25">
      <c r="A396" s="39">
        <v>42123</v>
      </c>
      <c r="B396" s="38">
        <v>162</v>
      </c>
      <c r="E396"/>
      <c r="F396"/>
    </row>
    <row r="397" spans="1:6" x14ac:dyDescent="0.25">
      <c r="A397" s="39">
        <v>42124</v>
      </c>
      <c r="B397" s="38">
        <v>153</v>
      </c>
      <c r="E397"/>
      <c r="F397"/>
    </row>
    <row r="398" spans="1:6" x14ac:dyDescent="0.25">
      <c r="A398" s="39">
        <v>42125</v>
      </c>
      <c r="B398" s="38">
        <v>99</v>
      </c>
      <c r="E398"/>
      <c r="F398"/>
    </row>
    <row r="399" spans="1:6" x14ac:dyDescent="0.25">
      <c r="A399" s="39">
        <v>42126</v>
      </c>
      <c r="B399" s="38">
        <v>101</v>
      </c>
      <c r="E399"/>
      <c r="F399"/>
    </row>
    <row r="400" spans="1:6" x14ac:dyDescent="0.25">
      <c r="A400" s="39">
        <v>42127</v>
      </c>
      <c r="B400" s="38">
        <v>127</v>
      </c>
      <c r="E400"/>
      <c r="F400"/>
    </row>
    <row r="401" spans="1:6" x14ac:dyDescent="0.25">
      <c r="A401" s="39">
        <v>42128</v>
      </c>
      <c r="B401" s="38">
        <v>153</v>
      </c>
      <c r="E401"/>
      <c r="F401"/>
    </row>
    <row r="402" spans="1:6" x14ac:dyDescent="0.25">
      <c r="A402" s="39">
        <v>42129</v>
      </c>
      <c r="B402" s="38">
        <v>148</v>
      </c>
      <c r="E402"/>
      <c r="F402"/>
    </row>
    <row r="403" spans="1:6" x14ac:dyDescent="0.25">
      <c r="A403" s="39">
        <v>42130</v>
      </c>
      <c r="B403" s="38">
        <v>117</v>
      </c>
      <c r="E403"/>
      <c r="F403"/>
    </row>
    <row r="404" spans="1:6" x14ac:dyDescent="0.25">
      <c r="A404" s="39">
        <v>42131</v>
      </c>
      <c r="B404" s="38">
        <v>100</v>
      </c>
      <c r="E404"/>
      <c r="F404"/>
    </row>
    <row r="405" spans="1:6" x14ac:dyDescent="0.25">
      <c r="A405" s="39">
        <v>42132</v>
      </c>
      <c r="B405" s="38">
        <v>63</v>
      </c>
      <c r="E405"/>
      <c r="F405"/>
    </row>
    <row r="406" spans="1:6" x14ac:dyDescent="0.25">
      <c r="A406" s="39">
        <v>42133</v>
      </c>
      <c r="B406" s="38">
        <v>83</v>
      </c>
      <c r="E406"/>
      <c r="F406"/>
    </row>
    <row r="407" spans="1:6" x14ac:dyDescent="0.25">
      <c r="A407" s="39">
        <v>42134</v>
      </c>
      <c r="B407" s="38">
        <v>88</v>
      </c>
      <c r="E407"/>
      <c r="F407"/>
    </row>
    <row r="408" spans="1:6" x14ac:dyDescent="0.25">
      <c r="A408" s="39">
        <v>42135</v>
      </c>
      <c r="B408" s="38">
        <v>122</v>
      </c>
      <c r="E408"/>
      <c r="F408"/>
    </row>
    <row r="409" spans="1:6" x14ac:dyDescent="0.25">
      <c r="A409" s="39">
        <v>42136</v>
      </c>
      <c r="B409" s="38">
        <v>77</v>
      </c>
      <c r="E409"/>
      <c r="F409"/>
    </row>
    <row r="410" spans="1:6" x14ac:dyDescent="0.25">
      <c r="A410" s="39">
        <v>42137</v>
      </c>
      <c r="B410" s="38">
        <v>76</v>
      </c>
      <c r="E410"/>
      <c r="F410"/>
    </row>
    <row r="411" spans="1:6" x14ac:dyDescent="0.25">
      <c r="A411" s="39">
        <v>42138</v>
      </c>
      <c r="B411" s="38">
        <v>67</v>
      </c>
      <c r="E411"/>
      <c r="F411"/>
    </row>
    <row r="412" spans="1:6" x14ac:dyDescent="0.25">
      <c r="A412" s="39">
        <v>42139</v>
      </c>
      <c r="B412" s="38">
        <v>63</v>
      </c>
      <c r="E412"/>
      <c r="F412"/>
    </row>
    <row r="413" spans="1:6" x14ac:dyDescent="0.25">
      <c r="A413" s="39">
        <v>42140</v>
      </c>
      <c r="B413" s="38">
        <v>73</v>
      </c>
      <c r="E413"/>
      <c r="F413"/>
    </row>
    <row r="414" spans="1:6" x14ac:dyDescent="0.25">
      <c r="A414" s="39">
        <v>42141</v>
      </c>
      <c r="B414" s="38">
        <v>97</v>
      </c>
      <c r="E414"/>
      <c r="F414"/>
    </row>
    <row r="415" spans="1:6" x14ac:dyDescent="0.25">
      <c r="A415" s="39">
        <v>42142</v>
      </c>
      <c r="B415" s="38">
        <v>77</v>
      </c>
      <c r="E415"/>
      <c r="F415"/>
    </row>
    <row r="416" spans="1:6" x14ac:dyDescent="0.25">
      <c r="A416" s="39">
        <v>42143</v>
      </c>
      <c r="B416" s="38">
        <v>73</v>
      </c>
      <c r="E416"/>
      <c r="F416"/>
    </row>
    <row r="417" spans="1:6" x14ac:dyDescent="0.25">
      <c r="A417" s="39">
        <v>42144</v>
      </c>
      <c r="B417" s="38">
        <v>64</v>
      </c>
      <c r="E417"/>
      <c r="F417"/>
    </row>
    <row r="418" spans="1:6" x14ac:dyDescent="0.25">
      <c r="A418" s="39">
        <v>42145</v>
      </c>
      <c r="B418" s="38">
        <v>49</v>
      </c>
      <c r="E418"/>
      <c r="F418"/>
    </row>
    <row r="419" spans="1:6" x14ac:dyDescent="0.25">
      <c r="A419" s="39">
        <v>42146</v>
      </c>
      <c r="B419" s="38">
        <v>58</v>
      </c>
      <c r="E419"/>
      <c r="F419"/>
    </row>
    <row r="420" spans="1:6" x14ac:dyDescent="0.25">
      <c r="A420" s="39">
        <v>42147</v>
      </c>
      <c r="B420" s="38">
        <v>47</v>
      </c>
      <c r="E420"/>
      <c r="F420"/>
    </row>
    <row r="421" spans="1:6" x14ac:dyDescent="0.25">
      <c r="A421" s="39">
        <v>42148</v>
      </c>
      <c r="B421" s="38">
        <v>69</v>
      </c>
      <c r="E421"/>
      <c r="F421"/>
    </row>
    <row r="422" spans="1:6" x14ac:dyDescent="0.25">
      <c r="A422" s="39">
        <v>42149</v>
      </c>
      <c r="B422" s="38">
        <v>66</v>
      </c>
      <c r="E422"/>
      <c r="F422"/>
    </row>
    <row r="423" spans="1:6" x14ac:dyDescent="0.25">
      <c r="A423" s="39">
        <v>42150</v>
      </c>
      <c r="B423" s="38">
        <v>92</v>
      </c>
      <c r="E423"/>
      <c r="F423"/>
    </row>
    <row r="424" spans="1:6" x14ac:dyDescent="0.25">
      <c r="A424" s="39">
        <v>42151</v>
      </c>
      <c r="B424" s="38">
        <v>58</v>
      </c>
      <c r="E424"/>
      <c r="F424"/>
    </row>
    <row r="425" spans="1:6" x14ac:dyDescent="0.25">
      <c r="A425" s="39">
        <v>42152</v>
      </c>
      <c r="B425" s="38">
        <v>83</v>
      </c>
      <c r="E425"/>
      <c r="F425"/>
    </row>
    <row r="426" spans="1:6" x14ac:dyDescent="0.25">
      <c r="A426" s="39">
        <v>42153</v>
      </c>
      <c r="B426" s="38">
        <v>45</v>
      </c>
      <c r="E426"/>
      <c r="F426"/>
    </row>
    <row r="427" spans="1:6" x14ac:dyDescent="0.25">
      <c r="A427" s="39">
        <v>42154</v>
      </c>
      <c r="B427" s="38">
        <v>72</v>
      </c>
      <c r="E427"/>
      <c r="F427"/>
    </row>
    <row r="428" spans="1:6" x14ac:dyDescent="0.25">
      <c r="A428" s="39">
        <v>42155</v>
      </c>
      <c r="B428" s="38">
        <v>80</v>
      </c>
      <c r="E428"/>
      <c r="F428"/>
    </row>
    <row r="429" spans="1:6" x14ac:dyDescent="0.25">
      <c r="A429" s="39">
        <v>42156</v>
      </c>
      <c r="B429" s="38">
        <v>62</v>
      </c>
      <c r="E429"/>
      <c r="F429"/>
    </row>
    <row r="430" spans="1:6" x14ac:dyDescent="0.25">
      <c r="A430" s="39">
        <v>42157</v>
      </c>
      <c r="B430" s="38">
        <v>72</v>
      </c>
      <c r="E430"/>
      <c r="F430"/>
    </row>
    <row r="431" spans="1:6" x14ac:dyDescent="0.25">
      <c r="A431" s="39">
        <v>42158</v>
      </c>
      <c r="B431" s="38">
        <v>67</v>
      </c>
      <c r="E431"/>
      <c r="F431"/>
    </row>
    <row r="432" spans="1:6" x14ac:dyDescent="0.25">
      <c r="A432" s="39">
        <v>42159</v>
      </c>
      <c r="B432" s="38">
        <v>50</v>
      </c>
      <c r="E432"/>
      <c r="F432"/>
    </row>
    <row r="433" spans="1:6" x14ac:dyDescent="0.25">
      <c r="A433" s="39">
        <v>42160</v>
      </c>
      <c r="B433" s="38">
        <v>46</v>
      </c>
      <c r="E433"/>
      <c r="F433"/>
    </row>
    <row r="434" spans="1:6" x14ac:dyDescent="0.25">
      <c r="A434" s="39">
        <v>42161</v>
      </c>
      <c r="B434" s="38">
        <v>60</v>
      </c>
      <c r="E434"/>
      <c r="F434"/>
    </row>
    <row r="435" spans="1:6" x14ac:dyDescent="0.25">
      <c r="A435" s="39">
        <v>42162</v>
      </c>
      <c r="B435" s="38">
        <v>70</v>
      </c>
      <c r="E435"/>
      <c r="F435"/>
    </row>
    <row r="436" spans="1:6" x14ac:dyDescent="0.25">
      <c r="A436" s="39">
        <v>42163</v>
      </c>
      <c r="B436" s="38">
        <v>85</v>
      </c>
      <c r="E436"/>
      <c r="F436"/>
    </row>
    <row r="437" spans="1:6" x14ac:dyDescent="0.25">
      <c r="A437" s="39">
        <v>42164</v>
      </c>
      <c r="B437" s="38">
        <v>102</v>
      </c>
      <c r="E437"/>
      <c r="F437"/>
    </row>
    <row r="438" spans="1:6" x14ac:dyDescent="0.25">
      <c r="A438" s="39">
        <v>42165</v>
      </c>
      <c r="B438" s="38">
        <v>69</v>
      </c>
      <c r="E438"/>
      <c r="F438"/>
    </row>
    <row r="439" spans="1:6" x14ac:dyDescent="0.25">
      <c r="A439" s="39">
        <v>42166</v>
      </c>
      <c r="B439" s="38">
        <v>97</v>
      </c>
      <c r="E439"/>
      <c r="F439"/>
    </row>
    <row r="440" spans="1:6" x14ac:dyDescent="0.25">
      <c r="A440" s="39">
        <v>42167</v>
      </c>
      <c r="B440" s="38">
        <v>61</v>
      </c>
      <c r="E440"/>
      <c r="F440"/>
    </row>
    <row r="441" spans="1:6" x14ac:dyDescent="0.25">
      <c r="A441" s="39">
        <v>42168</v>
      </c>
      <c r="B441" s="38">
        <v>80</v>
      </c>
      <c r="E441"/>
      <c r="F441"/>
    </row>
    <row r="442" spans="1:6" x14ac:dyDescent="0.25">
      <c r="A442" s="39">
        <v>42169</v>
      </c>
      <c r="B442" s="38">
        <v>112</v>
      </c>
      <c r="E442"/>
      <c r="F442"/>
    </row>
    <row r="443" spans="1:6" x14ac:dyDescent="0.25">
      <c r="A443" s="39">
        <v>42170</v>
      </c>
      <c r="B443" s="38">
        <v>111</v>
      </c>
      <c r="E443"/>
      <c r="F443"/>
    </row>
    <row r="444" spans="1:6" x14ac:dyDescent="0.25">
      <c r="A444" s="39">
        <v>42171</v>
      </c>
      <c r="B444" s="38">
        <v>89</v>
      </c>
      <c r="E444"/>
      <c r="F444"/>
    </row>
    <row r="445" spans="1:6" x14ac:dyDescent="0.25">
      <c r="A445" s="39">
        <v>42172</v>
      </c>
      <c r="B445" s="38">
        <v>109</v>
      </c>
      <c r="E445"/>
      <c r="F445"/>
    </row>
    <row r="446" spans="1:6" x14ac:dyDescent="0.25">
      <c r="A446" s="39">
        <v>42173</v>
      </c>
      <c r="B446" s="38">
        <v>83</v>
      </c>
      <c r="E446"/>
      <c r="F446"/>
    </row>
    <row r="447" spans="1:6" x14ac:dyDescent="0.25">
      <c r="A447" s="39">
        <v>42174</v>
      </c>
      <c r="B447" s="38">
        <v>61</v>
      </c>
      <c r="E447"/>
      <c r="F447"/>
    </row>
    <row r="448" spans="1:6" x14ac:dyDescent="0.25">
      <c r="A448" s="39">
        <v>42175</v>
      </c>
      <c r="B448" s="38">
        <v>84</v>
      </c>
      <c r="E448"/>
      <c r="F448"/>
    </row>
    <row r="449" spans="1:6" x14ac:dyDescent="0.25">
      <c r="A449" s="39">
        <v>42176</v>
      </c>
      <c r="B449" s="38">
        <v>91</v>
      </c>
      <c r="E449"/>
      <c r="F449"/>
    </row>
    <row r="450" spans="1:6" x14ac:dyDescent="0.25">
      <c r="A450" s="39">
        <v>42177</v>
      </c>
      <c r="B450" s="38">
        <v>125</v>
      </c>
      <c r="E450"/>
      <c r="F450"/>
    </row>
    <row r="451" spans="1:6" x14ac:dyDescent="0.25">
      <c r="A451" s="39">
        <v>42178</v>
      </c>
      <c r="B451" s="38">
        <v>103</v>
      </c>
      <c r="E451"/>
      <c r="F451"/>
    </row>
    <row r="452" spans="1:6" x14ac:dyDescent="0.25">
      <c r="A452" s="39">
        <v>42179</v>
      </c>
      <c r="B452" s="38">
        <v>81</v>
      </c>
      <c r="E452"/>
      <c r="F452"/>
    </row>
    <row r="453" spans="1:6" x14ac:dyDescent="0.25">
      <c r="A453" s="39">
        <v>42180</v>
      </c>
      <c r="B453" s="38">
        <v>87</v>
      </c>
      <c r="E453"/>
      <c r="F453"/>
    </row>
    <row r="454" spans="1:6" x14ac:dyDescent="0.25">
      <c r="A454" s="39">
        <v>42181</v>
      </c>
      <c r="B454" s="38">
        <v>96</v>
      </c>
      <c r="E454"/>
      <c r="F454"/>
    </row>
    <row r="455" spans="1:6" x14ac:dyDescent="0.25">
      <c r="A455" s="39">
        <v>42182</v>
      </c>
      <c r="B455" s="38">
        <v>80</v>
      </c>
      <c r="E455"/>
      <c r="F455"/>
    </row>
    <row r="456" spans="1:6" x14ac:dyDescent="0.25">
      <c r="A456" s="39">
        <v>42183</v>
      </c>
      <c r="B456" s="38">
        <v>116</v>
      </c>
      <c r="E456"/>
      <c r="F456"/>
    </row>
    <row r="457" spans="1:6" x14ac:dyDescent="0.25">
      <c r="A457" s="39">
        <v>42184</v>
      </c>
      <c r="B457" s="38">
        <v>124</v>
      </c>
      <c r="E457"/>
      <c r="F457"/>
    </row>
    <row r="458" spans="1:6" x14ac:dyDescent="0.25">
      <c r="A458" s="39">
        <v>42185</v>
      </c>
      <c r="B458" s="38">
        <v>140</v>
      </c>
      <c r="E458"/>
      <c r="F458"/>
    </row>
    <row r="459" spans="1:6" x14ac:dyDescent="0.25">
      <c r="A459" s="39">
        <v>42186</v>
      </c>
      <c r="B459" s="38">
        <v>132</v>
      </c>
      <c r="E459"/>
      <c r="F459"/>
    </row>
    <row r="460" spans="1:6" x14ac:dyDescent="0.25">
      <c r="A460" s="39">
        <v>42187</v>
      </c>
      <c r="B460" s="38">
        <v>125</v>
      </c>
      <c r="E460"/>
      <c r="F460"/>
    </row>
    <row r="461" spans="1:6" x14ac:dyDescent="0.25">
      <c r="A461" s="39">
        <v>42188</v>
      </c>
      <c r="B461" s="38">
        <v>98</v>
      </c>
      <c r="E461"/>
      <c r="F461"/>
    </row>
    <row r="462" spans="1:6" x14ac:dyDescent="0.25">
      <c r="A462" s="39">
        <v>42189</v>
      </c>
      <c r="B462" s="38">
        <v>100</v>
      </c>
      <c r="E462"/>
      <c r="F462"/>
    </row>
    <row r="463" spans="1:6" x14ac:dyDescent="0.25">
      <c r="A463" s="39">
        <v>42190</v>
      </c>
      <c r="B463" s="38">
        <v>158</v>
      </c>
      <c r="E463"/>
      <c r="F463"/>
    </row>
    <row r="464" spans="1:6" x14ac:dyDescent="0.25">
      <c r="A464" s="39">
        <v>42191</v>
      </c>
      <c r="B464" s="38">
        <v>113</v>
      </c>
      <c r="E464"/>
      <c r="F464"/>
    </row>
    <row r="465" spans="1:6" x14ac:dyDescent="0.25">
      <c r="A465" s="39">
        <v>42192</v>
      </c>
      <c r="B465" s="38">
        <v>99</v>
      </c>
      <c r="E465"/>
      <c r="F465"/>
    </row>
    <row r="466" spans="1:6" x14ac:dyDescent="0.25">
      <c r="A466" s="39">
        <v>42193</v>
      </c>
      <c r="B466" s="38">
        <v>114</v>
      </c>
      <c r="E466"/>
      <c r="F466"/>
    </row>
    <row r="467" spans="1:6" x14ac:dyDescent="0.25">
      <c r="A467" s="39">
        <v>42194</v>
      </c>
      <c r="B467" s="38">
        <v>86</v>
      </c>
      <c r="E467"/>
      <c r="F467"/>
    </row>
    <row r="468" spans="1:6" x14ac:dyDescent="0.25">
      <c r="A468" s="39">
        <v>42195</v>
      </c>
      <c r="B468" s="38">
        <v>75</v>
      </c>
      <c r="E468"/>
      <c r="F468"/>
    </row>
    <row r="469" spans="1:6" x14ac:dyDescent="0.25">
      <c r="A469" s="39">
        <v>42196</v>
      </c>
      <c r="B469" s="38">
        <v>91</v>
      </c>
      <c r="E469"/>
      <c r="F469"/>
    </row>
    <row r="470" spans="1:6" x14ac:dyDescent="0.25">
      <c r="A470" s="39">
        <v>42197</v>
      </c>
      <c r="B470" s="38">
        <v>101</v>
      </c>
      <c r="E470"/>
      <c r="F470"/>
    </row>
    <row r="471" spans="1:6" x14ac:dyDescent="0.25">
      <c r="B471" s="38">
        <v>66852</v>
      </c>
      <c r="E471"/>
      <c r="F47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2" sqref="F2:F68"/>
    </sheetView>
  </sheetViews>
  <sheetFormatPr defaultColWidth="10.875" defaultRowHeight="15.75" x14ac:dyDescent="0.25"/>
  <cols>
    <col min="1" max="4" width="10.875" style="38"/>
    <col min="5" max="5" width="17.875" style="38" bestFit="1" customWidth="1"/>
    <col min="6" max="6" width="14" style="38" bestFit="1" customWidth="1"/>
    <col min="7" max="16384" width="10.875" style="38"/>
  </cols>
  <sheetData>
    <row r="1" spans="1:7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x14ac:dyDescent="0.25">
      <c r="A2" s="39">
        <v>41729</v>
      </c>
      <c r="B2" s="38">
        <v>78</v>
      </c>
      <c r="E2" s="41" t="s">
        <v>100</v>
      </c>
      <c r="F2" s="43">
        <v>559</v>
      </c>
      <c r="G2"/>
    </row>
    <row r="3" spans="1:7" x14ac:dyDescent="0.25">
      <c r="A3" s="39">
        <v>41730</v>
      </c>
      <c r="B3" s="38">
        <v>64</v>
      </c>
      <c r="E3" s="41" t="s">
        <v>101</v>
      </c>
      <c r="F3" s="43">
        <v>538</v>
      </c>
      <c r="G3"/>
    </row>
    <row r="4" spans="1:7" x14ac:dyDescent="0.25">
      <c r="A4" s="39">
        <v>41731</v>
      </c>
      <c r="B4" s="38">
        <v>75</v>
      </c>
      <c r="E4" s="41" t="s">
        <v>102</v>
      </c>
      <c r="F4" s="43">
        <v>588</v>
      </c>
      <c r="G4"/>
    </row>
    <row r="5" spans="1:7" x14ac:dyDescent="0.25">
      <c r="A5" s="39">
        <v>41732</v>
      </c>
      <c r="B5" s="38">
        <v>67</v>
      </c>
      <c r="E5" s="41" t="s">
        <v>103</v>
      </c>
      <c r="F5" s="43">
        <v>708</v>
      </c>
      <c r="G5"/>
    </row>
    <row r="6" spans="1:7" x14ac:dyDescent="0.25">
      <c r="A6" s="39">
        <v>41733</v>
      </c>
      <c r="B6" s="38">
        <v>74</v>
      </c>
      <c r="E6" s="41" t="s">
        <v>104</v>
      </c>
      <c r="F6" s="43">
        <v>751</v>
      </c>
      <c r="G6"/>
    </row>
    <row r="7" spans="1:7" x14ac:dyDescent="0.25">
      <c r="A7" s="39">
        <v>41734</v>
      </c>
      <c r="B7" s="38">
        <v>95</v>
      </c>
      <c r="E7" s="41" t="s">
        <v>105</v>
      </c>
      <c r="F7" s="43">
        <v>618</v>
      </c>
      <c r="G7"/>
    </row>
    <row r="8" spans="1:7" x14ac:dyDescent="0.25">
      <c r="A8" s="39">
        <v>41735</v>
      </c>
      <c r="B8" s="38">
        <v>106</v>
      </c>
      <c r="E8" s="41" t="s">
        <v>106</v>
      </c>
      <c r="F8" s="43">
        <v>677</v>
      </c>
      <c r="G8"/>
    </row>
    <row r="9" spans="1:7" x14ac:dyDescent="0.25">
      <c r="A9" s="39">
        <v>41736</v>
      </c>
      <c r="B9" s="38">
        <v>94</v>
      </c>
      <c r="E9" s="41" t="s">
        <v>107</v>
      </c>
      <c r="F9" s="43">
        <v>668</v>
      </c>
      <c r="G9"/>
    </row>
    <row r="10" spans="1:7" x14ac:dyDescent="0.25">
      <c r="A10" s="39">
        <v>41737</v>
      </c>
      <c r="B10" s="38">
        <v>100</v>
      </c>
      <c r="E10" s="41" t="s">
        <v>108</v>
      </c>
      <c r="F10" s="43">
        <v>774</v>
      </c>
      <c r="G10"/>
    </row>
    <row r="11" spans="1:7" x14ac:dyDescent="0.25">
      <c r="A11" s="39">
        <v>41738</v>
      </c>
      <c r="B11" s="38">
        <v>67</v>
      </c>
      <c r="E11" s="41" t="s">
        <v>109</v>
      </c>
      <c r="F11" s="43">
        <v>829</v>
      </c>
      <c r="G11"/>
    </row>
    <row r="12" spans="1:7" x14ac:dyDescent="0.25">
      <c r="A12" s="39">
        <v>41739</v>
      </c>
      <c r="B12" s="38">
        <v>71</v>
      </c>
      <c r="E12" s="41" t="s">
        <v>110</v>
      </c>
      <c r="F12" s="43">
        <v>719</v>
      </c>
      <c r="G12"/>
    </row>
    <row r="13" spans="1:7" x14ac:dyDescent="0.25">
      <c r="A13" s="39">
        <v>41740</v>
      </c>
      <c r="B13" s="38">
        <v>58</v>
      </c>
      <c r="E13" s="41" t="s">
        <v>111</v>
      </c>
      <c r="F13" s="43">
        <v>600</v>
      </c>
      <c r="G13"/>
    </row>
    <row r="14" spans="1:7" x14ac:dyDescent="0.25">
      <c r="A14" s="39">
        <v>41741</v>
      </c>
      <c r="B14" s="38">
        <v>66</v>
      </c>
      <c r="E14" s="41" t="s">
        <v>112</v>
      </c>
      <c r="F14" s="43">
        <v>529</v>
      </c>
      <c r="G14"/>
    </row>
    <row r="15" spans="1:7" x14ac:dyDescent="0.25">
      <c r="A15" s="39">
        <v>41742</v>
      </c>
      <c r="B15" s="38">
        <v>82</v>
      </c>
      <c r="E15" s="41" t="s">
        <v>113</v>
      </c>
      <c r="F15" s="43">
        <v>541</v>
      </c>
      <c r="G15"/>
    </row>
    <row r="16" spans="1:7" x14ac:dyDescent="0.25">
      <c r="A16" s="39">
        <v>41743</v>
      </c>
      <c r="B16" s="38">
        <v>95</v>
      </c>
      <c r="E16" s="41" t="s">
        <v>114</v>
      </c>
      <c r="F16" s="43">
        <v>662</v>
      </c>
      <c r="G16"/>
    </row>
    <row r="17" spans="1:7" x14ac:dyDescent="0.25">
      <c r="A17" s="39">
        <v>41744</v>
      </c>
      <c r="B17" s="38">
        <v>97</v>
      </c>
      <c r="E17" s="41" t="s">
        <v>115</v>
      </c>
      <c r="F17" s="43">
        <v>664</v>
      </c>
      <c r="G17"/>
    </row>
    <row r="18" spans="1:7" x14ac:dyDescent="0.25">
      <c r="A18" s="39">
        <v>41745</v>
      </c>
      <c r="B18" s="38">
        <v>69</v>
      </c>
      <c r="E18" s="41" t="s">
        <v>116</v>
      </c>
      <c r="F18" s="43">
        <v>613</v>
      </c>
      <c r="G18"/>
    </row>
    <row r="19" spans="1:7" x14ac:dyDescent="0.25">
      <c r="A19" s="39">
        <v>41746</v>
      </c>
      <c r="B19" s="38">
        <v>69</v>
      </c>
      <c r="E19" s="41" t="s">
        <v>117</v>
      </c>
      <c r="F19" s="43">
        <v>657</v>
      </c>
    </row>
    <row r="20" spans="1:7" x14ac:dyDescent="0.25">
      <c r="A20" s="39">
        <v>41747</v>
      </c>
      <c r="B20" s="38">
        <v>65</v>
      </c>
      <c r="E20" s="41" t="s">
        <v>118</v>
      </c>
      <c r="F20" s="43">
        <v>699</v>
      </c>
    </row>
    <row r="21" spans="1:7" x14ac:dyDescent="0.25">
      <c r="A21" s="39">
        <v>41748</v>
      </c>
      <c r="B21" s="38">
        <v>88</v>
      </c>
      <c r="E21" s="41" t="s">
        <v>119</v>
      </c>
      <c r="F21" s="43">
        <v>691</v>
      </c>
    </row>
    <row r="22" spans="1:7" x14ac:dyDescent="0.25">
      <c r="A22" s="39">
        <v>41749</v>
      </c>
      <c r="B22" s="38">
        <v>105</v>
      </c>
      <c r="E22" s="41" t="s">
        <v>120</v>
      </c>
      <c r="F22" s="43">
        <v>636</v>
      </c>
    </row>
    <row r="23" spans="1:7" x14ac:dyDescent="0.25">
      <c r="A23" s="39">
        <v>41750</v>
      </c>
      <c r="B23" s="38">
        <v>125</v>
      </c>
      <c r="E23" s="41" t="s">
        <v>121</v>
      </c>
      <c r="F23" s="43">
        <v>583</v>
      </c>
    </row>
    <row r="24" spans="1:7" x14ac:dyDescent="0.25">
      <c r="A24" s="39">
        <v>41751</v>
      </c>
      <c r="B24" s="38">
        <v>94</v>
      </c>
      <c r="E24" s="41" t="s">
        <v>122</v>
      </c>
      <c r="F24" s="43">
        <v>678</v>
      </c>
    </row>
    <row r="25" spans="1:7" x14ac:dyDescent="0.25">
      <c r="A25" s="39">
        <v>41752</v>
      </c>
      <c r="B25" s="38">
        <v>102</v>
      </c>
      <c r="E25" s="41" t="s">
        <v>123</v>
      </c>
      <c r="F25" s="43">
        <v>648</v>
      </c>
    </row>
    <row r="26" spans="1:7" x14ac:dyDescent="0.25">
      <c r="A26" s="39">
        <v>41753</v>
      </c>
      <c r="B26" s="38">
        <v>85</v>
      </c>
      <c r="E26" s="41" t="s">
        <v>124</v>
      </c>
      <c r="F26" s="43">
        <v>602</v>
      </c>
    </row>
    <row r="27" spans="1:7" x14ac:dyDescent="0.25">
      <c r="A27" s="39">
        <v>41754</v>
      </c>
      <c r="B27" s="38">
        <v>96</v>
      </c>
      <c r="E27" s="41" t="s">
        <v>125</v>
      </c>
      <c r="F27" s="43">
        <v>557</v>
      </c>
    </row>
    <row r="28" spans="1:7" x14ac:dyDescent="0.25">
      <c r="A28" s="39">
        <v>41755</v>
      </c>
      <c r="B28" s="38">
        <v>95</v>
      </c>
      <c r="E28" s="41" t="s">
        <v>126</v>
      </c>
      <c r="F28" s="43">
        <v>592</v>
      </c>
    </row>
    <row r="29" spans="1:7" x14ac:dyDescent="0.25">
      <c r="A29" s="39">
        <v>41756</v>
      </c>
      <c r="B29" s="38">
        <v>111</v>
      </c>
      <c r="E29" s="41" t="s">
        <v>127</v>
      </c>
      <c r="F29" s="43">
        <v>604</v>
      </c>
    </row>
    <row r="30" spans="1:7" x14ac:dyDescent="0.25">
      <c r="A30" s="39">
        <v>41757</v>
      </c>
      <c r="B30" s="38">
        <v>142</v>
      </c>
      <c r="E30" s="41" t="s">
        <v>128</v>
      </c>
      <c r="F30" s="43">
        <v>582</v>
      </c>
    </row>
    <row r="31" spans="1:7" x14ac:dyDescent="0.25">
      <c r="A31" s="39">
        <v>41758</v>
      </c>
      <c r="B31" s="38">
        <v>128</v>
      </c>
      <c r="E31" s="41" t="s">
        <v>129</v>
      </c>
      <c r="F31" s="43">
        <v>660</v>
      </c>
    </row>
    <row r="32" spans="1:7" x14ac:dyDescent="0.25">
      <c r="A32" s="39">
        <v>41759</v>
      </c>
      <c r="B32" s="38">
        <v>108</v>
      </c>
      <c r="E32" s="41" t="s">
        <v>130</v>
      </c>
      <c r="F32" s="43">
        <v>607</v>
      </c>
    </row>
    <row r="33" spans="1:6" x14ac:dyDescent="0.25">
      <c r="A33" s="39">
        <v>41760</v>
      </c>
      <c r="B33" s="38">
        <v>84</v>
      </c>
      <c r="E33" s="41" t="s">
        <v>131</v>
      </c>
      <c r="F33" s="43">
        <v>760</v>
      </c>
    </row>
    <row r="34" spans="1:6" x14ac:dyDescent="0.25">
      <c r="A34" s="39">
        <v>41761</v>
      </c>
      <c r="B34" s="38">
        <v>85</v>
      </c>
      <c r="E34" s="41" t="s">
        <v>132</v>
      </c>
      <c r="F34" s="43">
        <v>738</v>
      </c>
    </row>
    <row r="35" spans="1:6" x14ac:dyDescent="0.25">
      <c r="A35" s="39">
        <v>41762</v>
      </c>
      <c r="B35" s="38">
        <v>84</v>
      </c>
      <c r="E35" s="41" t="s">
        <v>133</v>
      </c>
      <c r="F35" s="43">
        <v>794</v>
      </c>
    </row>
    <row r="36" spans="1:6" x14ac:dyDescent="0.25">
      <c r="A36" s="39">
        <v>41763</v>
      </c>
      <c r="B36" s="38">
        <v>120</v>
      </c>
      <c r="E36" s="41" t="s">
        <v>134</v>
      </c>
      <c r="F36" s="43">
        <v>751</v>
      </c>
    </row>
    <row r="37" spans="1:6" x14ac:dyDescent="0.25">
      <c r="A37" s="39">
        <v>41764</v>
      </c>
      <c r="B37" s="38">
        <v>95</v>
      </c>
      <c r="E37" s="41" t="s">
        <v>135</v>
      </c>
      <c r="F37" s="43">
        <v>823</v>
      </c>
    </row>
    <row r="38" spans="1:6" x14ac:dyDescent="0.25">
      <c r="A38" s="39">
        <v>41765</v>
      </c>
      <c r="B38" s="38">
        <v>97</v>
      </c>
      <c r="E38" s="41" t="s">
        <v>136</v>
      </c>
      <c r="F38" s="43">
        <v>733</v>
      </c>
    </row>
    <row r="39" spans="1:6" x14ac:dyDescent="0.25">
      <c r="A39" s="39">
        <v>41766</v>
      </c>
      <c r="B39" s="38">
        <v>81</v>
      </c>
      <c r="E39" s="41" t="s">
        <v>137</v>
      </c>
      <c r="F39" s="43">
        <v>751</v>
      </c>
    </row>
    <row r="40" spans="1:6" x14ac:dyDescent="0.25">
      <c r="A40" s="39">
        <v>41767</v>
      </c>
      <c r="B40" s="38">
        <v>69</v>
      </c>
      <c r="E40" s="41" t="s">
        <v>138</v>
      </c>
      <c r="F40" s="43">
        <v>750</v>
      </c>
    </row>
    <row r="41" spans="1:6" x14ac:dyDescent="0.25">
      <c r="A41" s="39">
        <v>41768</v>
      </c>
      <c r="B41" s="38">
        <v>72</v>
      </c>
      <c r="E41" s="41" t="s">
        <v>139</v>
      </c>
      <c r="F41" s="43">
        <v>790</v>
      </c>
    </row>
    <row r="42" spans="1:6" x14ac:dyDescent="0.25">
      <c r="A42" s="39">
        <v>41769</v>
      </c>
      <c r="B42" s="38">
        <v>80</v>
      </c>
      <c r="E42" s="41" t="s">
        <v>140</v>
      </c>
      <c r="F42" s="43">
        <v>661</v>
      </c>
    </row>
    <row r="43" spans="1:6" x14ac:dyDescent="0.25">
      <c r="A43" s="39">
        <v>41770</v>
      </c>
      <c r="B43" s="38">
        <v>124</v>
      </c>
      <c r="E43" s="41" t="s">
        <v>141</v>
      </c>
      <c r="F43" s="43">
        <v>697</v>
      </c>
    </row>
    <row r="44" spans="1:6" x14ac:dyDescent="0.25">
      <c r="A44" s="39">
        <v>41771</v>
      </c>
      <c r="B44" s="38">
        <v>128</v>
      </c>
      <c r="E44" s="41" t="s">
        <v>142</v>
      </c>
      <c r="F44" s="43">
        <v>766</v>
      </c>
    </row>
    <row r="45" spans="1:6" x14ac:dyDescent="0.25">
      <c r="A45" s="39">
        <v>41772</v>
      </c>
      <c r="B45" s="38">
        <v>111</v>
      </c>
      <c r="E45" s="41" t="s">
        <v>143</v>
      </c>
      <c r="F45" s="43">
        <v>696</v>
      </c>
    </row>
    <row r="46" spans="1:6" x14ac:dyDescent="0.25">
      <c r="A46" s="39">
        <v>41773</v>
      </c>
      <c r="B46" s="38">
        <v>94</v>
      </c>
      <c r="E46" s="41" t="s">
        <v>144</v>
      </c>
      <c r="F46" s="43">
        <v>734</v>
      </c>
    </row>
    <row r="47" spans="1:6" x14ac:dyDescent="0.25">
      <c r="A47" s="39">
        <v>41774</v>
      </c>
      <c r="B47" s="38">
        <v>77</v>
      </c>
      <c r="E47" s="41" t="s">
        <v>145</v>
      </c>
      <c r="F47" s="43">
        <v>621</v>
      </c>
    </row>
    <row r="48" spans="1:6" x14ac:dyDescent="0.25">
      <c r="A48" s="39">
        <v>41775</v>
      </c>
      <c r="B48" s="38">
        <v>75</v>
      </c>
      <c r="E48" s="41" t="s">
        <v>146</v>
      </c>
      <c r="F48" s="43">
        <v>629</v>
      </c>
    </row>
    <row r="49" spans="1:6" x14ac:dyDescent="0.25">
      <c r="A49" s="39">
        <v>41776</v>
      </c>
      <c r="B49" s="38">
        <v>84</v>
      </c>
      <c r="E49" s="41" t="s">
        <v>147</v>
      </c>
      <c r="F49" s="43">
        <v>563</v>
      </c>
    </row>
    <row r="50" spans="1:6" x14ac:dyDescent="0.25">
      <c r="A50" s="39">
        <v>41777</v>
      </c>
      <c r="B50" s="38">
        <v>108</v>
      </c>
      <c r="E50" s="41" t="s">
        <v>148</v>
      </c>
      <c r="F50" s="43">
        <v>576</v>
      </c>
    </row>
    <row r="51" spans="1:6" x14ac:dyDescent="0.25">
      <c r="A51" s="39">
        <v>41778</v>
      </c>
      <c r="B51" s="38">
        <v>114</v>
      </c>
      <c r="E51" s="41" t="s">
        <v>149</v>
      </c>
      <c r="F51" s="43">
        <v>564</v>
      </c>
    </row>
    <row r="52" spans="1:6" x14ac:dyDescent="0.25">
      <c r="A52" s="39">
        <v>41779</v>
      </c>
      <c r="B52" s="38">
        <v>103</v>
      </c>
      <c r="E52" s="41" t="s">
        <v>150</v>
      </c>
      <c r="F52" s="43">
        <v>552</v>
      </c>
    </row>
    <row r="53" spans="1:6" x14ac:dyDescent="0.25">
      <c r="A53" s="39">
        <v>41780</v>
      </c>
      <c r="B53" s="38">
        <v>79</v>
      </c>
      <c r="E53" s="41" t="s">
        <v>151</v>
      </c>
      <c r="F53" s="43">
        <v>525</v>
      </c>
    </row>
    <row r="54" spans="1:6" x14ac:dyDescent="0.25">
      <c r="A54" s="39">
        <v>41781</v>
      </c>
      <c r="B54" s="38">
        <v>104</v>
      </c>
      <c r="E54" s="41" t="s">
        <v>152</v>
      </c>
      <c r="F54" s="43">
        <v>510</v>
      </c>
    </row>
    <row r="55" spans="1:6" x14ac:dyDescent="0.25">
      <c r="A55" s="39">
        <v>41782</v>
      </c>
      <c r="B55" s="38">
        <v>94</v>
      </c>
      <c r="E55" s="41" t="s">
        <v>153</v>
      </c>
      <c r="F55" s="43">
        <v>588</v>
      </c>
    </row>
    <row r="56" spans="1:6" x14ac:dyDescent="0.25">
      <c r="A56" s="39">
        <v>41783</v>
      </c>
      <c r="B56" s="38">
        <v>85</v>
      </c>
      <c r="E56" s="41" t="s">
        <v>154</v>
      </c>
      <c r="F56" s="43">
        <v>612</v>
      </c>
    </row>
    <row r="57" spans="1:6" x14ac:dyDescent="0.25">
      <c r="A57" s="39">
        <v>41784</v>
      </c>
      <c r="B57" s="38">
        <v>89</v>
      </c>
      <c r="E57" s="41" t="s">
        <v>155</v>
      </c>
      <c r="F57" s="43">
        <v>589</v>
      </c>
    </row>
    <row r="58" spans="1:6" x14ac:dyDescent="0.25">
      <c r="A58" s="39">
        <v>41785</v>
      </c>
      <c r="B58" s="38">
        <v>117</v>
      </c>
      <c r="E58" s="41" t="s">
        <v>156</v>
      </c>
      <c r="F58" s="43">
        <v>484</v>
      </c>
    </row>
    <row r="59" spans="1:6" x14ac:dyDescent="0.25">
      <c r="A59" s="39">
        <v>41786</v>
      </c>
      <c r="B59" s="38">
        <v>133</v>
      </c>
      <c r="E59" s="41" t="s">
        <v>157</v>
      </c>
      <c r="F59" s="43">
        <v>485</v>
      </c>
    </row>
    <row r="60" spans="1:6" x14ac:dyDescent="0.25">
      <c r="A60" s="39">
        <v>41787</v>
      </c>
      <c r="B60" s="38">
        <v>124</v>
      </c>
      <c r="E60" s="41" t="s">
        <v>158</v>
      </c>
      <c r="F60" s="43">
        <v>473</v>
      </c>
    </row>
    <row r="61" spans="1:6" x14ac:dyDescent="0.25">
      <c r="A61" s="39">
        <v>41788</v>
      </c>
      <c r="B61" s="38">
        <v>95</v>
      </c>
      <c r="E61" s="41" t="s">
        <v>159</v>
      </c>
      <c r="F61" s="43">
        <v>436</v>
      </c>
    </row>
    <row r="62" spans="1:6" x14ac:dyDescent="0.25">
      <c r="A62" s="39">
        <v>41789</v>
      </c>
      <c r="B62" s="38">
        <v>103</v>
      </c>
      <c r="E62" s="41" t="s">
        <v>160</v>
      </c>
      <c r="F62" s="43">
        <v>497</v>
      </c>
    </row>
    <row r="63" spans="1:6" x14ac:dyDescent="0.25">
      <c r="A63" s="39">
        <v>41790</v>
      </c>
      <c r="B63" s="38">
        <v>80</v>
      </c>
      <c r="E63" s="41" t="s">
        <v>161</v>
      </c>
      <c r="F63" s="43">
        <v>490</v>
      </c>
    </row>
    <row r="64" spans="1:6" x14ac:dyDescent="0.25">
      <c r="A64" s="39">
        <v>41791</v>
      </c>
      <c r="B64" s="38">
        <v>122</v>
      </c>
      <c r="E64" s="41" t="s">
        <v>162</v>
      </c>
      <c r="F64" s="43">
        <v>442</v>
      </c>
    </row>
    <row r="65" spans="1:6" x14ac:dyDescent="0.25">
      <c r="A65" s="39">
        <v>41792</v>
      </c>
      <c r="B65" s="38">
        <v>117</v>
      </c>
      <c r="E65" s="41" t="s">
        <v>163</v>
      </c>
      <c r="F65" s="43">
        <v>475</v>
      </c>
    </row>
    <row r="66" spans="1:6" x14ac:dyDescent="0.25">
      <c r="A66" s="39">
        <v>41793</v>
      </c>
      <c r="B66" s="38">
        <v>118</v>
      </c>
      <c r="E66" s="41" t="s">
        <v>164</v>
      </c>
      <c r="F66" s="43">
        <v>482</v>
      </c>
    </row>
    <row r="67" spans="1:6" x14ac:dyDescent="0.25">
      <c r="A67" s="39">
        <v>41794</v>
      </c>
      <c r="B67" s="38">
        <v>129</v>
      </c>
      <c r="E67" s="41" t="s">
        <v>165</v>
      </c>
      <c r="F67" s="43">
        <v>446</v>
      </c>
    </row>
    <row r="68" spans="1:6" x14ac:dyDescent="0.25">
      <c r="A68" s="39">
        <v>41795</v>
      </c>
      <c r="B68" s="38">
        <v>97</v>
      </c>
      <c r="E68" s="41" t="s">
        <v>166</v>
      </c>
      <c r="F68" s="43">
        <v>492</v>
      </c>
    </row>
    <row r="69" spans="1:6" x14ac:dyDescent="0.25">
      <c r="A69" s="39">
        <v>41796</v>
      </c>
      <c r="B69" s="38">
        <v>100</v>
      </c>
      <c r="E69" s="41" t="s">
        <v>98</v>
      </c>
      <c r="F69" s="43">
        <v>41809</v>
      </c>
    </row>
    <row r="70" spans="1:6" x14ac:dyDescent="0.25">
      <c r="A70" s="39">
        <v>41797</v>
      </c>
      <c r="B70" s="38">
        <v>129</v>
      </c>
      <c r="E70"/>
      <c r="F70"/>
    </row>
    <row r="71" spans="1:6" x14ac:dyDescent="0.25">
      <c r="A71" s="39">
        <v>41798</v>
      </c>
      <c r="B71" s="38">
        <v>139</v>
      </c>
      <c r="E71"/>
      <c r="F71"/>
    </row>
    <row r="72" spans="1:6" x14ac:dyDescent="0.25">
      <c r="A72" s="39">
        <v>41799</v>
      </c>
      <c r="B72" s="38">
        <v>122</v>
      </c>
      <c r="E72"/>
      <c r="F72"/>
    </row>
    <row r="73" spans="1:6" x14ac:dyDescent="0.25">
      <c r="A73" s="39">
        <v>41800</v>
      </c>
      <c r="B73" s="38">
        <v>110</v>
      </c>
      <c r="E73"/>
      <c r="F73"/>
    </row>
    <row r="74" spans="1:6" x14ac:dyDescent="0.25">
      <c r="A74" s="39">
        <v>41801</v>
      </c>
      <c r="B74" s="38">
        <v>130</v>
      </c>
      <c r="E74"/>
      <c r="F74"/>
    </row>
    <row r="75" spans="1:6" x14ac:dyDescent="0.25">
      <c r="A75" s="39">
        <v>41802</v>
      </c>
      <c r="B75" s="38">
        <v>91</v>
      </c>
      <c r="E75"/>
      <c r="F75"/>
    </row>
    <row r="76" spans="1:6" x14ac:dyDescent="0.25">
      <c r="A76" s="39">
        <v>41803</v>
      </c>
      <c r="B76" s="38">
        <v>81</v>
      </c>
      <c r="E76"/>
      <c r="F76"/>
    </row>
    <row r="77" spans="1:6" x14ac:dyDescent="0.25">
      <c r="A77" s="39">
        <v>41804</v>
      </c>
      <c r="B77" s="38">
        <v>83</v>
      </c>
      <c r="E77"/>
      <c r="F77"/>
    </row>
    <row r="78" spans="1:6" x14ac:dyDescent="0.25">
      <c r="A78" s="39">
        <v>41805</v>
      </c>
      <c r="B78" s="38">
        <v>102</v>
      </c>
      <c r="E78"/>
      <c r="F78"/>
    </row>
    <row r="79" spans="1:6" x14ac:dyDescent="0.25">
      <c r="A79" s="39">
        <v>41806</v>
      </c>
      <c r="B79" s="38">
        <v>95</v>
      </c>
      <c r="E79"/>
      <c r="F79"/>
    </row>
    <row r="80" spans="1:6" x14ac:dyDescent="0.25">
      <c r="A80" s="39">
        <v>41807</v>
      </c>
      <c r="B80" s="38">
        <v>99</v>
      </c>
      <c r="E80"/>
      <c r="F80"/>
    </row>
    <row r="81" spans="1:6" x14ac:dyDescent="0.25">
      <c r="A81" s="39">
        <v>41808</v>
      </c>
      <c r="B81" s="38">
        <v>96</v>
      </c>
      <c r="E81"/>
      <c r="F81"/>
    </row>
    <row r="82" spans="1:6" x14ac:dyDescent="0.25">
      <c r="A82" s="39">
        <v>41809</v>
      </c>
      <c r="B82" s="38">
        <v>77</v>
      </c>
      <c r="E82"/>
      <c r="F82"/>
    </row>
    <row r="83" spans="1:6" x14ac:dyDescent="0.25">
      <c r="A83" s="39">
        <v>41810</v>
      </c>
      <c r="B83" s="38">
        <v>75</v>
      </c>
      <c r="E83"/>
      <c r="F83"/>
    </row>
    <row r="84" spans="1:6" x14ac:dyDescent="0.25">
      <c r="A84" s="39">
        <v>41811</v>
      </c>
      <c r="B84" s="38">
        <v>69</v>
      </c>
      <c r="E84"/>
      <c r="F84"/>
    </row>
    <row r="85" spans="1:6" x14ac:dyDescent="0.25">
      <c r="A85" s="39">
        <v>41812</v>
      </c>
      <c r="B85" s="38">
        <v>89</v>
      </c>
      <c r="E85"/>
      <c r="F85"/>
    </row>
    <row r="86" spans="1:6" x14ac:dyDescent="0.25">
      <c r="A86" s="39">
        <v>41813</v>
      </c>
      <c r="B86" s="38">
        <v>100</v>
      </c>
      <c r="E86"/>
      <c r="F86"/>
    </row>
    <row r="87" spans="1:6" x14ac:dyDescent="0.25">
      <c r="A87" s="39">
        <v>41814</v>
      </c>
      <c r="B87" s="38">
        <v>75</v>
      </c>
      <c r="E87"/>
      <c r="F87"/>
    </row>
    <row r="88" spans="1:6" x14ac:dyDescent="0.25">
      <c r="A88" s="39">
        <v>41815</v>
      </c>
      <c r="B88" s="38">
        <v>76</v>
      </c>
      <c r="E88"/>
      <c r="F88"/>
    </row>
    <row r="89" spans="1:6" x14ac:dyDescent="0.25">
      <c r="A89" s="39">
        <v>41816</v>
      </c>
      <c r="B89" s="38">
        <v>58</v>
      </c>
      <c r="E89"/>
      <c r="F89"/>
    </row>
    <row r="90" spans="1:6" x14ac:dyDescent="0.25">
      <c r="A90" s="39">
        <v>41817</v>
      </c>
      <c r="B90" s="38">
        <v>60</v>
      </c>
      <c r="E90"/>
      <c r="F90"/>
    </row>
    <row r="91" spans="1:6" x14ac:dyDescent="0.25">
      <c r="A91" s="39">
        <v>41818</v>
      </c>
      <c r="B91" s="38">
        <v>72</v>
      </c>
      <c r="E91"/>
      <c r="F91"/>
    </row>
    <row r="92" spans="1:6" x14ac:dyDescent="0.25">
      <c r="A92" s="39">
        <v>41819</v>
      </c>
      <c r="B92" s="38">
        <v>88</v>
      </c>
      <c r="E92"/>
      <c r="F92"/>
    </row>
    <row r="93" spans="1:6" x14ac:dyDescent="0.25">
      <c r="A93" s="39">
        <v>41820</v>
      </c>
      <c r="B93" s="38">
        <v>74</v>
      </c>
      <c r="E93"/>
      <c r="F93"/>
    </row>
    <row r="94" spans="1:6" x14ac:dyDescent="0.25">
      <c r="A94" s="39">
        <v>41821</v>
      </c>
      <c r="B94" s="38">
        <v>84</v>
      </c>
      <c r="E94"/>
      <c r="F94"/>
    </row>
    <row r="95" spans="1:6" x14ac:dyDescent="0.25">
      <c r="A95" s="39">
        <v>41822</v>
      </c>
      <c r="B95" s="38">
        <v>73</v>
      </c>
      <c r="E95"/>
      <c r="F95"/>
    </row>
    <row r="96" spans="1:6" x14ac:dyDescent="0.25">
      <c r="A96" s="39">
        <v>41823</v>
      </c>
      <c r="B96" s="38">
        <v>75</v>
      </c>
      <c r="E96"/>
      <c r="F96"/>
    </row>
    <row r="97" spans="1:6" x14ac:dyDescent="0.25">
      <c r="A97" s="39">
        <v>41824</v>
      </c>
      <c r="B97" s="38">
        <v>57</v>
      </c>
      <c r="E97"/>
      <c r="F97"/>
    </row>
    <row r="98" spans="1:6" x14ac:dyDescent="0.25">
      <c r="A98" s="39">
        <v>41825</v>
      </c>
      <c r="B98" s="38">
        <v>77</v>
      </c>
      <c r="E98"/>
      <c r="F98"/>
    </row>
    <row r="99" spans="1:6" x14ac:dyDescent="0.25">
      <c r="A99" s="39">
        <v>41826</v>
      </c>
      <c r="B99" s="38">
        <v>101</v>
      </c>
      <c r="E99"/>
      <c r="F99"/>
    </row>
    <row r="100" spans="1:6" x14ac:dyDescent="0.25">
      <c r="A100" s="39">
        <v>41827</v>
      </c>
      <c r="B100" s="38">
        <v>111</v>
      </c>
      <c r="E100"/>
      <c r="F100"/>
    </row>
    <row r="101" spans="1:6" x14ac:dyDescent="0.25">
      <c r="A101" s="39">
        <v>41828</v>
      </c>
      <c r="B101" s="38">
        <v>87</v>
      </c>
      <c r="E101"/>
      <c r="F101"/>
    </row>
    <row r="102" spans="1:6" x14ac:dyDescent="0.25">
      <c r="A102" s="39">
        <v>41829</v>
      </c>
      <c r="B102" s="38">
        <v>103</v>
      </c>
      <c r="E102"/>
      <c r="F102"/>
    </row>
    <row r="103" spans="1:6" x14ac:dyDescent="0.25">
      <c r="A103" s="39">
        <v>41830</v>
      </c>
      <c r="B103" s="38">
        <v>93</v>
      </c>
      <c r="E103"/>
      <c r="F103"/>
    </row>
    <row r="104" spans="1:6" x14ac:dyDescent="0.25">
      <c r="A104" s="39">
        <v>41831</v>
      </c>
      <c r="B104" s="38">
        <v>84</v>
      </c>
      <c r="E104"/>
      <c r="F104"/>
    </row>
    <row r="105" spans="1:6" x14ac:dyDescent="0.25">
      <c r="A105" s="39">
        <v>41832</v>
      </c>
      <c r="B105" s="38">
        <v>81</v>
      </c>
      <c r="E105"/>
      <c r="F105"/>
    </row>
    <row r="106" spans="1:6" x14ac:dyDescent="0.25">
      <c r="A106" s="39">
        <v>41833</v>
      </c>
      <c r="B106" s="38">
        <v>103</v>
      </c>
      <c r="E106"/>
      <c r="F106"/>
    </row>
    <row r="107" spans="1:6" x14ac:dyDescent="0.25">
      <c r="A107" s="39">
        <v>41834</v>
      </c>
      <c r="B107" s="38">
        <v>111</v>
      </c>
      <c r="E107"/>
      <c r="F107"/>
    </row>
    <row r="108" spans="1:6" x14ac:dyDescent="0.25">
      <c r="A108" s="39">
        <v>41835</v>
      </c>
      <c r="B108" s="38">
        <v>107</v>
      </c>
      <c r="E108"/>
      <c r="F108"/>
    </row>
    <row r="109" spans="1:6" x14ac:dyDescent="0.25">
      <c r="A109" s="39">
        <v>41836</v>
      </c>
      <c r="B109" s="38">
        <v>98</v>
      </c>
      <c r="E109"/>
      <c r="F109"/>
    </row>
    <row r="110" spans="1:6" x14ac:dyDescent="0.25">
      <c r="A110" s="39">
        <v>41837</v>
      </c>
      <c r="B110" s="38">
        <v>78</v>
      </c>
      <c r="E110"/>
      <c r="F110"/>
    </row>
    <row r="111" spans="1:6" x14ac:dyDescent="0.25">
      <c r="A111" s="39">
        <v>41838</v>
      </c>
      <c r="B111" s="38">
        <v>87</v>
      </c>
      <c r="E111"/>
      <c r="F111"/>
    </row>
    <row r="112" spans="1:6" x14ac:dyDescent="0.25">
      <c r="A112" s="39">
        <v>41839</v>
      </c>
      <c r="B112" s="38">
        <v>73</v>
      </c>
      <c r="E112"/>
      <c r="F112"/>
    </row>
    <row r="113" spans="1:6" x14ac:dyDescent="0.25">
      <c r="A113" s="39">
        <v>41840</v>
      </c>
      <c r="B113" s="38">
        <v>110</v>
      </c>
      <c r="E113"/>
      <c r="F113"/>
    </row>
    <row r="114" spans="1:6" x14ac:dyDescent="0.25">
      <c r="A114" s="39">
        <v>41841</v>
      </c>
      <c r="B114" s="38">
        <v>100</v>
      </c>
      <c r="E114"/>
      <c r="F114"/>
    </row>
    <row r="115" spans="1:6" x14ac:dyDescent="0.25">
      <c r="A115" s="39">
        <v>41842</v>
      </c>
      <c r="B115" s="38">
        <v>101</v>
      </c>
      <c r="E115"/>
      <c r="F115"/>
    </row>
    <row r="116" spans="1:6" x14ac:dyDescent="0.25">
      <c r="A116" s="39">
        <v>41843</v>
      </c>
      <c r="B116" s="38">
        <v>79</v>
      </c>
      <c r="E116"/>
      <c r="F116"/>
    </row>
    <row r="117" spans="1:6" x14ac:dyDescent="0.25">
      <c r="A117" s="39">
        <v>41844</v>
      </c>
      <c r="B117" s="38">
        <v>78</v>
      </c>
      <c r="E117"/>
      <c r="F117"/>
    </row>
    <row r="118" spans="1:6" x14ac:dyDescent="0.25">
      <c r="A118" s="39">
        <v>41845</v>
      </c>
      <c r="B118" s="38">
        <v>81</v>
      </c>
      <c r="E118"/>
      <c r="F118"/>
    </row>
    <row r="119" spans="1:6" x14ac:dyDescent="0.25">
      <c r="A119" s="39">
        <v>41846</v>
      </c>
      <c r="B119" s="38">
        <v>80</v>
      </c>
      <c r="E119"/>
      <c r="F119"/>
    </row>
    <row r="120" spans="1:6" x14ac:dyDescent="0.25">
      <c r="A120" s="39">
        <v>41847</v>
      </c>
      <c r="B120" s="38">
        <v>94</v>
      </c>
      <c r="E120"/>
      <c r="F120"/>
    </row>
    <row r="121" spans="1:6" x14ac:dyDescent="0.25">
      <c r="A121" s="39">
        <v>41848</v>
      </c>
      <c r="B121" s="38">
        <v>107</v>
      </c>
      <c r="E121"/>
      <c r="F121"/>
    </row>
    <row r="122" spans="1:6" x14ac:dyDescent="0.25">
      <c r="A122" s="39">
        <v>41849</v>
      </c>
      <c r="B122" s="38">
        <v>109</v>
      </c>
      <c r="E122"/>
      <c r="F122"/>
    </row>
    <row r="123" spans="1:6" x14ac:dyDescent="0.25">
      <c r="A123" s="39">
        <v>41850</v>
      </c>
      <c r="B123" s="38">
        <v>93</v>
      </c>
      <c r="E123"/>
      <c r="F123"/>
    </row>
    <row r="124" spans="1:6" x14ac:dyDescent="0.25">
      <c r="A124" s="39">
        <v>41851</v>
      </c>
      <c r="B124" s="38">
        <v>77</v>
      </c>
      <c r="E124"/>
      <c r="F124"/>
    </row>
    <row r="125" spans="1:6" x14ac:dyDescent="0.25">
      <c r="A125" s="39">
        <v>41852</v>
      </c>
      <c r="B125" s="38">
        <v>85</v>
      </c>
      <c r="E125"/>
      <c r="F125"/>
    </row>
    <row r="126" spans="1:6" x14ac:dyDescent="0.25">
      <c r="A126" s="39">
        <v>41853</v>
      </c>
      <c r="B126" s="38">
        <v>85</v>
      </c>
      <c r="E126"/>
      <c r="F126"/>
    </row>
    <row r="127" spans="1:6" x14ac:dyDescent="0.25">
      <c r="A127" s="39">
        <v>41854</v>
      </c>
      <c r="B127" s="38">
        <v>101</v>
      </c>
      <c r="E127"/>
      <c r="F127"/>
    </row>
    <row r="128" spans="1:6" x14ac:dyDescent="0.25">
      <c r="A128" s="39">
        <v>41855</v>
      </c>
      <c r="B128" s="38">
        <v>109</v>
      </c>
      <c r="E128"/>
      <c r="F128"/>
    </row>
    <row r="129" spans="1:6" x14ac:dyDescent="0.25">
      <c r="A129" s="39">
        <v>41856</v>
      </c>
      <c r="B129" s="38">
        <v>100</v>
      </c>
      <c r="E129"/>
      <c r="F129"/>
    </row>
    <row r="130" spans="1:6" x14ac:dyDescent="0.25">
      <c r="A130" s="39">
        <v>41857</v>
      </c>
      <c r="B130" s="38">
        <v>96</v>
      </c>
      <c r="E130"/>
      <c r="F130"/>
    </row>
    <row r="131" spans="1:6" x14ac:dyDescent="0.25">
      <c r="A131" s="39">
        <v>41858</v>
      </c>
      <c r="B131" s="38">
        <v>107</v>
      </c>
      <c r="E131"/>
      <c r="F131"/>
    </row>
    <row r="132" spans="1:6" x14ac:dyDescent="0.25">
      <c r="A132" s="39">
        <v>41859</v>
      </c>
      <c r="B132" s="38">
        <v>81</v>
      </c>
      <c r="E132"/>
      <c r="F132"/>
    </row>
    <row r="133" spans="1:6" x14ac:dyDescent="0.25">
      <c r="A133" s="39">
        <v>41860</v>
      </c>
      <c r="B133" s="38">
        <v>83</v>
      </c>
      <c r="E133"/>
      <c r="F133"/>
    </row>
    <row r="134" spans="1:6" x14ac:dyDescent="0.25">
      <c r="A134" s="39">
        <v>41861</v>
      </c>
      <c r="B134" s="38">
        <v>123</v>
      </c>
      <c r="E134"/>
      <c r="F134"/>
    </row>
    <row r="135" spans="1:6" x14ac:dyDescent="0.25">
      <c r="A135" s="39">
        <v>41862</v>
      </c>
      <c r="B135" s="38">
        <v>110</v>
      </c>
      <c r="E135"/>
      <c r="F135"/>
    </row>
    <row r="136" spans="1:6" x14ac:dyDescent="0.25">
      <c r="A136" s="39">
        <v>41863</v>
      </c>
      <c r="B136" s="38">
        <v>73</v>
      </c>
      <c r="E136"/>
      <c r="F136"/>
    </row>
    <row r="137" spans="1:6" x14ac:dyDescent="0.25">
      <c r="A137" s="39">
        <v>41864</v>
      </c>
      <c r="B137" s="38">
        <v>124</v>
      </c>
      <c r="E137"/>
      <c r="F137"/>
    </row>
    <row r="138" spans="1:6" x14ac:dyDescent="0.25">
      <c r="A138" s="39">
        <v>41865</v>
      </c>
      <c r="B138" s="38">
        <v>98</v>
      </c>
      <c r="E138"/>
      <c r="F138"/>
    </row>
    <row r="139" spans="1:6" x14ac:dyDescent="0.25">
      <c r="A139" s="39">
        <v>41866</v>
      </c>
      <c r="B139" s="38">
        <v>93</v>
      </c>
      <c r="E139"/>
      <c r="F139"/>
    </row>
    <row r="140" spans="1:6" x14ac:dyDescent="0.25">
      <c r="A140" s="39">
        <v>41867</v>
      </c>
      <c r="B140" s="38">
        <v>86</v>
      </c>
      <c r="E140"/>
      <c r="F140"/>
    </row>
    <row r="141" spans="1:6" x14ac:dyDescent="0.25">
      <c r="A141" s="39">
        <v>41868</v>
      </c>
      <c r="B141" s="38">
        <v>107</v>
      </c>
      <c r="E141"/>
      <c r="F141"/>
    </row>
    <row r="142" spans="1:6" x14ac:dyDescent="0.25">
      <c r="A142" s="39">
        <v>41869</v>
      </c>
      <c r="B142" s="38">
        <v>123</v>
      </c>
      <c r="E142"/>
      <c r="F142"/>
    </row>
    <row r="143" spans="1:6" x14ac:dyDescent="0.25">
      <c r="A143" s="39">
        <v>41870</v>
      </c>
      <c r="B143" s="38">
        <v>99</v>
      </c>
      <c r="E143"/>
      <c r="F143"/>
    </row>
    <row r="144" spans="1:6" x14ac:dyDescent="0.25">
      <c r="A144" s="39">
        <v>41871</v>
      </c>
      <c r="B144" s="38">
        <v>73</v>
      </c>
      <c r="E144"/>
      <c r="F144"/>
    </row>
    <row r="145" spans="1:6" x14ac:dyDescent="0.25">
      <c r="A145" s="39">
        <v>41872</v>
      </c>
      <c r="B145" s="38">
        <v>85</v>
      </c>
      <c r="E145"/>
      <c r="F145"/>
    </row>
    <row r="146" spans="1:6" x14ac:dyDescent="0.25">
      <c r="A146" s="39">
        <v>41873</v>
      </c>
      <c r="B146" s="38">
        <v>77</v>
      </c>
      <c r="E146"/>
      <c r="F146"/>
    </row>
    <row r="147" spans="1:6" x14ac:dyDescent="0.25">
      <c r="A147" s="39">
        <v>41874</v>
      </c>
      <c r="B147" s="38">
        <v>80</v>
      </c>
      <c r="E147"/>
      <c r="F147"/>
    </row>
    <row r="148" spans="1:6" x14ac:dyDescent="0.25">
      <c r="A148" s="39">
        <v>41875</v>
      </c>
      <c r="B148" s="38">
        <v>99</v>
      </c>
      <c r="E148"/>
      <c r="F148"/>
    </row>
    <row r="149" spans="1:6" x14ac:dyDescent="0.25">
      <c r="A149" s="39">
        <v>41876</v>
      </c>
      <c r="B149" s="38">
        <v>106</v>
      </c>
      <c r="E149"/>
      <c r="F149"/>
    </row>
    <row r="150" spans="1:6" x14ac:dyDescent="0.25">
      <c r="A150" s="39">
        <v>41877</v>
      </c>
      <c r="B150" s="38">
        <v>93</v>
      </c>
      <c r="E150"/>
      <c r="F150"/>
    </row>
    <row r="151" spans="1:6" x14ac:dyDescent="0.25">
      <c r="A151" s="39">
        <v>41878</v>
      </c>
      <c r="B151" s="38">
        <v>80</v>
      </c>
      <c r="E151"/>
      <c r="F151"/>
    </row>
    <row r="152" spans="1:6" x14ac:dyDescent="0.25">
      <c r="A152" s="39">
        <v>41879</v>
      </c>
      <c r="B152" s="38">
        <v>73</v>
      </c>
      <c r="E152"/>
      <c r="F152"/>
    </row>
    <row r="153" spans="1:6" x14ac:dyDescent="0.25">
      <c r="A153" s="39">
        <v>41880</v>
      </c>
      <c r="B153" s="38">
        <v>71</v>
      </c>
      <c r="E153"/>
      <c r="F153"/>
    </row>
    <row r="154" spans="1:6" x14ac:dyDescent="0.25">
      <c r="A154" s="39">
        <v>41881</v>
      </c>
      <c r="B154" s="38">
        <v>70</v>
      </c>
      <c r="E154"/>
      <c r="F154"/>
    </row>
    <row r="155" spans="1:6" x14ac:dyDescent="0.25">
      <c r="A155" s="39">
        <v>41882</v>
      </c>
      <c r="B155" s="38">
        <v>90</v>
      </c>
      <c r="E155"/>
      <c r="F155"/>
    </row>
    <row r="156" spans="1:6" x14ac:dyDescent="0.25">
      <c r="A156" s="39">
        <v>41883</v>
      </c>
      <c r="B156" s="38">
        <v>110</v>
      </c>
      <c r="E156"/>
      <c r="F156"/>
    </row>
    <row r="157" spans="1:6" x14ac:dyDescent="0.25">
      <c r="A157" s="39">
        <v>41884</v>
      </c>
      <c r="B157" s="38">
        <v>111</v>
      </c>
      <c r="E157"/>
      <c r="F157"/>
    </row>
    <row r="158" spans="1:6" x14ac:dyDescent="0.25">
      <c r="A158" s="39">
        <v>41885</v>
      </c>
      <c r="B158" s="38">
        <v>98</v>
      </c>
      <c r="E158"/>
      <c r="F158"/>
    </row>
    <row r="159" spans="1:6" x14ac:dyDescent="0.25">
      <c r="A159" s="39">
        <v>41886</v>
      </c>
      <c r="B159" s="38">
        <v>99</v>
      </c>
      <c r="E159"/>
      <c r="F159"/>
    </row>
    <row r="160" spans="1:6" x14ac:dyDescent="0.25">
      <c r="A160" s="39">
        <v>41887</v>
      </c>
      <c r="B160" s="38">
        <v>80</v>
      </c>
      <c r="E160"/>
      <c r="F160"/>
    </row>
    <row r="161" spans="1:6" x14ac:dyDescent="0.25">
      <c r="A161" s="39">
        <v>41888</v>
      </c>
      <c r="B161" s="38">
        <v>78</v>
      </c>
      <c r="E161"/>
      <c r="F161"/>
    </row>
    <row r="162" spans="1:6" x14ac:dyDescent="0.25">
      <c r="A162" s="39">
        <v>41889</v>
      </c>
      <c r="B162" s="38">
        <v>102</v>
      </c>
      <c r="E162"/>
      <c r="F162"/>
    </row>
    <row r="163" spans="1:6" x14ac:dyDescent="0.25">
      <c r="A163" s="39">
        <v>41890</v>
      </c>
      <c r="B163" s="38">
        <v>114</v>
      </c>
      <c r="E163"/>
      <c r="F163"/>
    </row>
    <row r="164" spans="1:6" x14ac:dyDescent="0.25">
      <c r="A164" s="39">
        <v>41891</v>
      </c>
      <c r="B164" s="38">
        <v>105</v>
      </c>
      <c r="E164"/>
      <c r="F164"/>
    </row>
    <row r="165" spans="1:6" x14ac:dyDescent="0.25">
      <c r="A165" s="39">
        <v>41892</v>
      </c>
      <c r="B165" s="38">
        <v>89</v>
      </c>
      <c r="E165"/>
      <c r="F165"/>
    </row>
    <row r="166" spans="1:6" x14ac:dyDescent="0.25">
      <c r="A166" s="39">
        <v>41893</v>
      </c>
      <c r="B166" s="38">
        <v>83</v>
      </c>
      <c r="E166"/>
      <c r="F166"/>
    </row>
    <row r="167" spans="1:6" x14ac:dyDescent="0.25">
      <c r="A167" s="39">
        <v>41894</v>
      </c>
      <c r="B167" s="38">
        <v>65</v>
      </c>
      <c r="E167"/>
      <c r="F167"/>
    </row>
    <row r="168" spans="1:6" x14ac:dyDescent="0.25">
      <c r="A168" s="39">
        <v>41895</v>
      </c>
      <c r="B168" s="38">
        <v>91</v>
      </c>
      <c r="E168"/>
      <c r="F168"/>
    </row>
    <row r="169" spans="1:6" x14ac:dyDescent="0.25">
      <c r="A169" s="39">
        <v>41896</v>
      </c>
      <c r="B169" s="38">
        <v>101</v>
      </c>
      <c r="E169"/>
      <c r="F169"/>
    </row>
    <row r="170" spans="1:6" x14ac:dyDescent="0.25">
      <c r="A170" s="39">
        <v>41897</v>
      </c>
      <c r="B170" s="38">
        <v>92</v>
      </c>
      <c r="E170"/>
      <c r="F170"/>
    </row>
    <row r="171" spans="1:6" x14ac:dyDescent="0.25">
      <c r="A171" s="39">
        <v>41898</v>
      </c>
      <c r="B171" s="38">
        <v>80</v>
      </c>
      <c r="E171"/>
      <c r="F171"/>
    </row>
    <row r="172" spans="1:6" x14ac:dyDescent="0.25">
      <c r="A172" s="39">
        <v>41899</v>
      </c>
      <c r="B172" s="38">
        <v>95</v>
      </c>
      <c r="E172"/>
      <c r="F172"/>
    </row>
    <row r="173" spans="1:6" x14ac:dyDescent="0.25">
      <c r="A173" s="39">
        <v>41900</v>
      </c>
      <c r="B173" s="38">
        <v>73</v>
      </c>
      <c r="E173"/>
      <c r="F173"/>
    </row>
    <row r="174" spans="1:6" x14ac:dyDescent="0.25">
      <c r="A174" s="39">
        <v>41901</v>
      </c>
      <c r="B174" s="38">
        <v>84</v>
      </c>
      <c r="E174"/>
      <c r="F174"/>
    </row>
    <row r="175" spans="1:6" x14ac:dyDescent="0.25">
      <c r="A175" s="39">
        <v>41902</v>
      </c>
      <c r="B175" s="38">
        <v>69</v>
      </c>
      <c r="E175"/>
      <c r="F175"/>
    </row>
    <row r="176" spans="1:6" x14ac:dyDescent="0.25">
      <c r="A176" s="39">
        <v>41903</v>
      </c>
      <c r="B176" s="38">
        <v>109</v>
      </c>
      <c r="E176"/>
      <c r="F176"/>
    </row>
    <row r="177" spans="1:6" x14ac:dyDescent="0.25">
      <c r="A177" s="39">
        <v>41904</v>
      </c>
      <c r="B177" s="38">
        <v>73</v>
      </c>
      <c r="E177"/>
      <c r="F177"/>
    </row>
    <row r="178" spans="1:6" x14ac:dyDescent="0.25">
      <c r="A178" s="39">
        <v>41905</v>
      </c>
      <c r="B178" s="38">
        <v>77</v>
      </c>
      <c r="E178"/>
      <c r="F178"/>
    </row>
    <row r="179" spans="1:6" x14ac:dyDescent="0.25">
      <c r="A179" s="39">
        <v>41906</v>
      </c>
      <c r="B179" s="38">
        <v>88</v>
      </c>
      <c r="E179"/>
      <c r="F179"/>
    </row>
    <row r="180" spans="1:6" x14ac:dyDescent="0.25">
      <c r="A180" s="39">
        <v>41907</v>
      </c>
      <c r="B180" s="38">
        <v>71</v>
      </c>
      <c r="E180"/>
      <c r="F180"/>
    </row>
    <row r="181" spans="1:6" x14ac:dyDescent="0.25">
      <c r="A181" s="39">
        <v>41908</v>
      </c>
      <c r="B181" s="38">
        <v>84</v>
      </c>
      <c r="E181"/>
      <c r="F181"/>
    </row>
    <row r="182" spans="1:6" x14ac:dyDescent="0.25">
      <c r="A182" s="39">
        <v>41909</v>
      </c>
      <c r="B182" s="38">
        <v>70</v>
      </c>
      <c r="E182"/>
      <c r="F182"/>
    </row>
    <row r="183" spans="1:6" x14ac:dyDescent="0.25">
      <c r="A183" s="39">
        <v>41910</v>
      </c>
      <c r="B183" s="38">
        <v>94</v>
      </c>
      <c r="E183"/>
      <c r="F183"/>
    </row>
    <row r="184" spans="1:6" x14ac:dyDescent="0.25">
      <c r="A184" s="39">
        <v>41911</v>
      </c>
      <c r="B184" s="38">
        <v>81</v>
      </c>
      <c r="E184"/>
      <c r="F184"/>
    </row>
    <row r="185" spans="1:6" x14ac:dyDescent="0.25">
      <c r="A185" s="39">
        <v>41912</v>
      </c>
      <c r="B185" s="38">
        <v>87</v>
      </c>
      <c r="E185"/>
      <c r="F185"/>
    </row>
    <row r="186" spans="1:6" x14ac:dyDescent="0.25">
      <c r="A186" s="39">
        <v>41913</v>
      </c>
      <c r="B186" s="38">
        <v>68</v>
      </c>
      <c r="E186"/>
      <c r="F186"/>
    </row>
    <row r="187" spans="1:6" x14ac:dyDescent="0.25">
      <c r="A187" s="39">
        <v>41914</v>
      </c>
      <c r="B187" s="38">
        <v>106</v>
      </c>
      <c r="E187"/>
      <c r="F187"/>
    </row>
    <row r="188" spans="1:6" x14ac:dyDescent="0.25">
      <c r="A188" s="39">
        <v>41915</v>
      </c>
      <c r="B188" s="38">
        <v>66</v>
      </c>
      <c r="E188"/>
      <c r="F188"/>
    </row>
    <row r="189" spans="1:6" x14ac:dyDescent="0.25">
      <c r="A189" s="39">
        <v>41916</v>
      </c>
      <c r="B189" s="38">
        <v>92</v>
      </c>
      <c r="E189"/>
      <c r="F189"/>
    </row>
    <row r="190" spans="1:6" x14ac:dyDescent="0.25">
      <c r="A190" s="39">
        <v>41917</v>
      </c>
      <c r="B190" s="38">
        <v>92</v>
      </c>
      <c r="E190"/>
      <c r="F190"/>
    </row>
    <row r="191" spans="1:6" x14ac:dyDescent="0.25">
      <c r="A191" s="39">
        <v>41918</v>
      </c>
      <c r="B191" s="38">
        <v>82</v>
      </c>
      <c r="E191"/>
      <c r="F191"/>
    </row>
    <row r="192" spans="1:6" x14ac:dyDescent="0.25">
      <c r="A192" s="39">
        <v>41919</v>
      </c>
      <c r="B192" s="38">
        <v>102</v>
      </c>
      <c r="E192"/>
      <c r="F192"/>
    </row>
    <row r="193" spans="1:6" x14ac:dyDescent="0.25">
      <c r="A193" s="39">
        <v>41920</v>
      </c>
      <c r="B193" s="38">
        <v>89</v>
      </c>
      <c r="E193"/>
      <c r="F193"/>
    </row>
    <row r="194" spans="1:6" x14ac:dyDescent="0.25">
      <c r="A194" s="39">
        <v>41921</v>
      </c>
      <c r="B194" s="38">
        <v>79</v>
      </c>
      <c r="E194"/>
      <c r="F194"/>
    </row>
    <row r="195" spans="1:6" x14ac:dyDescent="0.25">
      <c r="A195" s="39">
        <v>41922</v>
      </c>
      <c r="B195" s="38">
        <v>58</v>
      </c>
      <c r="E195"/>
      <c r="F195"/>
    </row>
    <row r="196" spans="1:6" x14ac:dyDescent="0.25">
      <c r="A196" s="39">
        <v>41923</v>
      </c>
      <c r="B196" s="38">
        <v>91</v>
      </c>
      <c r="E196"/>
      <c r="F196"/>
    </row>
    <row r="197" spans="1:6" x14ac:dyDescent="0.25">
      <c r="A197" s="39">
        <v>41924</v>
      </c>
      <c r="B197" s="38">
        <v>103</v>
      </c>
      <c r="E197"/>
      <c r="F197"/>
    </row>
    <row r="198" spans="1:6" x14ac:dyDescent="0.25">
      <c r="A198" s="39">
        <v>41925</v>
      </c>
      <c r="B198" s="38">
        <v>93</v>
      </c>
      <c r="E198"/>
      <c r="F198"/>
    </row>
    <row r="199" spans="1:6" x14ac:dyDescent="0.25">
      <c r="A199" s="39">
        <v>41926</v>
      </c>
      <c r="B199" s="38">
        <v>95</v>
      </c>
      <c r="E199"/>
      <c r="F199"/>
    </row>
    <row r="200" spans="1:6" x14ac:dyDescent="0.25">
      <c r="A200" s="39">
        <v>41927</v>
      </c>
      <c r="B200" s="38">
        <v>77</v>
      </c>
      <c r="E200"/>
      <c r="F200"/>
    </row>
    <row r="201" spans="1:6" x14ac:dyDescent="0.25">
      <c r="A201" s="39">
        <v>41928</v>
      </c>
      <c r="B201" s="38">
        <v>74</v>
      </c>
      <c r="E201"/>
      <c r="F201"/>
    </row>
    <row r="202" spans="1:6" x14ac:dyDescent="0.25">
      <c r="A202" s="39">
        <v>41929</v>
      </c>
      <c r="B202" s="38">
        <v>62</v>
      </c>
      <c r="E202"/>
      <c r="F202"/>
    </row>
    <row r="203" spans="1:6" x14ac:dyDescent="0.25">
      <c r="A203" s="39">
        <v>41930</v>
      </c>
      <c r="B203" s="38">
        <v>80</v>
      </c>
      <c r="E203"/>
      <c r="F203"/>
    </row>
    <row r="204" spans="1:6" x14ac:dyDescent="0.25">
      <c r="A204" s="39">
        <v>41931</v>
      </c>
      <c r="B204" s="38">
        <v>101</v>
      </c>
      <c r="E204"/>
      <c r="F204"/>
    </row>
    <row r="205" spans="1:6" x14ac:dyDescent="0.25">
      <c r="A205" s="39">
        <v>41932</v>
      </c>
      <c r="B205" s="38">
        <v>78</v>
      </c>
      <c r="E205"/>
      <c r="F205"/>
    </row>
    <row r="206" spans="1:6" x14ac:dyDescent="0.25">
      <c r="A206" s="39">
        <v>41933</v>
      </c>
      <c r="B206" s="38">
        <v>91</v>
      </c>
      <c r="E206"/>
      <c r="F206"/>
    </row>
    <row r="207" spans="1:6" x14ac:dyDescent="0.25">
      <c r="A207" s="39">
        <v>41934</v>
      </c>
      <c r="B207" s="38">
        <v>75</v>
      </c>
      <c r="E207"/>
      <c r="F207"/>
    </row>
    <row r="208" spans="1:6" x14ac:dyDescent="0.25">
      <c r="A208" s="39">
        <v>41935</v>
      </c>
      <c r="B208" s="38">
        <v>82</v>
      </c>
      <c r="E208"/>
      <c r="F208"/>
    </row>
    <row r="209" spans="1:6" x14ac:dyDescent="0.25">
      <c r="A209" s="39">
        <v>41936</v>
      </c>
      <c r="B209" s="38">
        <v>108</v>
      </c>
      <c r="E209"/>
      <c r="F209"/>
    </row>
    <row r="210" spans="1:6" x14ac:dyDescent="0.25">
      <c r="A210" s="39">
        <v>41937</v>
      </c>
      <c r="B210" s="38">
        <v>114</v>
      </c>
      <c r="E210"/>
      <c r="F210"/>
    </row>
    <row r="211" spans="1:6" x14ac:dyDescent="0.25">
      <c r="A211" s="39">
        <v>41938</v>
      </c>
      <c r="B211" s="38">
        <v>112</v>
      </c>
      <c r="E211"/>
      <c r="F211"/>
    </row>
    <row r="212" spans="1:6" x14ac:dyDescent="0.25">
      <c r="A212" s="39">
        <v>41939</v>
      </c>
      <c r="B212" s="38">
        <v>113</v>
      </c>
      <c r="E212"/>
      <c r="F212"/>
    </row>
    <row r="213" spans="1:6" x14ac:dyDescent="0.25">
      <c r="A213" s="39">
        <v>41940</v>
      </c>
      <c r="B213" s="38">
        <v>87</v>
      </c>
      <c r="E213"/>
      <c r="F213"/>
    </row>
    <row r="214" spans="1:6" x14ac:dyDescent="0.25">
      <c r="A214" s="39">
        <v>41941</v>
      </c>
      <c r="B214" s="38">
        <v>88</v>
      </c>
      <c r="E214"/>
      <c r="F214"/>
    </row>
    <row r="215" spans="1:6" x14ac:dyDescent="0.25">
      <c r="A215" s="39">
        <v>41942</v>
      </c>
      <c r="B215" s="38">
        <v>72</v>
      </c>
      <c r="E215"/>
      <c r="F215"/>
    </row>
    <row r="216" spans="1:6" x14ac:dyDescent="0.25">
      <c r="A216" s="39">
        <v>41943</v>
      </c>
      <c r="B216" s="38">
        <v>57</v>
      </c>
      <c r="E216"/>
      <c r="F216"/>
    </row>
    <row r="217" spans="1:6" x14ac:dyDescent="0.25">
      <c r="A217" s="39">
        <v>41944</v>
      </c>
      <c r="B217" s="38">
        <v>88</v>
      </c>
      <c r="E217"/>
      <c r="F217"/>
    </row>
    <row r="218" spans="1:6" x14ac:dyDescent="0.25">
      <c r="A218" s="39">
        <v>41945</v>
      </c>
      <c r="B218" s="38">
        <v>102</v>
      </c>
      <c r="E218"/>
      <c r="F218"/>
    </row>
    <row r="219" spans="1:6" x14ac:dyDescent="0.25">
      <c r="A219" s="39">
        <v>41946</v>
      </c>
      <c r="B219" s="38">
        <v>115</v>
      </c>
      <c r="E219"/>
      <c r="F219"/>
    </row>
    <row r="220" spans="1:6" x14ac:dyDescent="0.25">
      <c r="A220" s="39">
        <v>41947</v>
      </c>
      <c r="B220" s="38">
        <v>94</v>
      </c>
      <c r="E220"/>
      <c r="F220"/>
    </row>
    <row r="221" spans="1:6" x14ac:dyDescent="0.25">
      <c r="A221" s="39">
        <v>41948</v>
      </c>
      <c r="B221" s="38">
        <v>106</v>
      </c>
      <c r="E221"/>
      <c r="F221"/>
    </row>
    <row r="222" spans="1:6" x14ac:dyDescent="0.25">
      <c r="A222" s="39">
        <v>41949</v>
      </c>
      <c r="B222" s="38">
        <v>102</v>
      </c>
      <c r="E222"/>
      <c r="F222"/>
    </row>
    <row r="223" spans="1:6" x14ac:dyDescent="0.25">
      <c r="A223" s="39">
        <v>41950</v>
      </c>
      <c r="B223" s="38">
        <v>101</v>
      </c>
      <c r="E223"/>
      <c r="F223"/>
    </row>
    <row r="224" spans="1:6" x14ac:dyDescent="0.25">
      <c r="A224" s="39">
        <v>41951</v>
      </c>
      <c r="B224" s="38">
        <v>110</v>
      </c>
      <c r="E224"/>
      <c r="F224"/>
    </row>
    <row r="225" spans="1:6" x14ac:dyDescent="0.25">
      <c r="A225" s="39">
        <v>41952</v>
      </c>
      <c r="B225" s="38">
        <v>132</v>
      </c>
      <c r="E225"/>
      <c r="F225"/>
    </row>
    <row r="226" spans="1:6" x14ac:dyDescent="0.25">
      <c r="A226" s="39">
        <v>41953</v>
      </c>
      <c r="B226" s="38">
        <v>106</v>
      </c>
      <c r="E226"/>
      <c r="F226"/>
    </row>
    <row r="227" spans="1:6" x14ac:dyDescent="0.25">
      <c r="A227" s="39">
        <v>41954</v>
      </c>
      <c r="B227" s="38">
        <v>114</v>
      </c>
      <c r="E227"/>
      <c r="F227"/>
    </row>
    <row r="228" spans="1:6" x14ac:dyDescent="0.25">
      <c r="A228" s="39">
        <v>41955</v>
      </c>
      <c r="B228" s="38">
        <v>115</v>
      </c>
      <c r="E228"/>
      <c r="F228"/>
    </row>
    <row r="229" spans="1:6" x14ac:dyDescent="0.25">
      <c r="A229" s="39">
        <v>41956</v>
      </c>
      <c r="B229" s="38">
        <v>111</v>
      </c>
      <c r="E229"/>
      <c r="F229"/>
    </row>
    <row r="230" spans="1:6" x14ac:dyDescent="0.25">
      <c r="A230" s="39">
        <v>41957</v>
      </c>
      <c r="B230" s="38">
        <v>71</v>
      </c>
      <c r="E230"/>
      <c r="F230"/>
    </row>
    <row r="231" spans="1:6" x14ac:dyDescent="0.25">
      <c r="A231" s="39">
        <v>41958</v>
      </c>
      <c r="B231" s="38">
        <v>89</v>
      </c>
      <c r="E231"/>
      <c r="F231"/>
    </row>
    <row r="232" spans="1:6" x14ac:dyDescent="0.25">
      <c r="A232" s="39">
        <v>41959</v>
      </c>
      <c r="B232" s="38">
        <v>132</v>
      </c>
      <c r="E232"/>
      <c r="F232"/>
    </row>
    <row r="233" spans="1:6" x14ac:dyDescent="0.25">
      <c r="A233" s="39">
        <v>41960</v>
      </c>
      <c r="B233" s="38">
        <v>122</v>
      </c>
      <c r="E233"/>
      <c r="F233"/>
    </row>
    <row r="234" spans="1:6" x14ac:dyDescent="0.25">
      <c r="A234" s="39">
        <v>41961</v>
      </c>
      <c r="B234" s="38">
        <v>124</v>
      </c>
      <c r="E234"/>
      <c r="F234"/>
    </row>
    <row r="235" spans="1:6" x14ac:dyDescent="0.25">
      <c r="A235" s="39">
        <v>41962</v>
      </c>
      <c r="B235" s="38">
        <v>124</v>
      </c>
      <c r="E235"/>
      <c r="F235"/>
    </row>
    <row r="236" spans="1:6" x14ac:dyDescent="0.25">
      <c r="A236" s="39">
        <v>41963</v>
      </c>
      <c r="B236" s="38">
        <v>86</v>
      </c>
      <c r="E236"/>
      <c r="F236"/>
    </row>
    <row r="237" spans="1:6" x14ac:dyDescent="0.25">
      <c r="A237" s="39">
        <v>41964</v>
      </c>
      <c r="B237" s="38">
        <v>79</v>
      </c>
      <c r="E237"/>
      <c r="F237"/>
    </row>
    <row r="238" spans="1:6" x14ac:dyDescent="0.25">
      <c r="A238" s="39">
        <v>41965</v>
      </c>
      <c r="B238" s="38">
        <v>109</v>
      </c>
      <c r="E238"/>
      <c r="F238"/>
    </row>
    <row r="239" spans="1:6" x14ac:dyDescent="0.25">
      <c r="A239" s="39">
        <v>41966</v>
      </c>
      <c r="B239" s="38">
        <v>150</v>
      </c>
      <c r="E239"/>
      <c r="F239"/>
    </row>
    <row r="240" spans="1:6" x14ac:dyDescent="0.25">
      <c r="A240" s="39">
        <v>41967</v>
      </c>
      <c r="B240" s="38">
        <v>110</v>
      </c>
      <c r="E240"/>
      <c r="F240"/>
    </row>
    <row r="241" spans="1:6" x14ac:dyDescent="0.25">
      <c r="A241" s="39">
        <v>41968</v>
      </c>
      <c r="B241" s="38">
        <v>99</v>
      </c>
      <c r="E241"/>
      <c r="F241"/>
    </row>
    <row r="242" spans="1:6" x14ac:dyDescent="0.25">
      <c r="A242" s="39">
        <v>41969</v>
      </c>
      <c r="B242" s="38">
        <v>93</v>
      </c>
      <c r="E242"/>
      <c r="F242"/>
    </row>
    <row r="243" spans="1:6" x14ac:dyDescent="0.25">
      <c r="A243" s="39">
        <v>41970</v>
      </c>
      <c r="B243" s="38">
        <v>82</v>
      </c>
      <c r="E243"/>
      <c r="F243"/>
    </row>
    <row r="244" spans="1:6" x14ac:dyDescent="0.25">
      <c r="A244" s="39">
        <v>41971</v>
      </c>
      <c r="B244" s="38">
        <v>114</v>
      </c>
      <c r="E244"/>
      <c r="F244"/>
    </row>
    <row r="245" spans="1:6" x14ac:dyDescent="0.25">
      <c r="A245" s="39">
        <v>41972</v>
      </c>
      <c r="B245" s="38">
        <v>110</v>
      </c>
      <c r="E245"/>
      <c r="F245"/>
    </row>
    <row r="246" spans="1:6" x14ac:dyDescent="0.25">
      <c r="A246" s="39">
        <v>41973</v>
      </c>
      <c r="B246" s="38">
        <v>143</v>
      </c>
      <c r="E246"/>
      <c r="F246"/>
    </row>
    <row r="247" spans="1:6" x14ac:dyDescent="0.25">
      <c r="A247" s="39">
        <v>41974</v>
      </c>
      <c r="B247" s="38">
        <v>134</v>
      </c>
      <c r="E247"/>
      <c r="F247"/>
    </row>
    <row r="248" spans="1:6" x14ac:dyDescent="0.25">
      <c r="A248" s="39">
        <v>41975</v>
      </c>
      <c r="B248" s="38">
        <v>128</v>
      </c>
      <c r="E248"/>
      <c r="F248"/>
    </row>
    <row r="249" spans="1:6" x14ac:dyDescent="0.25">
      <c r="A249" s="39">
        <v>41976</v>
      </c>
      <c r="B249" s="38">
        <v>112</v>
      </c>
      <c r="E249"/>
      <c r="F249"/>
    </row>
    <row r="250" spans="1:6" x14ac:dyDescent="0.25">
      <c r="A250" s="39">
        <v>41977</v>
      </c>
      <c r="B250" s="38">
        <v>114</v>
      </c>
      <c r="E250"/>
      <c r="F250"/>
    </row>
    <row r="251" spans="1:6" x14ac:dyDescent="0.25">
      <c r="A251" s="39">
        <v>41978</v>
      </c>
      <c r="B251" s="38">
        <v>88</v>
      </c>
      <c r="E251"/>
      <c r="F251"/>
    </row>
    <row r="252" spans="1:6" x14ac:dyDescent="0.25">
      <c r="A252" s="39">
        <v>41979</v>
      </c>
      <c r="B252" s="38">
        <v>114</v>
      </c>
      <c r="E252"/>
      <c r="F252"/>
    </row>
    <row r="253" spans="1:6" x14ac:dyDescent="0.25">
      <c r="A253" s="39">
        <v>41980</v>
      </c>
      <c r="B253" s="38">
        <v>133</v>
      </c>
      <c r="E253"/>
      <c r="F253"/>
    </row>
    <row r="254" spans="1:6" x14ac:dyDescent="0.25">
      <c r="A254" s="39">
        <v>41981</v>
      </c>
      <c r="B254" s="38">
        <v>129</v>
      </c>
      <c r="E254"/>
      <c r="F254"/>
    </row>
    <row r="255" spans="1:6" x14ac:dyDescent="0.25">
      <c r="A255" s="39">
        <v>41982</v>
      </c>
      <c r="B255" s="38">
        <v>111</v>
      </c>
      <c r="E255"/>
      <c r="F255"/>
    </row>
    <row r="256" spans="1:6" x14ac:dyDescent="0.25">
      <c r="A256" s="39">
        <v>41983</v>
      </c>
      <c r="B256" s="38">
        <v>103</v>
      </c>
      <c r="E256"/>
      <c r="F256"/>
    </row>
    <row r="257" spans="1:6" x14ac:dyDescent="0.25">
      <c r="A257" s="39">
        <v>41984</v>
      </c>
      <c r="B257" s="38">
        <v>99</v>
      </c>
      <c r="E257"/>
      <c r="F257"/>
    </row>
    <row r="258" spans="1:6" x14ac:dyDescent="0.25">
      <c r="A258" s="39">
        <v>41985</v>
      </c>
      <c r="B258" s="38">
        <v>89</v>
      </c>
      <c r="E258"/>
      <c r="F258"/>
    </row>
    <row r="259" spans="1:6" x14ac:dyDescent="0.25">
      <c r="A259" s="39">
        <v>41986</v>
      </c>
      <c r="B259" s="38">
        <v>82</v>
      </c>
      <c r="E259"/>
      <c r="F259"/>
    </row>
    <row r="260" spans="1:6" x14ac:dyDescent="0.25">
      <c r="A260" s="39">
        <v>41987</v>
      </c>
      <c r="B260" s="38">
        <v>120</v>
      </c>
      <c r="E260"/>
      <c r="F260"/>
    </row>
    <row r="261" spans="1:6" x14ac:dyDescent="0.25">
      <c r="A261" s="39">
        <v>41988</v>
      </c>
      <c r="B261" s="38">
        <v>117</v>
      </c>
      <c r="E261"/>
      <c r="F261"/>
    </row>
    <row r="262" spans="1:6" x14ac:dyDescent="0.25">
      <c r="A262" s="39">
        <v>41989</v>
      </c>
      <c r="B262" s="38">
        <v>116</v>
      </c>
      <c r="E262"/>
      <c r="F262"/>
    </row>
    <row r="263" spans="1:6" x14ac:dyDescent="0.25">
      <c r="A263" s="39">
        <v>41990</v>
      </c>
      <c r="B263" s="38">
        <v>101</v>
      </c>
      <c r="E263"/>
      <c r="F263"/>
    </row>
    <row r="264" spans="1:6" x14ac:dyDescent="0.25">
      <c r="A264" s="39">
        <v>41991</v>
      </c>
      <c r="B264" s="38">
        <v>107</v>
      </c>
      <c r="E264"/>
      <c r="F264"/>
    </row>
    <row r="265" spans="1:6" x14ac:dyDescent="0.25">
      <c r="A265" s="39">
        <v>41992</v>
      </c>
      <c r="B265" s="38">
        <v>83</v>
      </c>
      <c r="E265"/>
      <c r="F265"/>
    </row>
    <row r="266" spans="1:6" x14ac:dyDescent="0.25">
      <c r="A266" s="39">
        <v>41993</v>
      </c>
      <c r="B266" s="38">
        <v>104</v>
      </c>
      <c r="E266"/>
      <c r="F266"/>
    </row>
    <row r="267" spans="1:6" x14ac:dyDescent="0.25">
      <c r="A267" s="39">
        <v>41994</v>
      </c>
      <c r="B267" s="38">
        <v>123</v>
      </c>
      <c r="E267"/>
      <c r="F267"/>
    </row>
    <row r="268" spans="1:6" x14ac:dyDescent="0.25">
      <c r="A268" s="39">
        <v>41995</v>
      </c>
      <c r="B268" s="38">
        <v>117</v>
      </c>
      <c r="E268"/>
      <c r="F268"/>
    </row>
    <row r="269" spans="1:6" x14ac:dyDescent="0.25">
      <c r="A269" s="39">
        <v>41996</v>
      </c>
      <c r="B269" s="38">
        <v>99</v>
      </c>
      <c r="E269"/>
      <c r="F269"/>
    </row>
    <row r="270" spans="1:6" x14ac:dyDescent="0.25">
      <c r="A270" s="39">
        <v>41997</v>
      </c>
      <c r="B270" s="38">
        <v>71</v>
      </c>
      <c r="E270"/>
      <c r="F270"/>
    </row>
    <row r="271" spans="1:6" x14ac:dyDescent="0.25">
      <c r="A271" s="39">
        <v>41998</v>
      </c>
      <c r="B271" s="38">
        <v>88</v>
      </c>
      <c r="E271"/>
      <c r="F271"/>
    </row>
    <row r="272" spans="1:6" x14ac:dyDescent="0.25">
      <c r="A272" s="39">
        <v>41999</v>
      </c>
      <c r="B272" s="38">
        <v>114</v>
      </c>
      <c r="E272"/>
      <c r="F272"/>
    </row>
    <row r="273" spans="1:6" x14ac:dyDescent="0.25">
      <c r="A273" s="39">
        <v>42000</v>
      </c>
      <c r="B273" s="38">
        <v>117</v>
      </c>
      <c r="E273"/>
      <c r="F273"/>
    </row>
    <row r="274" spans="1:6" x14ac:dyDescent="0.25">
      <c r="A274" s="39">
        <v>42001</v>
      </c>
      <c r="B274" s="38">
        <v>144</v>
      </c>
      <c r="E274"/>
      <c r="F274"/>
    </row>
    <row r="275" spans="1:6" x14ac:dyDescent="0.25">
      <c r="A275" s="39">
        <v>42002</v>
      </c>
      <c r="B275" s="38">
        <v>140</v>
      </c>
      <c r="E275"/>
      <c r="F275"/>
    </row>
    <row r="276" spans="1:6" x14ac:dyDescent="0.25">
      <c r="A276" s="39">
        <v>42003</v>
      </c>
      <c r="B276" s="38">
        <v>121</v>
      </c>
      <c r="E276"/>
      <c r="F276"/>
    </row>
    <row r="277" spans="1:6" x14ac:dyDescent="0.25">
      <c r="A277" s="39">
        <v>42004</v>
      </c>
      <c r="B277" s="38">
        <v>68</v>
      </c>
      <c r="E277"/>
      <c r="F277"/>
    </row>
    <row r="278" spans="1:6" x14ac:dyDescent="0.25">
      <c r="A278" s="39">
        <v>42005</v>
      </c>
      <c r="B278" s="38">
        <v>113</v>
      </c>
      <c r="E278"/>
      <c r="F278"/>
    </row>
    <row r="279" spans="1:6" x14ac:dyDescent="0.25">
      <c r="A279" s="39">
        <v>42006</v>
      </c>
      <c r="B279" s="38">
        <v>106</v>
      </c>
      <c r="E279"/>
      <c r="F279"/>
    </row>
    <row r="280" spans="1:6" x14ac:dyDescent="0.25">
      <c r="A280" s="39">
        <v>42007</v>
      </c>
      <c r="B280" s="38">
        <v>116</v>
      </c>
      <c r="E280"/>
      <c r="F280"/>
    </row>
    <row r="281" spans="1:6" x14ac:dyDescent="0.25">
      <c r="A281" s="39">
        <v>42008</v>
      </c>
      <c r="B281" s="38">
        <v>126</v>
      </c>
      <c r="E281"/>
      <c r="F281"/>
    </row>
    <row r="282" spans="1:6" x14ac:dyDescent="0.25">
      <c r="A282" s="39">
        <v>42009</v>
      </c>
      <c r="B282" s="38">
        <v>89</v>
      </c>
      <c r="E282"/>
      <c r="F282"/>
    </row>
    <row r="283" spans="1:6" x14ac:dyDescent="0.25">
      <c r="A283" s="39">
        <v>42010</v>
      </c>
      <c r="B283" s="38">
        <v>99</v>
      </c>
      <c r="E283"/>
      <c r="F283"/>
    </row>
    <row r="284" spans="1:6" x14ac:dyDescent="0.25">
      <c r="A284" s="39">
        <v>42011</v>
      </c>
      <c r="B284" s="38">
        <v>98</v>
      </c>
      <c r="E284"/>
      <c r="F284"/>
    </row>
    <row r="285" spans="1:6" x14ac:dyDescent="0.25">
      <c r="A285" s="39">
        <v>42012</v>
      </c>
      <c r="B285" s="38">
        <v>99</v>
      </c>
      <c r="E285"/>
      <c r="F285"/>
    </row>
    <row r="286" spans="1:6" x14ac:dyDescent="0.25">
      <c r="A286" s="39">
        <v>42013</v>
      </c>
      <c r="B286" s="38">
        <v>78</v>
      </c>
      <c r="E286"/>
      <c r="F286"/>
    </row>
    <row r="287" spans="1:6" x14ac:dyDescent="0.25">
      <c r="A287" s="39">
        <v>42014</v>
      </c>
      <c r="B287" s="38">
        <v>79</v>
      </c>
      <c r="E287"/>
      <c r="F287"/>
    </row>
    <row r="288" spans="1:6" x14ac:dyDescent="0.25">
      <c r="A288" s="39">
        <v>42015</v>
      </c>
      <c r="B288" s="38">
        <v>119</v>
      </c>
      <c r="E288"/>
      <c r="F288"/>
    </row>
    <row r="289" spans="1:6" x14ac:dyDescent="0.25">
      <c r="A289" s="39">
        <v>42016</v>
      </c>
      <c r="B289" s="38">
        <v>107</v>
      </c>
      <c r="E289"/>
      <c r="F289"/>
    </row>
    <row r="290" spans="1:6" x14ac:dyDescent="0.25">
      <c r="A290" s="39">
        <v>42017</v>
      </c>
      <c r="B290" s="38">
        <v>92</v>
      </c>
      <c r="E290"/>
      <c r="F290"/>
    </row>
    <row r="291" spans="1:6" x14ac:dyDescent="0.25">
      <c r="A291" s="39">
        <v>42018</v>
      </c>
      <c r="B291" s="38">
        <v>75</v>
      </c>
      <c r="E291"/>
      <c r="F291"/>
    </row>
    <row r="292" spans="1:6" x14ac:dyDescent="0.25">
      <c r="A292" s="39">
        <v>42019</v>
      </c>
      <c r="B292" s="38">
        <v>107</v>
      </c>
      <c r="E292"/>
      <c r="F292"/>
    </row>
    <row r="293" spans="1:6" x14ac:dyDescent="0.25">
      <c r="A293" s="39">
        <v>42020</v>
      </c>
      <c r="B293" s="38">
        <v>90</v>
      </c>
      <c r="E293"/>
      <c r="F293"/>
    </row>
    <row r="294" spans="1:6" x14ac:dyDescent="0.25">
      <c r="A294" s="39">
        <v>42021</v>
      </c>
      <c r="B294" s="38">
        <v>91</v>
      </c>
      <c r="E294"/>
      <c r="F294"/>
    </row>
    <row r="295" spans="1:6" x14ac:dyDescent="0.25">
      <c r="A295" s="39">
        <v>42022</v>
      </c>
      <c r="B295" s="38">
        <v>135</v>
      </c>
      <c r="E295"/>
      <c r="F295"/>
    </row>
    <row r="296" spans="1:6" x14ac:dyDescent="0.25">
      <c r="A296" s="39">
        <v>42023</v>
      </c>
      <c r="B296" s="38">
        <v>125</v>
      </c>
      <c r="E296"/>
      <c r="F296"/>
    </row>
    <row r="297" spans="1:6" x14ac:dyDescent="0.25">
      <c r="A297" s="39">
        <v>42024</v>
      </c>
      <c r="B297" s="38">
        <v>97</v>
      </c>
      <c r="E297"/>
      <c r="F297"/>
    </row>
    <row r="298" spans="1:6" x14ac:dyDescent="0.25">
      <c r="A298" s="39">
        <v>42025</v>
      </c>
      <c r="B298" s="38">
        <v>121</v>
      </c>
      <c r="E298"/>
      <c r="F298"/>
    </row>
    <row r="299" spans="1:6" x14ac:dyDescent="0.25">
      <c r="A299" s="39">
        <v>42026</v>
      </c>
      <c r="B299" s="38">
        <v>97</v>
      </c>
      <c r="E299"/>
      <c r="F299"/>
    </row>
    <row r="300" spans="1:6" x14ac:dyDescent="0.25">
      <c r="A300" s="39">
        <v>42027</v>
      </c>
      <c r="B300" s="38">
        <v>84</v>
      </c>
      <c r="E300"/>
      <c r="F300"/>
    </row>
    <row r="301" spans="1:6" x14ac:dyDescent="0.25">
      <c r="A301" s="39">
        <v>42028</v>
      </c>
      <c r="B301" s="38">
        <v>117</v>
      </c>
      <c r="E301"/>
      <c r="F301"/>
    </row>
    <row r="302" spans="1:6" x14ac:dyDescent="0.25">
      <c r="A302" s="39">
        <v>42029</v>
      </c>
      <c r="B302" s="38">
        <v>125</v>
      </c>
      <c r="E302"/>
      <c r="F302"/>
    </row>
    <row r="303" spans="1:6" x14ac:dyDescent="0.25">
      <c r="A303" s="39">
        <v>42030</v>
      </c>
      <c r="B303" s="38">
        <v>117</v>
      </c>
      <c r="E303"/>
      <c r="F303"/>
    </row>
    <row r="304" spans="1:6" x14ac:dyDescent="0.25">
      <c r="A304" s="39">
        <v>42031</v>
      </c>
      <c r="B304" s="38">
        <v>80</v>
      </c>
      <c r="E304"/>
      <c r="F304"/>
    </row>
    <row r="305" spans="1:6" x14ac:dyDescent="0.25">
      <c r="A305" s="39">
        <v>42032</v>
      </c>
      <c r="B305" s="38">
        <v>96</v>
      </c>
      <c r="E305"/>
      <c r="F305"/>
    </row>
    <row r="306" spans="1:6" x14ac:dyDescent="0.25">
      <c r="A306" s="39">
        <v>42033</v>
      </c>
      <c r="B306" s="38">
        <v>96</v>
      </c>
      <c r="E306"/>
      <c r="F306"/>
    </row>
    <row r="307" spans="1:6" x14ac:dyDescent="0.25">
      <c r="A307" s="39">
        <v>42034</v>
      </c>
      <c r="B307" s="38">
        <v>83</v>
      </c>
      <c r="E307"/>
      <c r="F307"/>
    </row>
    <row r="308" spans="1:6" x14ac:dyDescent="0.25">
      <c r="A308" s="39">
        <v>42035</v>
      </c>
      <c r="B308" s="38">
        <v>115</v>
      </c>
      <c r="E308"/>
      <c r="F308"/>
    </row>
    <row r="309" spans="1:6" x14ac:dyDescent="0.25">
      <c r="A309" s="39">
        <v>42036</v>
      </c>
      <c r="B309" s="38">
        <v>109</v>
      </c>
      <c r="E309"/>
      <c r="F309"/>
    </row>
    <row r="310" spans="1:6" x14ac:dyDescent="0.25">
      <c r="A310" s="39">
        <v>42037</v>
      </c>
      <c r="B310" s="38">
        <v>116</v>
      </c>
      <c r="E310"/>
      <c r="F310"/>
    </row>
    <row r="311" spans="1:6" x14ac:dyDescent="0.25">
      <c r="A311" s="39">
        <v>42038</v>
      </c>
      <c r="B311" s="38">
        <v>100</v>
      </c>
      <c r="E311"/>
      <c r="F311"/>
    </row>
    <row r="312" spans="1:6" x14ac:dyDescent="0.25">
      <c r="A312" s="39">
        <v>42039</v>
      </c>
      <c r="B312" s="38">
        <v>96</v>
      </c>
      <c r="E312"/>
      <c r="F312"/>
    </row>
    <row r="313" spans="1:6" x14ac:dyDescent="0.25">
      <c r="A313" s="39">
        <v>42040</v>
      </c>
      <c r="B313" s="38">
        <v>119</v>
      </c>
      <c r="E313"/>
      <c r="F313"/>
    </row>
    <row r="314" spans="1:6" x14ac:dyDescent="0.25">
      <c r="A314" s="39">
        <v>42041</v>
      </c>
      <c r="B314" s="38">
        <v>85</v>
      </c>
      <c r="E314"/>
      <c r="F314"/>
    </row>
    <row r="315" spans="1:6" x14ac:dyDescent="0.25">
      <c r="A315" s="39">
        <v>42042</v>
      </c>
      <c r="B315" s="38">
        <v>103</v>
      </c>
      <c r="E315"/>
      <c r="F315"/>
    </row>
    <row r="316" spans="1:6" x14ac:dyDescent="0.25">
      <c r="A316" s="39">
        <v>42043</v>
      </c>
      <c r="B316" s="38">
        <v>115</v>
      </c>
      <c r="E316"/>
      <c r="F316"/>
    </row>
    <row r="317" spans="1:6" x14ac:dyDescent="0.25">
      <c r="A317" s="39">
        <v>42044</v>
      </c>
      <c r="B317" s="38">
        <v>87</v>
      </c>
      <c r="E317"/>
      <c r="F317"/>
    </row>
    <row r="318" spans="1:6" x14ac:dyDescent="0.25">
      <c r="A318" s="39">
        <v>42045</v>
      </c>
      <c r="B318" s="38">
        <v>104</v>
      </c>
      <c r="E318"/>
      <c r="F318"/>
    </row>
    <row r="319" spans="1:6" x14ac:dyDescent="0.25">
      <c r="A319" s="39">
        <v>42046</v>
      </c>
      <c r="B319" s="38">
        <v>79</v>
      </c>
      <c r="E319"/>
      <c r="F319"/>
    </row>
    <row r="320" spans="1:6" x14ac:dyDescent="0.25">
      <c r="A320" s="39">
        <v>42047</v>
      </c>
      <c r="B320" s="38">
        <v>78</v>
      </c>
      <c r="E320"/>
      <c r="F320"/>
    </row>
    <row r="321" spans="1:6" x14ac:dyDescent="0.25">
      <c r="A321" s="39">
        <v>42048</v>
      </c>
      <c r="B321" s="38">
        <v>60</v>
      </c>
      <c r="E321"/>
      <c r="F321"/>
    </row>
    <row r="322" spans="1:6" x14ac:dyDescent="0.25">
      <c r="A322" s="39">
        <v>42049</v>
      </c>
      <c r="B322" s="38">
        <v>97</v>
      </c>
      <c r="E322"/>
      <c r="F322"/>
    </row>
    <row r="323" spans="1:6" x14ac:dyDescent="0.25">
      <c r="A323" s="39">
        <v>42050</v>
      </c>
      <c r="B323" s="38">
        <v>116</v>
      </c>
      <c r="E323"/>
      <c r="F323"/>
    </row>
    <row r="324" spans="1:6" x14ac:dyDescent="0.25">
      <c r="A324" s="39">
        <v>42051</v>
      </c>
      <c r="B324" s="38">
        <v>106</v>
      </c>
      <c r="E324"/>
      <c r="F324"/>
    </row>
    <row r="325" spans="1:6" x14ac:dyDescent="0.25">
      <c r="A325" s="39">
        <v>42052</v>
      </c>
      <c r="B325" s="38">
        <v>91</v>
      </c>
      <c r="E325"/>
      <c r="F325"/>
    </row>
    <row r="326" spans="1:6" x14ac:dyDescent="0.25">
      <c r="A326" s="39">
        <v>42053</v>
      </c>
      <c r="B326" s="38">
        <v>84</v>
      </c>
      <c r="E326"/>
      <c r="F326"/>
    </row>
    <row r="327" spans="1:6" x14ac:dyDescent="0.25">
      <c r="A327" s="39">
        <v>42054</v>
      </c>
      <c r="B327" s="38">
        <v>73</v>
      </c>
      <c r="E327"/>
      <c r="F327"/>
    </row>
    <row r="328" spans="1:6" x14ac:dyDescent="0.25">
      <c r="A328" s="39">
        <v>42055</v>
      </c>
      <c r="B328" s="38">
        <v>95</v>
      </c>
      <c r="E328"/>
      <c r="F328"/>
    </row>
    <row r="329" spans="1:6" x14ac:dyDescent="0.25">
      <c r="A329" s="39">
        <v>42056</v>
      </c>
      <c r="B329" s="38">
        <v>95</v>
      </c>
      <c r="E329"/>
      <c r="F329"/>
    </row>
    <row r="330" spans="1:6" x14ac:dyDescent="0.25">
      <c r="A330" s="39">
        <v>42057</v>
      </c>
      <c r="B330" s="38">
        <v>85</v>
      </c>
      <c r="E330"/>
      <c r="F330"/>
    </row>
    <row r="331" spans="1:6" x14ac:dyDescent="0.25">
      <c r="A331" s="39">
        <v>42058</v>
      </c>
      <c r="B331" s="38">
        <v>91</v>
      </c>
      <c r="E331"/>
      <c r="F331"/>
    </row>
    <row r="332" spans="1:6" x14ac:dyDescent="0.25">
      <c r="A332" s="39">
        <v>42059</v>
      </c>
      <c r="B332" s="38">
        <v>76</v>
      </c>
      <c r="E332"/>
      <c r="F332"/>
    </row>
    <row r="333" spans="1:6" x14ac:dyDescent="0.25">
      <c r="A333" s="39">
        <v>42060</v>
      </c>
      <c r="B333" s="38">
        <v>63</v>
      </c>
      <c r="E333"/>
      <c r="F333"/>
    </row>
    <row r="334" spans="1:6" x14ac:dyDescent="0.25">
      <c r="A334" s="39">
        <v>42061</v>
      </c>
      <c r="B334" s="38">
        <v>75</v>
      </c>
      <c r="E334"/>
      <c r="F334"/>
    </row>
    <row r="335" spans="1:6" x14ac:dyDescent="0.25">
      <c r="A335" s="39">
        <v>42062</v>
      </c>
      <c r="B335" s="38">
        <v>60</v>
      </c>
      <c r="E335"/>
      <c r="F335"/>
    </row>
    <row r="336" spans="1:6" x14ac:dyDescent="0.25">
      <c r="A336" s="39">
        <v>42063</v>
      </c>
      <c r="B336" s="38">
        <v>86</v>
      </c>
      <c r="E336"/>
      <c r="F336"/>
    </row>
    <row r="337" spans="1:6" x14ac:dyDescent="0.25">
      <c r="A337" s="39">
        <v>42064</v>
      </c>
      <c r="B337" s="38">
        <v>112</v>
      </c>
      <c r="E337"/>
      <c r="F337"/>
    </row>
    <row r="338" spans="1:6" x14ac:dyDescent="0.25">
      <c r="A338" s="39">
        <v>42065</v>
      </c>
      <c r="B338" s="38">
        <v>100</v>
      </c>
      <c r="E338"/>
      <c r="F338"/>
    </row>
    <row r="339" spans="1:6" x14ac:dyDescent="0.25">
      <c r="A339" s="39">
        <v>42066</v>
      </c>
      <c r="B339" s="38">
        <v>74</v>
      </c>
      <c r="E339"/>
      <c r="F339"/>
    </row>
    <row r="340" spans="1:6" x14ac:dyDescent="0.25">
      <c r="A340" s="39">
        <v>42067</v>
      </c>
      <c r="B340" s="38">
        <v>66</v>
      </c>
      <c r="E340"/>
      <c r="F340"/>
    </row>
    <row r="341" spans="1:6" x14ac:dyDescent="0.25">
      <c r="A341" s="39">
        <v>42068</v>
      </c>
      <c r="B341" s="38">
        <v>70</v>
      </c>
      <c r="E341"/>
      <c r="F341"/>
    </row>
    <row r="342" spans="1:6" x14ac:dyDescent="0.25">
      <c r="A342" s="39">
        <v>42069</v>
      </c>
      <c r="B342" s="38">
        <v>74</v>
      </c>
      <c r="E342"/>
      <c r="F342"/>
    </row>
    <row r="343" spans="1:6" x14ac:dyDescent="0.25">
      <c r="A343" s="39">
        <v>42070</v>
      </c>
      <c r="B343" s="38">
        <v>76</v>
      </c>
      <c r="E343"/>
      <c r="F343"/>
    </row>
    <row r="344" spans="1:6" x14ac:dyDescent="0.25">
      <c r="A344" s="39">
        <v>42071</v>
      </c>
      <c r="B344" s="38">
        <v>116</v>
      </c>
      <c r="E344"/>
      <c r="F344"/>
    </row>
    <row r="345" spans="1:6" x14ac:dyDescent="0.25">
      <c r="A345" s="39">
        <v>42072</v>
      </c>
      <c r="B345" s="38">
        <v>87</v>
      </c>
      <c r="E345"/>
      <c r="F345"/>
    </row>
    <row r="346" spans="1:6" x14ac:dyDescent="0.25">
      <c r="A346" s="39">
        <v>42073</v>
      </c>
      <c r="B346" s="38">
        <v>69</v>
      </c>
      <c r="E346"/>
      <c r="F346"/>
    </row>
    <row r="347" spans="1:6" x14ac:dyDescent="0.25">
      <c r="A347" s="39">
        <v>42074</v>
      </c>
      <c r="B347" s="38">
        <v>79</v>
      </c>
      <c r="E347"/>
      <c r="F347"/>
    </row>
    <row r="348" spans="1:6" x14ac:dyDescent="0.25">
      <c r="A348" s="39">
        <v>42075</v>
      </c>
      <c r="B348" s="38">
        <v>71</v>
      </c>
      <c r="E348"/>
      <c r="F348"/>
    </row>
    <row r="349" spans="1:6" x14ac:dyDescent="0.25">
      <c r="A349" s="39">
        <v>42076</v>
      </c>
      <c r="B349" s="38">
        <v>76</v>
      </c>
      <c r="E349"/>
      <c r="F349"/>
    </row>
    <row r="350" spans="1:6" x14ac:dyDescent="0.25">
      <c r="A350" s="39">
        <v>42077</v>
      </c>
      <c r="B350" s="38">
        <v>92</v>
      </c>
      <c r="E350"/>
      <c r="F350"/>
    </row>
    <row r="351" spans="1:6" x14ac:dyDescent="0.25">
      <c r="A351" s="39">
        <v>42078</v>
      </c>
      <c r="B351" s="38">
        <v>90</v>
      </c>
      <c r="E351"/>
      <c r="F351"/>
    </row>
    <row r="352" spans="1:6" x14ac:dyDescent="0.25">
      <c r="A352" s="39">
        <v>42079</v>
      </c>
      <c r="B352" s="38">
        <v>101</v>
      </c>
      <c r="E352"/>
      <c r="F352"/>
    </row>
    <row r="353" spans="1:6" x14ac:dyDescent="0.25">
      <c r="A353" s="39">
        <v>42080</v>
      </c>
      <c r="B353" s="38">
        <v>56</v>
      </c>
      <c r="E353"/>
      <c r="F353"/>
    </row>
    <row r="354" spans="1:6" x14ac:dyDescent="0.25">
      <c r="A354" s="39">
        <v>42081</v>
      </c>
      <c r="B354" s="38">
        <v>86</v>
      </c>
      <c r="E354"/>
      <c r="F354"/>
    </row>
    <row r="355" spans="1:6" x14ac:dyDescent="0.25">
      <c r="A355" s="39">
        <v>42082</v>
      </c>
      <c r="B355" s="38">
        <v>64</v>
      </c>
      <c r="E355"/>
      <c r="F355"/>
    </row>
    <row r="356" spans="1:6" x14ac:dyDescent="0.25">
      <c r="A356" s="39">
        <v>42083</v>
      </c>
      <c r="B356" s="38">
        <v>79</v>
      </c>
      <c r="E356"/>
      <c r="F356"/>
    </row>
    <row r="357" spans="1:6" x14ac:dyDescent="0.25">
      <c r="A357" s="39">
        <v>42084</v>
      </c>
      <c r="B357" s="38">
        <v>80</v>
      </c>
      <c r="E357"/>
      <c r="F357"/>
    </row>
    <row r="358" spans="1:6" x14ac:dyDescent="0.25">
      <c r="A358" s="39">
        <v>42085</v>
      </c>
      <c r="B358" s="38">
        <v>86</v>
      </c>
      <c r="E358"/>
      <c r="F358"/>
    </row>
    <row r="359" spans="1:6" x14ac:dyDescent="0.25">
      <c r="A359" s="39">
        <v>42086</v>
      </c>
      <c r="B359" s="38">
        <v>83</v>
      </c>
      <c r="E359"/>
      <c r="F359"/>
    </row>
    <row r="360" spans="1:6" x14ac:dyDescent="0.25">
      <c r="A360" s="39">
        <v>42087</v>
      </c>
      <c r="B360" s="38">
        <v>71</v>
      </c>
      <c r="E360"/>
      <c r="F360"/>
    </row>
    <row r="361" spans="1:6" x14ac:dyDescent="0.25">
      <c r="A361" s="39">
        <v>42088</v>
      </c>
      <c r="B361" s="38">
        <v>73</v>
      </c>
      <c r="E361"/>
      <c r="F361"/>
    </row>
    <row r="362" spans="1:6" x14ac:dyDescent="0.25">
      <c r="A362" s="39">
        <v>42089</v>
      </c>
      <c r="B362" s="38">
        <v>54</v>
      </c>
      <c r="E362"/>
      <c r="F362"/>
    </row>
    <row r="363" spans="1:6" x14ac:dyDescent="0.25">
      <c r="A363" s="39">
        <v>42090</v>
      </c>
      <c r="B363" s="38">
        <v>68</v>
      </c>
      <c r="E363"/>
      <c r="F363"/>
    </row>
    <row r="364" spans="1:6" x14ac:dyDescent="0.25">
      <c r="A364" s="39">
        <v>42091</v>
      </c>
      <c r="B364" s="38">
        <v>85</v>
      </c>
      <c r="E364"/>
      <c r="F364"/>
    </row>
    <row r="365" spans="1:6" x14ac:dyDescent="0.25">
      <c r="A365" s="39">
        <v>42092</v>
      </c>
      <c r="B365" s="38">
        <v>91</v>
      </c>
      <c r="E365"/>
      <c r="F365"/>
    </row>
    <row r="366" spans="1:6" x14ac:dyDescent="0.25">
      <c r="A366" s="39">
        <v>42093</v>
      </c>
      <c r="B366" s="38">
        <v>79</v>
      </c>
      <c r="E366"/>
      <c r="F366"/>
    </row>
    <row r="367" spans="1:6" x14ac:dyDescent="0.25">
      <c r="A367" s="39">
        <v>42094</v>
      </c>
      <c r="B367" s="38">
        <v>73</v>
      </c>
      <c r="E367"/>
      <c r="F367"/>
    </row>
    <row r="368" spans="1:6" x14ac:dyDescent="0.25">
      <c r="A368" s="39">
        <v>42095</v>
      </c>
      <c r="B368" s="38">
        <v>59</v>
      </c>
      <c r="E368"/>
      <c r="F368"/>
    </row>
    <row r="369" spans="1:6" x14ac:dyDescent="0.25">
      <c r="A369" s="39">
        <v>42096</v>
      </c>
      <c r="B369" s="38">
        <v>86</v>
      </c>
      <c r="E369"/>
      <c r="F369"/>
    </row>
    <row r="370" spans="1:6" x14ac:dyDescent="0.25">
      <c r="A370" s="39">
        <v>42097</v>
      </c>
      <c r="B370" s="38">
        <v>72</v>
      </c>
      <c r="E370"/>
      <c r="F370"/>
    </row>
    <row r="371" spans="1:6" x14ac:dyDescent="0.25">
      <c r="A371" s="39">
        <v>42098</v>
      </c>
      <c r="B371" s="38">
        <v>77</v>
      </c>
      <c r="E371"/>
      <c r="F371"/>
    </row>
    <row r="372" spans="1:6" x14ac:dyDescent="0.25">
      <c r="A372" s="39">
        <v>42099</v>
      </c>
      <c r="B372" s="38">
        <v>64</v>
      </c>
      <c r="E372"/>
      <c r="F372"/>
    </row>
    <row r="373" spans="1:6" x14ac:dyDescent="0.25">
      <c r="A373" s="39">
        <v>42100</v>
      </c>
      <c r="B373" s="38">
        <v>104</v>
      </c>
      <c r="E373"/>
      <c r="F373"/>
    </row>
    <row r="374" spans="1:6" x14ac:dyDescent="0.25">
      <c r="A374" s="39">
        <v>42101</v>
      </c>
      <c r="B374" s="38">
        <v>82</v>
      </c>
      <c r="E374"/>
      <c r="F374"/>
    </row>
    <row r="375" spans="1:6" x14ac:dyDescent="0.25">
      <c r="A375" s="39">
        <v>42102</v>
      </c>
      <c r="B375" s="38">
        <v>88</v>
      </c>
      <c r="E375"/>
      <c r="F375"/>
    </row>
    <row r="376" spans="1:6" x14ac:dyDescent="0.25">
      <c r="A376" s="39">
        <v>42103</v>
      </c>
      <c r="B376" s="38">
        <v>91</v>
      </c>
      <c r="E376"/>
      <c r="F376"/>
    </row>
    <row r="377" spans="1:6" x14ac:dyDescent="0.25">
      <c r="A377" s="39">
        <v>42104</v>
      </c>
      <c r="B377" s="38">
        <v>64</v>
      </c>
      <c r="E377"/>
      <c r="F377"/>
    </row>
    <row r="378" spans="1:6" x14ac:dyDescent="0.25">
      <c r="A378" s="39">
        <v>42105</v>
      </c>
      <c r="B378" s="38">
        <v>70</v>
      </c>
      <c r="E378"/>
      <c r="F378"/>
    </row>
    <row r="379" spans="1:6" x14ac:dyDescent="0.25">
      <c r="A379" s="39">
        <v>42106</v>
      </c>
      <c r="B379" s="38">
        <v>89</v>
      </c>
      <c r="E379"/>
      <c r="F379"/>
    </row>
    <row r="380" spans="1:6" x14ac:dyDescent="0.25">
      <c r="A380" s="39">
        <v>42107</v>
      </c>
      <c r="B380" s="38">
        <v>115</v>
      </c>
      <c r="E380"/>
      <c r="F380"/>
    </row>
    <row r="381" spans="1:6" x14ac:dyDescent="0.25">
      <c r="A381" s="39">
        <v>42108</v>
      </c>
      <c r="B381" s="38">
        <v>90</v>
      </c>
      <c r="E381"/>
      <c r="F381"/>
    </row>
    <row r="382" spans="1:6" x14ac:dyDescent="0.25">
      <c r="A382" s="39">
        <v>42109</v>
      </c>
      <c r="B382" s="38">
        <v>89</v>
      </c>
      <c r="E382"/>
      <c r="F382"/>
    </row>
    <row r="383" spans="1:6" x14ac:dyDescent="0.25">
      <c r="A383" s="39">
        <v>42110</v>
      </c>
      <c r="B383" s="38">
        <v>83</v>
      </c>
      <c r="E383"/>
      <c r="F383"/>
    </row>
    <row r="384" spans="1:6" x14ac:dyDescent="0.25">
      <c r="A384" s="39">
        <v>42111</v>
      </c>
      <c r="B384" s="38">
        <v>74</v>
      </c>
      <c r="E384"/>
      <c r="F384"/>
    </row>
    <row r="385" spans="1:6" x14ac:dyDescent="0.25">
      <c r="A385" s="39">
        <v>42112</v>
      </c>
      <c r="B385" s="38">
        <v>58</v>
      </c>
      <c r="E385"/>
      <c r="F385"/>
    </row>
    <row r="386" spans="1:6" x14ac:dyDescent="0.25">
      <c r="A386" s="39">
        <v>42113</v>
      </c>
      <c r="B386" s="38">
        <v>103</v>
      </c>
      <c r="E386"/>
      <c r="F386"/>
    </row>
    <row r="387" spans="1:6" x14ac:dyDescent="0.25">
      <c r="A387" s="39">
        <v>42114</v>
      </c>
      <c r="B387" s="38">
        <v>101</v>
      </c>
      <c r="E387"/>
      <c r="F387"/>
    </row>
    <row r="388" spans="1:6" x14ac:dyDescent="0.25">
      <c r="A388" s="39">
        <v>42115</v>
      </c>
      <c r="B388" s="38">
        <v>88</v>
      </c>
      <c r="E388"/>
      <c r="F388"/>
    </row>
    <row r="389" spans="1:6" x14ac:dyDescent="0.25">
      <c r="A389" s="39">
        <v>42116</v>
      </c>
      <c r="B389" s="38">
        <v>93</v>
      </c>
      <c r="E389"/>
      <c r="F389"/>
    </row>
    <row r="390" spans="1:6" x14ac:dyDescent="0.25">
      <c r="A390" s="39">
        <v>42117</v>
      </c>
      <c r="B390" s="38">
        <v>79</v>
      </c>
      <c r="E390"/>
      <c r="F390"/>
    </row>
    <row r="391" spans="1:6" x14ac:dyDescent="0.25">
      <c r="A391" s="39">
        <v>42118</v>
      </c>
      <c r="B391" s="38">
        <v>62</v>
      </c>
      <c r="E391"/>
      <c r="F391"/>
    </row>
    <row r="392" spans="1:6" x14ac:dyDescent="0.25">
      <c r="A392" s="39">
        <v>42119</v>
      </c>
      <c r="B392" s="38">
        <v>70</v>
      </c>
      <c r="E392"/>
      <c r="F392"/>
    </row>
    <row r="393" spans="1:6" x14ac:dyDescent="0.25">
      <c r="A393" s="39">
        <v>42120</v>
      </c>
      <c r="B393" s="38">
        <v>96</v>
      </c>
      <c r="E393"/>
      <c r="F393"/>
    </row>
    <row r="394" spans="1:6" x14ac:dyDescent="0.25">
      <c r="A394" s="39">
        <v>42121</v>
      </c>
      <c r="B394" s="38">
        <v>86</v>
      </c>
      <c r="E394"/>
      <c r="F394"/>
    </row>
    <row r="395" spans="1:6" x14ac:dyDescent="0.25">
      <c r="A395" s="39">
        <v>42122</v>
      </c>
      <c r="B395" s="38">
        <v>86</v>
      </c>
      <c r="E395"/>
      <c r="F395"/>
    </row>
    <row r="396" spans="1:6" x14ac:dyDescent="0.25">
      <c r="A396" s="39">
        <v>42123</v>
      </c>
      <c r="B396" s="38">
        <v>65</v>
      </c>
      <c r="E396"/>
      <c r="F396"/>
    </row>
    <row r="397" spans="1:6" x14ac:dyDescent="0.25">
      <c r="A397" s="39">
        <v>42124</v>
      </c>
      <c r="B397" s="38">
        <v>72</v>
      </c>
      <c r="E397"/>
      <c r="F397"/>
    </row>
    <row r="398" spans="1:6" x14ac:dyDescent="0.25">
      <c r="A398" s="39">
        <v>42125</v>
      </c>
      <c r="B398" s="38">
        <v>48</v>
      </c>
      <c r="E398"/>
      <c r="F398"/>
    </row>
    <row r="399" spans="1:6" x14ac:dyDescent="0.25">
      <c r="A399" s="39">
        <v>42126</v>
      </c>
      <c r="B399" s="38">
        <v>64</v>
      </c>
      <c r="E399"/>
      <c r="F399"/>
    </row>
    <row r="400" spans="1:6" x14ac:dyDescent="0.25">
      <c r="A400" s="39">
        <v>42127</v>
      </c>
      <c r="B400" s="38">
        <v>63</v>
      </c>
      <c r="E400"/>
      <c r="F400"/>
    </row>
    <row r="401" spans="1:6" x14ac:dyDescent="0.25">
      <c r="A401" s="39">
        <v>42128</v>
      </c>
      <c r="B401" s="38">
        <v>68</v>
      </c>
      <c r="E401"/>
      <c r="F401"/>
    </row>
    <row r="402" spans="1:6" x14ac:dyDescent="0.25">
      <c r="A402" s="39">
        <v>42129</v>
      </c>
      <c r="B402" s="38">
        <v>81</v>
      </c>
      <c r="E402"/>
      <c r="F402"/>
    </row>
    <row r="403" spans="1:6" x14ac:dyDescent="0.25">
      <c r="A403" s="39">
        <v>42130</v>
      </c>
      <c r="B403" s="38">
        <v>69</v>
      </c>
      <c r="E403"/>
      <c r="F403"/>
    </row>
    <row r="404" spans="1:6" x14ac:dyDescent="0.25">
      <c r="A404" s="39">
        <v>42131</v>
      </c>
      <c r="B404" s="38">
        <v>64</v>
      </c>
      <c r="E404"/>
      <c r="F404"/>
    </row>
    <row r="405" spans="1:6" x14ac:dyDescent="0.25">
      <c r="A405" s="39">
        <v>42132</v>
      </c>
      <c r="B405" s="38">
        <v>64</v>
      </c>
      <c r="E405"/>
      <c r="F405"/>
    </row>
    <row r="406" spans="1:6" x14ac:dyDescent="0.25">
      <c r="A406" s="39">
        <v>42133</v>
      </c>
      <c r="B406" s="38">
        <v>73</v>
      </c>
      <c r="E406"/>
      <c r="F406"/>
    </row>
    <row r="407" spans="1:6" x14ac:dyDescent="0.25">
      <c r="A407" s="39">
        <v>42134</v>
      </c>
      <c r="B407" s="38">
        <v>66</v>
      </c>
      <c r="E407"/>
      <c r="F407"/>
    </row>
    <row r="408" spans="1:6" x14ac:dyDescent="0.25">
      <c r="A408" s="39">
        <v>42135</v>
      </c>
      <c r="B408" s="38">
        <v>74</v>
      </c>
      <c r="E408"/>
      <c r="F408"/>
    </row>
    <row r="409" spans="1:6" x14ac:dyDescent="0.25">
      <c r="A409" s="39">
        <v>42136</v>
      </c>
      <c r="B409" s="38">
        <v>77</v>
      </c>
      <c r="E409"/>
      <c r="F409"/>
    </row>
    <row r="410" spans="1:6" x14ac:dyDescent="0.25">
      <c r="A410" s="39">
        <v>42137</v>
      </c>
      <c r="B410" s="38">
        <v>72</v>
      </c>
      <c r="E410"/>
      <c r="F410"/>
    </row>
    <row r="411" spans="1:6" x14ac:dyDescent="0.25">
      <c r="A411" s="39">
        <v>42138</v>
      </c>
      <c r="B411" s="38">
        <v>60</v>
      </c>
      <c r="E411"/>
      <c r="F411"/>
    </row>
    <row r="412" spans="1:6" x14ac:dyDescent="0.25">
      <c r="A412" s="39">
        <v>42139</v>
      </c>
      <c r="B412" s="38">
        <v>62</v>
      </c>
      <c r="E412"/>
      <c r="F412"/>
    </row>
    <row r="413" spans="1:6" x14ac:dyDescent="0.25">
      <c r="A413" s="39">
        <v>42140</v>
      </c>
      <c r="B413" s="38">
        <v>69</v>
      </c>
      <c r="E413"/>
      <c r="F413"/>
    </row>
    <row r="414" spans="1:6" x14ac:dyDescent="0.25">
      <c r="A414" s="39">
        <v>42141</v>
      </c>
      <c r="B414" s="38">
        <v>59</v>
      </c>
      <c r="E414"/>
      <c r="F414"/>
    </row>
    <row r="415" spans="1:6" x14ac:dyDescent="0.25">
      <c r="A415" s="39">
        <v>42142</v>
      </c>
      <c r="B415" s="38">
        <v>70</v>
      </c>
      <c r="E415"/>
      <c r="F415"/>
    </row>
    <row r="416" spans="1:6" x14ac:dyDescent="0.25">
      <c r="A416" s="39">
        <v>42143</v>
      </c>
      <c r="B416" s="38">
        <v>75</v>
      </c>
      <c r="E416"/>
      <c r="F416"/>
    </row>
    <row r="417" spans="1:6" x14ac:dyDescent="0.25">
      <c r="A417" s="39">
        <v>42144</v>
      </c>
      <c r="B417" s="38">
        <v>66</v>
      </c>
      <c r="E417"/>
      <c r="F417"/>
    </row>
    <row r="418" spans="1:6" x14ac:dyDescent="0.25">
      <c r="A418" s="39">
        <v>42145</v>
      </c>
      <c r="B418" s="38">
        <v>47</v>
      </c>
      <c r="E418"/>
      <c r="F418"/>
    </row>
    <row r="419" spans="1:6" x14ac:dyDescent="0.25">
      <c r="A419" s="39">
        <v>42146</v>
      </c>
      <c r="B419" s="38">
        <v>58</v>
      </c>
      <c r="E419"/>
      <c r="F419"/>
    </row>
    <row r="420" spans="1:6" x14ac:dyDescent="0.25">
      <c r="A420" s="39">
        <v>42147</v>
      </c>
      <c r="B420" s="38">
        <v>53</v>
      </c>
      <c r="E420"/>
      <c r="F420"/>
    </row>
    <row r="421" spans="1:6" x14ac:dyDescent="0.25">
      <c r="A421" s="39">
        <v>42148</v>
      </c>
      <c r="B421" s="38">
        <v>67</v>
      </c>
      <c r="E421"/>
      <c r="F421"/>
    </row>
    <row r="422" spans="1:6" x14ac:dyDescent="0.25">
      <c r="A422" s="39">
        <v>42149</v>
      </c>
      <c r="B422" s="38">
        <v>76</v>
      </c>
      <c r="E422"/>
      <c r="F422"/>
    </row>
    <row r="423" spans="1:6" x14ac:dyDescent="0.25">
      <c r="A423" s="39">
        <v>42150</v>
      </c>
      <c r="B423" s="38">
        <v>86</v>
      </c>
      <c r="E423"/>
      <c r="F423"/>
    </row>
    <row r="424" spans="1:6" x14ac:dyDescent="0.25">
      <c r="A424" s="39">
        <v>42151</v>
      </c>
      <c r="B424" s="38">
        <v>78</v>
      </c>
      <c r="E424"/>
      <c r="F424"/>
    </row>
    <row r="425" spans="1:6" x14ac:dyDescent="0.25">
      <c r="A425" s="39">
        <v>42152</v>
      </c>
      <c r="B425" s="38">
        <v>69</v>
      </c>
      <c r="E425"/>
      <c r="F425"/>
    </row>
    <row r="426" spans="1:6" x14ac:dyDescent="0.25">
      <c r="A426" s="39">
        <v>42153</v>
      </c>
      <c r="B426" s="38">
        <v>69</v>
      </c>
      <c r="E426"/>
      <c r="F426"/>
    </row>
    <row r="427" spans="1:6" x14ac:dyDescent="0.25">
      <c r="A427" s="39">
        <v>42154</v>
      </c>
      <c r="B427" s="38">
        <v>42</v>
      </c>
      <c r="E427"/>
      <c r="F427"/>
    </row>
    <row r="428" spans="1:6" x14ac:dyDescent="0.25">
      <c r="A428" s="39">
        <v>42155</v>
      </c>
      <c r="B428" s="38">
        <v>77</v>
      </c>
      <c r="E428"/>
      <c r="F428"/>
    </row>
    <row r="429" spans="1:6" x14ac:dyDescent="0.25">
      <c r="A429" s="39">
        <v>42156</v>
      </c>
      <c r="B429" s="38">
        <v>66</v>
      </c>
      <c r="E429"/>
      <c r="F429"/>
    </row>
    <row r="430" spans="1:6" x14ac:dyDescent="0.25">
      <c r="A430" s="39">
        <v>42157</v>
      </c>
      <c r="B430" s="38">
        <v>63</v>
      </c>
      <c r="E430"/>
      <c r="F430"/>
    </row>
    <row r="431" spans="1:6" x14ac:dyDescent="0.25">
      <c r="A431" s="39">
        <v>42158</v>
      </c>
      <c r="B431" s="38">
        <v>73</v>
      </c>
      <c r="E431"/>
      <c r="F431"/>
    </row>
    <row r="432" spans="1:6" x14ac:dyDescent="0.25">
      <c r="A432" s="39">
        <v>42159</v>
      </c>
      <c r="B432" s="38">
        <v>71</v>
      </c>
      <c r="E432"/>
      <c r="F432"/>
    </row>
    <row r="433" spans="1:6" x14ac:dyDescent="0.25">
      <c r="A433" s="39">
        <v>42160</v>
      </c>
      <c r="B433" s="38">
        <v>68</v>
      </c>
      <c r="E433"/>
      <c r="F433"/>
    </row>
    <row r="434" spans="1:6" x14ac:dyDescent="0.25">
      <c r="A434" s="39">
        <v>42161</v>
      </c>
      <c r="B434" s="38">
        <v>61</v>
      </c>
      <c r="E434"/>
      <c r="F434"/>
    </row>
    <row r="435" spans="1:6" x14ac:dyDescent="0.25">
      <c r="A435" s="39">
        <v>42162</v>
      </c>
      <c r="B435" s="38">
        <v>88</v>
      </c>
      <c r="E435"/>
      <c r="F435"/>
    </row>
    <row r="436" spans="1:6" x14ac:dyDescent="0.25">
      <c r="A436" s="39">
        <v>42163</v>
      </c>
      <c r="B436" s="38">
        <v>74</v>
      </c>
      <c r="E436"/>
      <c r="F436"/>
    </row>
    <row r="437" spans="1:6" x14ac:dyDescent="0.25">
      <c r="A437" s="39">
        <v>42164</v>
      </c>
      <c r="B437" s="38">
        <v>83</v>
      </c>
      <c r="E437"/>
      <c r="F437"/>
    </row>
    <row r="438" spans="1:6" x14ac:dyDescent="0.25">
      <c r="A438" s="39">
        <v>42165</v>
      </c>
      <c r="B438" s="38">
        <v>65</v>
      </c>
      <c r="E438"/>
      <c r="F438"/>
    </row>
    <row r="439" spans="1:6" x14ac:dyDescent="0.25">
      <c r="A439" s="39">
        <v>42166</v>
      </c>
      <c r="B439" s="38">
        <v>46</v>
      </c>
      <c r="E439"/>
      <c r="F439"/>
    </row>
    <row r="440" spans="1:6" x14ac:dyDescent="0.25">
      <c r="A440" s="39">
        <v>42167</v>
      </c>
      <c r="B440" s="38">
        <v>53</v>
      </c>
      <c r="E440"/>
      <c r="F440"/>
    </row>
    <row r="441" spans="1:6" x14ac:dyDescent="0.25">
      <c r="A441" s="39">
        <v>42168</v>
      </c>
      <c r="B441" s="38">
        <v>62</v>
      </c>
      <c r="E441"/>
      <c r="F441"/>
    </row>
    <row r="442" spans="1:6" x14ac:dyDescent="0.25">
      <c r="A442" s="39">
        <v>42169</v>
      </c>
      <c r="B442" s="38">
        <v>59</v>
      </c>
      <c r="E442"/>
      <c r="F442"/>
    </row>
    <row r="443" spans="1:6" x14ac:dyDescent="0.25">
      <c r="A443" s="39">
        <v>42170</v>
      </c>
      <c r="B443" s="38">
        <v>75</v>
      </c>
      <c r="E443"/>
      <c r="F443"/>
    </row>
    <row r="444" spans="1:6" x14ac:dyDescent="0.25">
      <c r="A444" s="39">
        <v>42171</v>
      </c>
      <c r="B444" s="38">
        <v>70</v>
      </c>
      <c r="E444"/>
      <c r="F444"/>
    </row>
    <row r="445" spans="1:6" x14ac:dyDescent="0.25">
      <c r="A445" s="39">
        <v>42172</v>
      </c>
      <c r="B445" s="38">
        <v>74</v>
      </c>
      <c r="E445"/>
      <c r="F445"/>
    </row>
    <row r="446" spans="1:6" x14ac:dyDescent="0.25">
      <c r="A446" s="39">
        <v>42173</v>
      </c>
      <c r="B446" s="38">
        <v>50</v>
      </c>
      <c r="E446"/>
      <c r="F446"/>
    </row>
    <row r="447" spans="1:6" x14ac:dyDescent="0.25">
      <c r="A447" s="39">
        <v>42174</v>
      </c>
      <c r="B447" s="38">
        <v>62</v>
      </c>
      <c r="E447"/>
      <c r="F447"/>
    </row>
    <row r="448" spans="1:6" x14ac:dyDescent="0.25">
      <c r="A448" s="39">
        <v>42175</v>
      </c>
      <c r="B448" s="38">
        <v>59</v>
      </c>
      <c r="E448"/>
      <c r="F448"/>
    </row>
    <row r="449" spans="1:6" x14ac:dyDescent="0.25">
      <c r="A449" s="39">
        <v>42176</v>
      </c>
      <c r="B449" s="38">
        <v>85</v>
      </c>
      <c r="E449"/>
      <c r="F449"/>
    </row>
    <row r="450" spans="1:6" x14ac:dyDescent="0.25">
      <c r="A450" s="39">
        <v>42177</v>
      </c>
      <c r="B450" s="38">
        <v>84</v>
      </c>
      <c r="E450"/>
      <c r="F450"/>
    </row>
    <row r="451" spans="1:6" x14ac:dyDescent="0.25">
      <c r="A451" s="39">
        <v>42178</v>
      </c>
      <c r="B451" s="38">
        <v>74</v>
      </c>
      <c r="E451"/>
      <c r="F451"/>
    </row>
    <row r="452" spans="1:6" x14ac:dyDescent="0.25">
      <c r="A452" s="39">
        <v>42179</v>
      </c>
      <c r="B452" s="38">
        <v>62</v>
      </c>
      <c r="E452"/>
      <c r="F452"/>
    </row>
    <row r="453" spans="1:6" x14ac:dyDescent="0.25">
      <c r="A453" s="39">
        <v>42180</v>
      </c>
      <c r="B453" s="38">
        <v>67</v>
      </c>
      <c r="E453"/>
      <c r="F453"/>
    </row>
    <row r="454" spans="1:6" x14ac:dyDescent="0.25">
      <c r="A454" s="39">
        <v>42181</v>
      </c>
      <c r="B454" s="38">
        <v>51</v>
      </c>
      <c r="E454"/>
      <c r="F454"/>
    </row>
    <row r="455" spans="1:6" x14ac:dyDescent="0.25">
      <c r="A455" s="39">
        <v>42182</v>
      </c>
      <c r="B455" s="38">
        <v>55</v>
      </c>
      <c r="E455"/>
      <c r="F455"/>
    </row>
    <row r="456" spans="1:6" x14ac:dyDescent="0.25">
      <c r="A456" s="39">
        <v>42183</v>
      </c>
      <c r="B456" s="38">
        <v>89</v>
      </c>
      <c r="E456"/>
      <c r="F456"/>
    </row>
    <row r="457" spans="1:6" x14ac:dyDescent="0.25">
      <c r="A457" s="39">
        <v>42184</v>
      </c>
      <c r="B457" s="38">
        <v>80</v>
      </c>
      <c r="E457"/>
      <c r="F457"/>
    </row>
    <row r="458" spans="1:6" x14ac:dyDescent="0.25">
      <c r="A458" s="39">
        <v>42185</v>
      </c>
      <c r="B458" s="38">
        <v>81</v>
      </c>
      <c r="E458"/>
      <c r="F458"/>
    </row>
    <row r="459" spans="1:6" x14ac:dyDescent="0.25">
      <c r="A459" s="39">
        <v>42186</v>
      </c>
      <c r="B459" s="38">
        <v>62</v>
      </c>
      <c r="E459"/>
      <c r="F459"/>
    </row>
    <row r="460" spans="1:6" x14ac:dyDescent="0.25">
      <c r="A460" s="39">
        <v>42187</v>
      </c>
      <c r="B460" s="38">
        <v>54</v>
      </c>
      <c r="E460"/>
      <c r="F460"/>
    </row>
    <row r="461" spans="1:6" x14ac:dyDescent="0.25">
      <c r="A461" s="39">
        <v>42188</v>
      </c>
      <c r="B461" s="38">
        <v>44</v>
      </c>
      <c r="E461"/>
      <c r="F461"/>
    </row>
    <row r="462" spans="1:6" x14ac:dyDescent="0.25">
      <c r="A462" s="39">
        <v>42189</v>
      </c>
      <c r="B462" s="38">
        <v>55</v>
      </c>
      <c r="E462"/>
      <c r="F462"/>
    </row>
    <row r="463" spans="1:6" x14ac:dyDescent="0.25">
      <c r="A463" s="39">
        <v>42190</v>
      </c>
      <c r="B463" s="38">
        <v>70</v>
      </c>
      <c r="E463"/>
      <c r="F463"/>
    </row>
    <row r="464" spans="1:6" x14ac:dyDescent="0.25">
      <c r="A464" s="39">
        <v>42191</v>
      </c>
      <c r="B464" s="38">
        <v>78</v>
      </c>
      <c r="E464"/>
      <c r="F464"/>
    </row>
    <row r="465" spans="1:6" x14ac:dyDescent="0.25">
      <c r="A465" s="39">
        <v>42192</v>
      </c>
      <c r="B465" s="38">
        <v>78</v>
      </c>
      <c r="E465"/>
      <c r="F465"/>
    </row>
    <row r="466" spans="1:6" x14ac:dyDescent="0.25">
      <c r="A466" s="39">
        <v>42193</v>
      </c>
      <c r="B466" s="38">
        <v>73</v>
      </c>
      <c r="E466"/>
      <c r="F466"/>
    </row>
    <row r="467" spans="1:6" x14ac:dyDescent="0.25">
      <c r="A467" s="39">
        <v>42194</v>
      </c>
      <c r="B467" s="38">
        <v>70</v>
      </c>
      <c r="E467"/>
      <c r="F467"/>
    </row>
    <row r="468" spans="1:6" x14ac:dyDescent="0.25">
      <c r="A468" s="39">
        <v>42195</v>
      </c>
      <c r="B468" s="38">
        <v>62</v>
      </c>
      <c r="E468"/>
      <c r="F468"/>
    </row>
    <row r="469" spans="1:6" x14ac:dyDescent="0.25">
      <c r="A469" s="39">
        <v>42196</v>
      </c>
      <c r="B469" s="38">
        <v>50</v>
      </c>
      <c r="E469"/>
      <c r="F469"/>
    </row>
    <row r="470" spans="1:6" x14ac:dyDescent="0.25">
      <c r="A470" s="39">
        <v>42197</v>
      </c>
      <c r="B470" s="38">
        <v>81</v>
      </c>
      <c r="E470"/>
      <c r="F470"/>
    </row>
    <row r="471" spans="1:6" x14ac:dyDescent="0.25">
      <c r="B471" s="38">
        <v>41809</v>
      </c>
      <c r="E471"/>
      <c r="F47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30" workbookViewId="0">
      <selection activeCell="F51" sqref="F51:F53"/>
    </sheetView>
  </sheetViews>
  <sheetFormatPr defaultColWidth="10.875" defaultRowHeight="15.75" x14ac:dyDescent="0.25"/>
  <cols>
    <col min="1" max="4" width="10.875" style="38"/>
    <col min="5" max="5" width="17.875" style="38" bestFit="1" customWidth="1"/>
    <col min="6" max="6" width="14" style="38" bestFit="1" customWidth="1"/>
    <col min="7" max="16384" width="10.875" style="38"/>
  </cols>
  <sheetData>
    <row r="1" spans="1:7" x14ac:dyDescent="0.25">
      <c r="A1" s="38" t="s">
        <v>95</v>
      </c>
      <c r="B1" s="38" t="s">
        <v>96</v>
      </c>
      <c r="E1" s="40" t="s">
        <v>97</v>
      </c>
      <c r="F1" t="s">
        <v>99</v>
      </c>
      <c r="G1"/>
    </row>
    <row r="2" spans="1:7" x14ac:dyDescent="0.25">
      <c r="A2" s="39">
        <v>41729</v>
      </c>
      <c r="B2" s="38">
        <v>312</v>
      </c>
      <c r="E2" s="41" t="s">
        <v>100</v>
      </c>
      <c r="F2" s="43">
        <v>1895</v>
      </c>
      <c r="G2"/>
    </row>
    <row r="3" spans="1:7" x14ac:dyDescent="0.25">
      <c r="A3" s="39">
        <v>41730</v>
      </c>
      <c r="B3" s="38">
        <v>300</v>
      </c>
      <c r="E3" s="41" t="s">
        <v>101</v>
      </c>
      <c r="F3" s="43">
        <v>2389</v>
      </c>
      <c r="G3"/>
    </row>
    <row r="4" spans="1:7" x14ac:dyDescent="0.25">
      <c r="A4" s="39">
        <v>41731</v>
      </c>
      <c r="B4" s="38">
        <v>300</v>
      </c>
      <c r="E4" s="41" t="s">
        <v>102</v>
      </c>
      <c r="F4" s="43">
        <v>1729</v>
      </c>
      <c r="G4"/>
    </row>
    <row r="5" spans="1:7" x14ac:dyDescent="0.25">
      <c r="A5" s="39">
        <v>41732</v>
      </c>
      <c r="B5" s="38">
        <v>282</v>
      </c>
      <c r="E5" s="41" t="s">
        <v>103</v>
      </c>
      <c r="F5" s="43">
        <v>1927</v>
      </c>
      <c r="G5"/>
    </row>
    <row r="6" spans="1:7" x14ac:dyDescent="0.25">
      <c r="A6" s="39">
        <v>41733</v>
      </c>
      <c r="B6" s="38">
        <v>252</v>
      </c>
      <c r="E6" s="41" t="s">
        <v>104</v>
      </c>
      <c r="F6" s="43">
        <v>1827</v>
      </c>
      <c r="G6"/>
    </row>
    <row r="7" spans="1:7" x14ac:dyDescent="0.25">
      <c r="A7" s="39">
        <v>41734</v>
      </c>
      <c r="B7" s="38">
        <v>245</v>
      </c>
      <c r="E7" s="41" t="s">
        <v>105</v>
      </c>
      <c r="F7" s="43">
        <v>2588</v>
      </c>
      <c r="G7"/>
    </row>
    <row r="8" spans="1:7" x14ac:dyDescent="0.25">
      <c r="A8" s="39">
        <v>41735</v>
      </c>
      <c r="B8" s="38">
        <v>204</v>
      </c>
      <c r="E8" s="41" t="s">
        <v>106</v>
      </c>
      <c r="F8" s="43">
        <v>3914</v>
      </c>
      <c r="G8"/>
    </row>
    <row r="9" spans="1:7" x14ac:dyDescent="0.25">
      <c r="A9" s="39">
        <v>41736</v>
      </c>
      <c r="B9" s="38">
        <v>355</v>
      </c>
      <c r="E9" s="41" t="s">
        <v>107</v>
      </c>
      <c r="F9" s="43">
        <v>4802</v>
      </c>
      <c r="G9"/>
    </row>
    <row r="10" spans="1:7" x14ac:dyDescent="0.25">
      <c r="A10" s="39">
        <v>41737</v>
      </c>
      <c r="B10" s="38">
        <v>287</v>
      </c>
      <c r="E10" s="41" t="s">
        <v>108</v>
      </c>
      <c r="F10" s="43">
        <v>4657</v>
      </c>
      <c r="G10"/>
    </row>
    <row r="11" spans="1:7" x14ac:dyDescent="0.25">
      <c r="A11" s="39">
        <v>41738</v>
      </c>
      <c r="B11" s="38">
        <v>300</v>
      </c>
      <c r="E11" s="41" t="s">
        <v>109</v>
      </c>
      <c r="F11" s="43">
        <v>4609</v>
      </c>
      <c r="G11"/>
    </row>
    <row r="12" spans="1:7" x14ac:dyDescent="0.25">
      <c r="A12" s="39">
        <v>41739</v>
      </c>
      <c r="B12" s="38">
        <v>686</v>
      </c>
      <c r="E12" s="41" t="s">
        <v>110</v>
      </c>
      <c r="F12" s="43">
        <v>3528</v>
      </c>
      <c r="G12"/>
    </row>
    <row r="13" spans="1:7" x14ac:dyDescent="0.25">
      <c r="A13" s="39">
        <v>41740</v>
      </c>
      <c r="B13" s="38">
        <v>314</v>
      </c>
      <c r="E13" s="41" t="s">
        <v>111</v>
      </c>
      <c r="F13" s="43">
        <v>3435</v>
      </c>
      <c r="G13"/>
    </row>
    <row r="14" spans="1:7" x14ac:dyDescent="0.25">
      <c r="A14" s="39">
        <v>41741</v>
      </c>
      <c r="B14" s="38">
        <v>217</v>
      </c>
      <c r="E14" s="41" t="s">
        <v>112</v>
      </c>
      <c r="F14" s="43">
        <v>3815</v>
      </c>
      <c r="G14"/>
    </row>
    <row r="15" spans="1:7" x14ac:dyDescent="0.25">
      <c r="A15" s="39">
        <v>41742</v>
      </c>
      <c r="B15" s="38">
        <v>230</v>
      </c>
      <c r="E15" s="41" t="s">
        <v>113</v>
      </c>
      <c r="F15" s="43">
        <v>6530</v>
      </c>
      <c r="G15"/>
    </row>
    <row r="16" spans="1:7" x14ac:dyDescent="0.25">
      <c r="A16" s="39">
        <v>41743</v>
      </c>
      <c r="B16" s="38">
        <v>299</v>
      </c>
      <c r="E16" s="41" t="s">
        <v>114</v>
      </c>
      <c r="F16" s="43">
        <v>10519</v>
      </c>
      <c r="G16"/>
    </row>
    <row r="17" spans="1:7" x14ac:dyDescent="0.25">
      <c r="A17" s="39">
        <v>41744</v>
      </c>
      <c r="B17" s="38">
        <v>262</v>
      </c>
      <c r="E17" s="41" t="s">
        <v>115</v>
      </c>
      <c r="F17" s="43">
        <v>10033</v>
      </c>
      <c r="G17"/>
    </row>
    <row r="18" spans="1:7" x14ac:dyDescent="0.25">
      <c r="A18" s="39">
        <v>41745</v>
      </c>
      <c r="B18" s="38">
        <v>309</v>
      </c>
      <c r="E18" s="41" t="s">
        <v>116</v>
      </c>
      <c r="F18" s="43">
        <v>17906</v>
      </c>
      <c r="G18"/>
    </row>
    <row r="19" spans="1:7" x14ac:dyDescent="0.25">
      <c r="A19" s="39">
        <v>41746</v>
      </c>
      <c r="B19" s="38">
        <v>248</v>
      </c>
      <c r="E19" s="41" t="s">
        <v>117</v>
      </c>
      <c r="F19" s="43">
        <v>10023</v>
      </c>
    </row>
    <row r="20" spans="1:7" x14ac:dyDescent="0.25">
      <c r="A20" s="39">
        <v>41747</v>
      </c>
      <c r="B20" s="38">
        <v>250</v>
      </c>
      <c r="E20" s="41" t="s">
        <v>118</v>
      </c>
      <c r="F20" s="43">
        <v>10712</v>
      </c>
    </row>
    <row r="21" spans="1:7" x14ac:dyDescent="0.25">
      <c r="A21" s="39">
        <v>41748</v>
      </c>
      <c r="B21" s="38">
        <v>178</v>
      </c>
      <c r="E21" s="41" t="s">
        <v>119</v>
      </c>
      <c r="F21" s="43">
        <v>12077</v>
      </c>
    </row>
    <row r="22" spans="1:7" x14ac:dyDescent="0.25">
      <c r="A22" s="39">
        <v>41749</v>
      </c>
      <c r="B22" s="38">
        <v>183</v>
      </c>
      <c r="E22" s="41" t="s">
        <v>120</v>
      </c>
      <c r="F22" s="43">
        <v>16623</v>
      </c>
    </row>
    <row r="23" spans="1:7" x14ac:dyDescent="0.25">
      <c r="A23" s="39">
        <v>41750</v>
      </c>
      <c r="B23" s="38">
        <v>299</v>
      </c>
      <c r="E23" s="41" t="s">
        <v>121</v>
      </c>
      <c r="F23" s="43">
        <v>17129</v>
      </c>
    </row>
    <row r="24" spans="1:7" x14ac:dyDescent="0.25">
      <c r="A24" s="39">
        <v>41751</v>
      </c>
      <c r="B24" s="38">
        <v>303</v>
      </c>
      <c r="E24" s="41" t="s">
        <v>122</v>
      </c>
      <c r="F24" s="43">
        <v>15344</v>
      </c>
    </row>
    <row r="25" spans="1:7" x14ac:dyDescent="0.25">
      <c r="A25" s="39">
        <v>41752</v>
      </c>
      <c r="B25" s="38">
        <v>284</v>
      </c>
      <c r="E25" s="41" t="s">
        <v>123</v>
      </c>
      <c r="F25" s="43">
        <v>13403</v>
      </c>
    </row>
    <row r="26" spans="1:7" x14ac:dyDescent="0.25">
      <c r="A26" s="39">
        <v>41753</v>
      </c>
      <c r="B26" s="38">
        <v>299</v>
      </c>
      <c r="E26" s="41" t="s">
        <v>124</v>
      </c>
      <c r="F26" s="43">
        <v>13384</v>
      </c>
    </row>
    <row r="27" spans="1:7" x14ac:dyDescent="0.25">
      <c r="A27" s="39">
        <v>41754</v>
      </c>
      <c r="B27" s="38">
        <v>275</v>
      </c>
      <c r="E27" s="41" t="s">
        <v>125</v>
      </c>
      <c r="F27" s="43">
        <v>12295</v>
      </c>
    </row>
    <row r="28" spans="1:7" x14ac:dyDescent="0.25">
      <c r="A28" s="39">
        <v>41755</v>
      </c>
      <c r="B28" s="38">
        <v>238</v>
      </c>
      <c r="E28" s="41" t="s">
        <v>126</v>
      </c>
      <c r="F28" s="43">
        <v>13105</v>
      </c>
    </row>
    <row r="29" spans="1:7" x14ac:dyDescent="0.25">
      <c r="A29" s="39">
        <v>41756</v>
      </c>
      <c r="B29" s="38">
        <v>229</v>
      </c>
      <c r="E29" s="41" t="s">
        <v>127</v>
      </c>
      <c r="F29" s="43">
        <v>15301</v>
      </c>
    </row>
    <row r="30" spans="1:7" x14ac:dyDescent="0.25">
      <c r="A30" s="39">
        <v>41757</v>
      </c>
      <c r="B30" s="38">
        <v>310</v>
      </c>
      <c r="E30" s="41" t="s">
        <v>128</v>
      </c>
      <c r="F30" s="43">
        <v>17678</v>
      </c>
    </row>
    <row r="31" spans="1:7" x14ac:dyDescent="0.25">
      <c r="A31" s="39">
        <v>41758</v>
      </c>
      <c r="B31" s="38">
        <v>308</v>
      </c>
      <c r="E31" s="41" t="s">
        <v>129</v>
      </c>
      <c r="F31" s="43">
        <v>14820</v>
      </c>
    </row>
    <row r="32" spans="1:7" x14ac:dyDescent="0.25">
      <c r="A32" s="39">
        <v>41759</v>
      </c>
      <c r="B32" s="38">
        <v>270</v>
      </c>
      <c r="E32" s="41" t="s">
        <v>130</v>
      </c>
      <c r="F32" s="43">
        <v>16013</v>
      </c>
    </row>
    <row r="33" spans="1:6" x14ac:dyDescent="0.25">
      <c r="A33" s="39">
        <v>41760</v>
      </c>
      <c r="B33" s="38">
        <v>252</v>
      </c>
      <c r="E33" s="41" t="s">
        <v>131</v>
      </c>
      <c r="F33" s="43">
        <v>17083</v>
      </c>
    </row>
    <row r="34" spans="1:6" x14ac:dyDescent="0.25">
      <c r="A34" s="39">
        <v>41761</v>
      </c>
      <c r="B34" s="38">
        <v>274</v>
      </c>
      <c r="E34" s="41" t="s">
        <v>132</v>
      </c>
      <c r="F34" s="43">
        <v>15992</v>
      </c>
    </row>
    <row r="35" spans="1:6" x14ac:dyDescent="0.25">
      <c r="A35" s="39">
        <v>41762</v>
      </c>
      <c r="B35" s="38">
        <v>204</v>
      </c>
      <c r="E35" s="41" t="s">
        <v>133</v>
      </c>
      <c r="F35" s="43">
        <v>14939</v>
      </c>
    </row>
    <row r="36" spans="1:6" x14ac:dyDescent="0.25">
      <c r="A36" s="39">
        <v>41763</v>
      </c>
      <c r="B36" s="38">
        <v>209</v>
      </c>
      <c r="E36" s="41" t="s">
        <v>134</v>
      </c>
      <c r="F36" s="43">
        <v>11590</v>
      </c>
    </row>
    <row r="37" spans="1:6" x14ac:dyDescent="0.25">
      <c r="A37" s="39">
        <v>41764</v>
      </c>
      <c r="B37" s="38">
        <v>309</v>
      </c>
      <c r="E37" s="41" t="s">
        <v>135</v>
      </c>
      <c r="F37" s="43">
        <v>15714</v>
      </c>
    </row>
    <row r="38" spans="1:6" x14ac:dyDescent="0.25">
      <c r="A38" s="39">
        <v>41765</v>
      </c>
      <c r="B38" s="38">
        <v>279</v>
      </c>
      <c r="E38" s="41" t="s">
        <v>136</v>
      </c>
      <c r="F38" s="43">
        <v>14861</v>
      </c>
    </row>
    <row r="39" spans="1:6" x14ac:dyDescent="0.25">
      <c r="A39" s="39">
        <v>41766</v>
      </c>
      <c r="B39" s="38">
        <v>290</v>
      </c>
      <c r="E39" s="41" t="s">
        <v>137</v>
      </c>
      <c r="F39" s="43">
        <v>8470</v>
      </c>
    </row>
    <row r="40" spans="1:6" x14ac:dyDescent="0.25">
      <c r="A40" s="39">
        <v>41767</v>
      </c>
      <c r="B40" s="38">
        <v>258</v>
      </c>
      <c r="E40" s="41" t="s">
        <v>138</v>
      </c>
      <c r="F40" s="43">
        <v>2000</v>
      </c>
    </row>
    <row r="41" spans="1:6" x14ac:dyDescent="0.25">
      <c r="A41" s="39">
        <v>41768</v>
      </c>
      <c r="B41" s="38">
        <v>651</v>
      </c>
      <c r="E41" s="41" t="s">
        <v>139</v>
      </c>
      <c r="F41" s="43">
        <v>2101</v>
      </c>
    </row>
    <row r="42" spans="1:6" x14ac:dyDescent="0.25">
      <c r="A42" s="39">
        <v>41769</v>
      </c>
      <c r="B42" s="38">
        <v>547</v>
      </c>
      <c r="E42" s="41" t="s">
        <v>140</v>
      </c>
      <c r="F42" s="43">
        <v>3815</v>
      </c>
    </row>
    <row r="43" spans="1:6" x14ac:dyDescent="0.25">
      <c r="A43" s="39">
        <v>41770</v>
      </c>
      <c r="B43" s="38">
        <v>254</v>
      </c>
      <c r="E43" s="41" t="s">
        <v>141</v>
      </c>
      <c r="F43" s="43">
        <v>6019</v>
      </c>
    </row>
    <row r="44" spans="1:6" x14ac:dyDescent="0.25">
      <c r="A44" s="39">
        <v>41771</v>
      </c>
      <c r="B44" s="38">
        <v>414</v>
      </c>
      <c r="E44" s="41" t="s">
        <v>142</v>
      </c>
      <c r="F44" s="43">
        <v>13319</v>
      </c>
    </row>
    <row r="45" spans="1:6" x14ac:dyDescent="0.25">
      <c r="A45" s="39">
        <v>41772</v>
      </c>
      <c r="B45" s="38">
        <v>509</v>
      </c>
      <c r="E45" s="41" t="s">
        <v>143</v>
      </c>
      <c r="F45" s="43">
        <v>13549</v>
      </c>
    </row>
    <row r="46" spans="1:6" x14ac:dyDescent="0.25">
      <c r="A46" s="39">
        <v>41773</v>
      </c>
      <c r="B46" s="38">
        <v>526</v>
      </c>
      <c r="E46" s="41" t="s">
        <v>144</v>
      </c>
      <c r="F46" s="43">
        <v>9580</v>
      </c>
    </row>
    <row r="47" spans="1:6" x14ac:dyDescent="0.25">
      <c r="A47" s="39">
        <v>41774</v>
      </c>
      <c r="B47" s="38">
        <v>485</v>
      </c>
      <c r="E47" s="41" t="s">
        <v>145</v>
      </c>
      <c r="F47" s="43">
        <v>4972</v>
      </c>
    </row>
    <row r="48" spans="1:6" x14ac:dyDescent="0.25">
      <c r="A48" s="39">
        <v>41775</v>
      </c>
      <c r="B48" s="38">
        <v>791</v>
      </c>
      <c r="E48" s="41" t="s">
        <v>146</v>
      </c>
      <c r="F48" s="43">
        <v>3255</v>
      </c>
    </row>
    <row r="49" spans="1:6" x14ac:dyDescent="0.25">
      <c r="A49" s="39">
        <v>41776</v>
      </c>
      <c r="B49" s="38">
        <v>313</v>
      </c>
      <c r="E49" s="41" t="s">
        <v>147</v>
      </c>
      <c r="F49" s="43">
        <v>6109</v>
      </c>
    </row>
    <row r="50" spans="1:6" x14ac:dyDescent="0.25">
      <c r="A50" s="39">
        <v>41777</v>
      </c>
      <c r="B50" s="38">
        <v>876</v>
      </c>
      <c r="E50" s="41" t="s">
        <v>148</v>
      </c>
      <c r="F50" s="43">
        <v>9252</v>
      </c>
    </row>
    <row r="51" spans="1:6" x14ac:dyDescent="0.25">
      <c r="A51" s="39">
        <v>41778</v>
      </c>
      <c r="B51" s="38">
        <v>567</v>
      </c>
      <c r="E51" s="41" t="s">
        <v>149</v>
      </c>
      <c r="F51" s="43">
        <v>7737</v>
      </c>
    </row>
    <row r="52" spans="1:6" x14ac:dyDescent="0.25">
      <c r="A52" s="39">
        <v>41779</v>
      </c>
      <c r="B52" s="38">
        <v>707</v>
      </c>
      <c r="E52" s="41" t="s">
        <v>150</v>
      </c>
      <c r="F52" s="43">
        <v>5637</v>
      </c>
    </row>
    <row r="53" spans="1:6" x14ac:dyDescent="0.25">
      <c r="A53" s="39">
        <v>41780</v>
      </c>
      <c r="B53" s="38">
        <v>675</v>
      </c>
      <c r="E53" s="41" t="s">
        <v>151</v>
      </c>
      <c r="F53" s="43">
        <v>5009</v>
      </c>
    </row>
    <row r="54" spans="1:6" x14ac:dyDescent="0.25">
      <c r="A54" s="39">
        <v>41781</v>
      </c>
      <c r="B54" s="38">
        <v>509</v>
      </c>
      <c r="E54" s="41" t="s">
        <v>152</v>
      </c>
      <c r="F54" s="43">
        <v>6735</v>
      </c>
    </row>
    <row r="55" spans="1:6" x14ac:dyDescent="0.25">
      <c r="A55" s="39">
        <v>41782</v>
      </c>
      <c r="B55" s="38">
        <v>473</v>
      </c>
      <c r="E55" s="41" t="s">
        <v>153</v>
      </c>
      <c r="F55" s="43">
        <v>5936</v>
      </c>
    </row>
    <row r="56" spans="1:6" x14ac:dyDescent="0.25">
      <c r="A56" s="39">
        <v>41783</v>
      </c>
      <c r="B56" s="38">
        <v>959</v>
      </c>
      <c r="E56" s="41" t="s">
        <v>154</v>
      </c>
      <c r="F56" s="43">
        <v>6014</v>
      </c>
    </row>
    <row r="57" spans="1:6" x14ac:dyDescent="0.25">
      <c r="A57" s="39">
        <v>41784</v>
      </c>
      <c r="B57" s="38">
        <v>912</v>
      </c>
      <c r="E57" s="41" t="s">
        <v>155</v>
      </c>
      <c r="F57" s="43">
        <v>8232</v>
      </c>
    </row>
    <row r="58" spans="1:6" x14ac:dyDescent="0.25">
      <c r="A58" s="39">
        <v>41785</v>
      </c>
      <c r="B58" s="38">
        <v>850</v>
      </c>
      <c r="E58" s="41" t="s">
        <v>156</v>
      </c>
      <c r="F58" s="43">
        <v>5268</v>
      </c>
    </row>
    <row r="59" spans="1:6" x14ac:dyDescent="0.25">
      <c r="A59" s="39">
        <v>41786</v>
      </c>
      <c r="B59" s="38">
        <v>573</v>
      </c>
      <c r="E59" s="41" t="s">
        <v>157</v>
      </c>
      <c r="F59" s="43">
        <v>3555</v>
      </c>
    </row>
    <row r="60" spans="1:6" x14ac:dyDescent="0.25">
      <c r="A60" s="39">
        <v>41787</v>
      </c>
      <c r="B60" s="38">
        <v>550</v>
      </c>
      <c r="E60" s="41" t="s">
        <v>158</v>
      </c>
      <c r="F60" s="43">
        <v>3593</v>
      </c>
    </row>
    <row r="61" spans="1:6" x14ac:dyDescent="0.25">
      <c r="A61" s="39">
        <v>41788</v>
      </c>
      <c r="B61" s="38">
        <v>787</v>
      </c>
      <c r="E61" s="41" t="s">
        <v>159</v>
      </c>
      <c r="F61" s="43">
        <v>2877</v>
      </c>
    </row>
    <row r="62" spans="1:6" x14ac:dyDescent="0.25">
      <c r="A62" s="39">
        <v>41789</v>
      </c>
      <c r="B62" s="38">
        <v>669</v>
      </c>
      <c r="E62" s="41" t="s">
        <v>160</v>
      </c>
      <c r="F62" s="43">
        <v>2951</v>
      </c>
    </row>
    <row r="63" spans="1:6" x14ac:dyDescent="0.25">
      <c r="A63" s="39">
        <v>41790</v>
      </c>
      <c r="B63" s="38">
        <v>511</v>
      </c>
      <c r="E63" s="41" t="s">
        <v>161</v>
      </c>
      <c r="F63" s="43">
        <v>2984</v>
      </c>
    </row>
    <row r="64" spans="1:6" x14ac:dyDescent="0.25">
      <c r="A64" s="39">
        <v>41791</v>
      </c>
      <c r="B64" s="38">
        <v>717</v>
      </c>
      <c r="E64" s="41" t="s">
        <v>162</v>
      </c>
      <c r="F64" s="43">
        <v>5507</v>
      </c>
    </row>
    <row r="65" spans="1:6" x14ac:dyDescent="0.25">
      <c r="A65" s="39">
        <v>41792</v>
      </c>
      <c r="B65" s="38">
        <v>661</v>
      </c>
      <c r="E65" s="41" t="s">
        <v>163</v>
      </c>
      <c r="F65" s="43">
        <v>5329</v>
      </c>
    </row>
    <row r="66" spans="1:6" x14ac:dyDescent="0.25">
      <c r="A66" s="39">
        <v>41793</v>
      </c>
      <c r="B66" s="38">
        <v>723</v>
      </c>
      <c r="E66" s="41" t="s">
        <v>164</v>
      </c>
      <c r="F66" s="43">
        <v>7793</v>
      </c>
    </row>
    <row r="67" spans="1:6" x14ac:dyDescent="0.25">
      <c r="A67" s="39">
        <v>41794</v>
      </c>
      <c r="B67" s="38">
        <v>971</v>
      </c>
      <c r="E67" s="41" t="s">
        <v>165</v>
      </c>
      <c r="F67" s="43">
        <v>8195</v>
      </c>
    </row>
    <row r="68" spans="1:6" x14ac:dyDescent="0.25">
      <c r="A68" s="39">
        <v>41795</v>
      </c>
      <c r="B68" s="38">
        <v>741</v>
      </c>
      <c r="E68" s="41" t="s">
        <v>166</v>
      </c>
      <c r="F68" s="43">
        <v>5209</v>
      </c>
    </row>
    <row r="69" spans="1:6" x14ac:dyDescent="0.25">
      <c r="A69" s="39">
        <v>41796</v>
      </c>
      <c r="B69" s="38">
        <v>580</v>
      </c>
      <c r="E69" s="41" t="s">
        <v>98</v>
      </c>
      <c r="F69" s="43">
        <v>555191</v>
      </c>
    </row>
    <row r="70" spans="1:6" x14ac:dyDescent="0.25">
      <c r="A70" s="39">
        <v>41797</v>
      </c>
      <c r="B70" s="38">
        <v>365</v>
      </c>
      <c r="E70"/>
      <c r="F70"/>
    </row>
    <row r="71" spans="1:6" x14ac:dyDescent="0.25">
      <c r="A71" s="39">
        <v>41798</v>
      </c>
      <c r="B71" s="38">
        <v>568</v>
      </c>
      <c r="E71"/>
      <c r="F71"/>
    </row>
    <row r="72" spans="1:6" x14ac:dyDescent="0.25">
      <c r="A72" s="39">
        <v>41799</v>
      </c>
      <c r="B72" s="38">
        <v>479</v>
      </c>
      <c r="E72"/>
      <c r="F72"/>
    </row>
    <row r="73" spans="1:6" x14ac:dyDescent="0.25">
      <c r="A73" s="39">
        <v>41800</v>
      </c>
      <c r="B73" s="38">
        <v>760</v>
      </c>
      <c r="E73"/>
      <c r="F73"/>
    </row>
    <row r="74" spans="1:6" x14ac:dyDescent="0.25">
      <c r="A74" s="39">
        <v>41801</v>
      </c>
      <c r="B74" s="38">
        <v>560</v>
      </c>
      <c r="E74"/>
      <c r="F74"/>
    </row>
    <row r="75" spans="1:6" x14ac:dyDescent="0.25">
      <c r="A75" s="39">
        <v>41802</v>
      </c>
      <c r="B75" s="38">
        <v>377</v>
      </c>
      <c r="E75"/>
      <c r="F75"/>
    </row>
    <row r="76" spans="1:6" x14ac:dyDescent="0.25">
      <c r="A76" s="39">
        <v>41803</v>
      </c>
      <c r="B76" s="38">
        <v>315</v>
      </c>
      <c r="E76"/>
      <c r="F76"/>
    </row>
    <row r="77" spans="1:6" x14ac:dyDescent="0.25">
      <c r="A77" s="39">
        <v>41804</v>
      </c>
      <c r="B77" s="38">
        <v>544</v>
      </c>
      <c r="E77"/>
      <c r="F77"/>
    </row>
    <row r="78" spans="1:6" x14ac:dyDescent="0.25">
      <c r="A78" s="39">
        <v>41805</v>
      </c>
      <c r="B78" s="38">
        <v>493</v>
      </c>
      <c r="E78"/>
      <c r="F78"/>
    </row>
    <row r="79" spans="1:6" x14ac:dyDescent="0.25">
      <c r="A79" s="39">
        <v>41806</v>
      </c>
      <c r="B79" s="38">
        <v>493</v>
      </c>
      <c r="E79"/>
      <c r="F79"/>
    </row>
    <row r="80" spans="1:6" x14ac:dyDescent="0.25">
      <c r="A80" s="39">
        <v>41807</v>
      </c>
      <c r="B80" s="38">
        <v>612</v>
      </c>
      <c r="E80"/>
      <c r="F80"/>
    </row>
    <row r="81" spans="1:6" x14ac:dyDescent="0.25">
      <c r="A81" s="39">
        <v>41808</v>
      </c>
      <c r="B81" s="38">
        <v>452</v>
      </c>
      <c r="E81"/>
      <c r="F81"/>
    </row>
    <row r="82" spans="1:6" x14ac:dyDescent="0.25">
      <c r="A82" s="39">
        <v>41809</v>
      </c>
      <c r="B82" s="38">
        <v>407</v>
      </c>
      <c r="E82"/>
      <c r="F82"/>
    </row>
    <row r="83" spans="1:6" x14ac:dyDescent="0.25">
      <c r="A83" s="39">
        <v>41810</v>
      </c>
      <c r="B83" s="38">
        <v>645</v>
      </c>
      <c r="E83"/>
      <c r="F83"/>
    </row>
    <row r="84" spans="1:6" x14ac:dyDescent="0.25">
      <c r="A84" s="39">
        <v>41811</v>
      </c>
      <c r="B84" s="38">
        <v>427</v>
      </c>
      <c r="E84"/>
      <c r="F84"/>
    </row>
    <row r="85" spans="1:6" x14ac:dyDescent="0.25">
      <c r="A85" s="39">
        <v>41812</v>
      </c>
      <c r="B85" s="38">
        <v>399</v>
      </c>
      <c r="E85"/>
      <c r="F85"/>
    </row>
    <row r="86" spans="1:6" x14ac:dyDescent="0.25">
      <c r="A86" s="39">
        <v>41813</v>
      </c>
      <c r="B86" s="38">
        <v>508</v>
      </c>
      <c r="E86"/>
      <c r="F86"/>
    </row>
    <row r="87" spans="1:6" x14ac:dyDescent="0.25">
      <c r="A87" s="39">
        <v>41814</v>
      </c>
      <c r="B87" s="38">
        <v>517</v>
      </c>
      <c r="E87"/>
      <c r="F87"/>
    </row>
    <row r="88" spans="1:6" x14ac:dyDescent="0.25">
      <c r="A88" s="39">
        <v>41815</v>
      </c>
      <c r="B88" s="38">
        <v>728</v>
      </c>
      <c r="E88"/>
      <c r="F88"/>
    </row>
    <row r="89" spans="1:6" x14ac:dyDescent="0.25">
      <c r="A89" s="39">
        <v>41816</v>
      </c>
      <c r="B89" s="38">
        <v>448</v>
      </c>
      <c r="E89"/>
      <c r="F89"/>
    </row>
    <row r="90" spans="1:6" x14ac:dyDescent="0.25">
      <c r="A90" s="39">
        <v>41817</v>
      </c>
      <c r="B90" s="38">
        <v>371</v>
      </c>
      <c r="E90"/>
      <c r="F90"/>
    </row>
    <row r="91" spans="1:6" x14ac:dyDescent="0.25">
      <c r="A91" s="39">
        <v>41818</v>
      </c>
      <c r="B91" s="38">
        <v>301</v>
      </c>
      <c r="E91"/>
      <c r="F91"/>
    </row>
    <row r="92" spans="1:6" x14ac:dyDescent="0.25">
      <c r="A92" s="39">
        <v>41819</v>
      </c>
      <c r="B92" s="38">
        <v>942</v>
      </c>
      <c r="E92"/>
      <c r="F92"/>
    </row>
    <row r="93" spans="1:6" x14ac:dyDescent="0.25">
      <c r="A93" s="39">
        <v>41820</v>
      </c>
      <c r="B93" s="38">
        <v>501</v>
      </c>
      <c r="E93"/>
      <c r="F93"/>
    </row>
    <row r="94" spans="1:6" x14ac:dyDescent="0.25">
      <c r="A94" s="39">
        <v>41821</v>
      </c>
      <c r="B94" s="38">
        <v>852</v>
      </c>
      <c r="E94"/>
      <c r="F94"/>
    </row>
    <row r="95" spans="1:6" x14ac:dyDescent="0.25">
      <c r="A95" s="39">
        <v>41822</v>
      </c>
      <c r="B95" s="38">
        <v>906</v>
      </c>
      <c r="E95"/>
      <c r="F95"/>
    </row>
    <row r="96" spans="1:6" x14ac:dyDescent="0.25">
      <c r="A96" s="39">
        <v>41823</v>
      </c>
      <c r="B96" s="38">
        <v>817</v>
      </c>
      <c r="E96"/>
      <c r="F96"/>
    </row>
    <row r="97" spans="1:6" x14ac:dyDescent="0.25">
      <c r="A97" s="39">
        <v>41824</v>
      </c>
      <c r="B97" s="38">
        <v>1689</v>
      </c>
      <c r="E97"/>
      <c r="F97"/>
    </row>
    <row r="98" spans="1:6" x14ac:dyDescent="0.25">
      <c r="A98" s="39">
        <v>41825</v>
      </c>
      <c r="B98" s="38">
        <v>851</v>
      </c>
      <c r="E98"/>
      <c r="F98"/>
    </row>
    <row r="99" spans="1:6" x14ac:dyDescent="0.25">
      <c r="A99" s="39">
        <v>41826</v>
      </c>
      <c r="B99" s="38">
        <v>914</v>
      </c>
      <c r="E99"/>
      <c r="F99"/>
    </row>
    <row r="100" spans="1:6" x14ac:dyDescent="0.25">
      <c r="A100" s="39">
        <v>41827</v>
      </c>
      <c r="B100" s="38">
        <v>979</v>
      </c>
      <c r="E100"/>
      <c r="F100"/>
    </row>
    <row r="101" spans="1:6" x14ac:dyDescent="0.25">
      <c r="A101" s="39">
        <v>41828</v>
      </c>
      <c r="B101" s="38">
        <v>1869</v>
      </c>
      <c r="E101"/>
      <c r="F101"/>
    </row>
    <row r="102" spans="1:6" x14ac:dyDescent="0.25">
      <c r="A102" s="39">
        <v>41829</v>
      </c>
      <c r="B102" s="38">
        <v>1133</v>
      </c>
      <c r="E102"/>
      <c r="F102"/>
    </row>
    <row r="103" spans="1:6" x14ac:dyDescent="0.25">
      <c r="A103" s="39">
        <v>41830</v>
      </c>
      <c r="B103" s="38">
        <v>2119</v>
      </c>
      <c r="E103"/>
      <c r="F103"/>
    </row>
    <row r="104" spans="1:6" x14ac:dyDescent="0.25">
      <c r="A104" s="39">
        <v>41831</v>
      </c>
      <c r="B104" s="38">
        <v>1744</v>
      </c>
      <c r="E104"/>
      <c r="F104"/>
    </row>
    <row r="105" spans="1:6" x14ac:dyDescent="0.25">
      <c r="A105" s="39">
        <v>41832</v>
      </c>
      <c r="B105" s="38">
        <v>1281</v>
      </c>
      <c r="E105"/>
      <c r="F105"/>
    </row>
    <row r="106" spans="1:6" x14ac:dyDescent="0.25">
      <c r="A106" s="39">
        <v>41833</v>
      </c>
      <c r="B106" s="38">
        <v>1394</v>
      </c>
      <c r="E106"/>
      <c r="F106"/>
    </row>
    <row r="107" spans="1:6" x14ac:dyDescent="0.25">
      <c r="A107" s="39">
        <v>41834</v>
      </c>
      <c r="B107" s="38">
        <v>1883</v>
      </c>
      <c r="E107"/>
      <c r="F107"/>
    </row>
    <row r="108" spans="1:6" x14ac:dyDescent="0.25">
      <c r="A108" s="39">
        <v>41835</v>
      </c>
      <c r="B108" s="38">
        <v>2007</v>
      </c>
      <c r="E108"/>
      <c r="F108"/>
    </row>
    <row r="109" spans="1:6" x14ac:dyDescent="0.25">
      <c r="A109" s="39">
        <v>41836</v>
      </c>
      <c r="B109" s="38">
        <v>1477</v>
      </c>
      <c r="E109"/>
      <c r="F109"/>
    </row>
    <row r="110" spans="1:6" x14ac:dyDescent="0.25">
      <c r="A110" s="39">
        <v>41837</v>
      </c>
      <c r="B110" s="38">
        <v>1724</v>
      </c>
      <c r="E110"/>
      <c r="F110"/>
    </row>
    <row r="111" spans="1:6" x14ac:dyDescent="0.25">
      <c r="A111" s="39">
        <v>41838</v>
      </c>
      <c r="B111" s="38">
        <v>941</v>
      </c>
      <c r="E111"/>
      <c r="F111"/>
    </row>
    <row r="112" spans="1:6" x14ac:dyDescent="0.25">
      <c r="A112" s="39">
        <v>41839</v>
      </c>
      <c r="B112" s="38">
        <v>900</v>
      </c>
      <c r="E112"/>
      <c r="F112"/>
    </row>
    <row r="113" spans="1:6" x14ac:dyDescent="0.25">
      <c r="A113" s="39">
        <v>41840</v>
      </c>
      <c r="B113" s="38">
        <v>1101</v>
      </c>
      <c r="E113"/>
      <c r="F113"/>
    </row>
    <row r="114" spans="1:6" x14ac:dyDescent="0.25">
      <c r="A114" s="39">
        <v>41841</v>
      </c>
      <c r="B114" s="38">
        <v>3254</v>
      </c>
      <c r="E114"/>
      <c r="F114"/>
    </row>
    <row r="115" spans="1:6" x14ac:dyDescent="0.25">
      <c r="A115" s="39">
        <v>41842</v>
      </c>
      <c r="B115" s="38">
        <v>2784</v>
      </c>
      <c r="E115"/>
      <c r="F115"/>
    </row>
    <row r="116" spans="1:6" x14ac:dyDescent="0.25">
      <c r="A116" s="39">
        <v>41843</v>
      </c>
      <c r="B116" s="38">
        <v>2179</v>
      </c>
      <c r="E116"/>
      <c r="F116"/>
    </row>
    <row r="117" spans="1:6" x14ac:dyDescent="0.25">
      <c r="A117" s="39">
        <v>41844</v>
      </c>
      <c r="B117" s="38">
        <v>2127</v>
      </c>
      <c r="E117"/>
      <c r="F117"/>
    </row>
    <row r="118" spans="1:6" x14ac:dyDescent="0.25">
      <c r="A118" s="39">
        <v>41845</v>
      </c>
      <c r="B118" s="38">
        <v>2644</v>
      </c>
      <c r="E118"/>
      <c r="F118"/>
    </row>
    <row r="119" spans="1:6" x14ac:dyDescent="0.25">
      <c r="A119" s="39">
        <v>41846</v>
      </c>
      <c r="B119" s="38">
        <v>2459</v>
      </c>
      <c r="E119"/>
      <c r="F119"/>
    </row>
    <row r="120" spans="1:6" x14ac:dyDescent="0.25">
      <c r="A120" s="39">
        <v>41847</v>
      </c>
      <c r="B120" s="38">
        <v>2459</v>
      </c>
      <c r="E120"/>
      <c r="F120"/>
    </row>
    <row r="121" spans="1:6" x14ac:dyDescent="0.25">
      <c r="A121" s="39">
        <v>41848</v>
      </c>
      <c r="B121" s="38">
        <v>3193</v>
      </c>
      <c r="E121"/>
      <c r="F121"/>
    </row>
    <row r="122" spans="1:6" x14ac:dyDescent="0.25">
      <c r="A122" s="39">
        <v>41849</v>
      </c>
      <c r="B122" s="38">
        <v>921</v>
      </c>
      <c r="E122"/>
      <c r="F122"/>
    </row>
    <row r="123" spans="1:6" x14ac:dyDescent="0.25">
      <c r="A123" s="39">
        <v>41850</v>
      </c>
      <c r="B123" s="38">
        <v>1171</v>
      </c>
      <c r="E123"/>
      <c r="F123"/>
    </row>
    <row r="124" spans="1:6" x14ac:dyDescent="0.25">
      <c r="A124" s="39">
        <v>41851</v>
      </c>
      <c r="B124" s="38">
        <v>910</v>
      </c>
      <c r="E124"/>
      <c r="F124"/>
    </row>
    <row r="125" spans="1:6" x14ac:dyDescent="0.25">
      <c r="A125" s="39">
        <v>41852</v>
      </c>
      <c r="B125" s="38">
        <v>803</v>
      </c>
      <c r="E125"/>
      <c r="F125"/>
    </row>
    <row r="126" spans="1:6" x14ac:dyDescent="0.25">
      <c r="A126" s="39">
        <v>41853</v>
      </c>
      <c r="B126" s="38">
        <v>1163</v>
      </c>
      <c r="E126"/>
      <c r="F126"/>
    </row>
    <row r="127" spans="1:6" x14ac:dyDescent="0.25">
      <c r="A127" s="39">
        <v>41854</v>
      </c>
      <c r="B127" s="38">
        <v>1862</v>
      </c>
      <c r="E127"/>
      <c r="F127"/>
    </row>
    <row r="128" spans="1:6" x14ac:dyDescent="0.25">
      <c r="A128" s="39">
        <v>41855</v>
      </c>
      <c r="B128" s="38">
        <v>822</v>
      </c>
      <c r="E128"/>
      <c r="F128"/>
    </row>
    <row r="129" spans="1:6" x14ac:dyDescent="0.25">
      <c r="A129" s="39">
        <v>41856</v>
      </c>
      <c r="B129" s="38">
        <v>795</v>
      </c>
      <c r="E129"/>
      <c r="F129"/>
    </row>
    <row r="130" spans="1:6" x14ac:dyDescent="0.25">
      <c r="A130" s="39">
        <v>41857</v>
      </c>
      <c r="B130" s="38">
        <v>1602</v>
      </c>
      <c r="E130"/>
      <c r="F130"/>
    </row>
    <row r="131" spans="1:6" x14ac:dyDescent="0.25">
      <c r="A131" s="39">
        <v>41858</v>
      </c>
      <c r="B131" s="38">
        <v>2458</v>
      </c>
      <c r="E131"/>
      <c r="F131"/>
    </row>
    <row r="132" spans="1:6" x14ac:dyDescent="0.25">
      <c r="A132" s="39">
        <v>41859</v>
      </c>
      <c r="B132" s="38">
        <v>1558</v>
      </c>
      <c r="E132"/>
      <c r="F132"/>
    </row>
    <row r="133" spans="1:6" x14ac:dyDescent="0.25">
      <c r="A133" s="39">
        <v>41860</v>
      </c>
      <c r="B133" s="38">
        <v>1551</v>
      </c>
      <c r="E133"/>
      <c r="F133"/>
    </row>
    <row r="134" spans="1:6" x14ac:dyDescent="0.25">
      <c r="A134" s="39">
        <v>41861</v>
      </c>
      <c r="B134" s="38">
        <v>1926</v>
      </c>
      <c r="E134"/>
      <c r="F134"/>
    </row>
    <row r="135" spans="1:6" x14ac:dyDescent="0.25">
      <c r="A135" s="39">
        <v>41862</v>
      </c>
      <c r="B135" s="38">
        <v>1607</v>
      </c>
      <c r="E135"/>
      <c r="F135"/>
    </row>
    <row r="136" spans="1:6" x14ac:dyDescent="0.25">
      <c r="A136" s="39">
        <v>41863</v>
      </c>
      <c r="B136" s="38">
        <v>1397</v>
      </c>
      <c r="E136"/>
      <c r="F136"/>
    </row>
    <row r="137" spans="1:6" x14ac:dyDescent="0.25">
      <c r="A137" s="39">
        <v>41864</v>
      </c>
      <c r="B137" s="38">
        <v>1095</v>
      </c>
      <c r="E137"/>
      <c r="F137"/>
    </row>
    <row r="138" spans="1:6" x14ac:dyDescent="0.25">
      <c r="A138" s="39">
        <v>41865</v>
      </c>
      <c r="B138" s="38">
        <v>1414</v>
      </c>
      <c r="E138"/>
      <c r="F138"/>
    </row>
    <row r="139" spans="1:6" x14ac:dyDescent="0.25">
      <c r="A139" s="39">
        <v>41866</v>
      </c>
      <c r="B139" s="38">
        <v>2082</v>
      </c>
      <c r="E139"/>
      <c r="F139"/>
    </row>
    <row r="140" spans="1:6" x14ac:dyDescent="0.25">
      <c r="A140" s="39">
        <v>41867</v>
      </c>
      <c r="B140" s="38">
        <v>2133</v>
      </c>
      <c r="E140"/>
      <c r="F140"/>
    </row>
    <row r="141" spans="1:6" x14ac:dyDescent="0.25">
      <c r="A141" s="39">
        <v>41868</v>
      </c>
      <c r="B141" s="38">
        <v>2349</v>
      </c>
      <c r="E141"/>
      <c r="F141"/>
    </row>
    <row r="142" spans="1:6" x14ac:dyDescent="0.25">
      <c r="A142" s="39">
        <v>41869</v>
      </c>
      <c r="B142" s="38">
        <v>2238</v>
      </c>
      <c r="E142"/>
      <c r="F142"/>
    </row>
    <row r="143" spans="1:6" x14ac:dyDescent="0.25">
      <c r="A143" s="39">
        <v>41870</v>
      </c>
      <c r="B143" s="38">
        <v>2409</v>
      </c>
      <c r="E143"/>
      <c r="F143"/>
    </row>
    <row r="144" spans="1:6" x14ac:dyDescent="0.25">
      <c r="A144" s="39">
        <v>41871</v>
      </c>
      <c r="B144" s="38">
        <v>2119</v>
      </c>
      <c r="E144"/>
      <c r="F144"/>
    </row>
    <row r="145" spans="1:6" x14ac:dyDescent="0.25">
      <c r="A145" s="39">
        <v>41872</v>
      </c>
      <c r="B145" s="38">
        <v>1867</v>
      </c>
      <c r="E145"/>
      <c r="F145"/>
    </row>
    <row r="146" spans="1:6" x14ac:dyDescent="0.25">
      <c r="A146" s="39">
        <v>41873</v>
      </c>
      <c r="B146" s="38">
        <v>2023</v>
      </c>
      <c r="E146"/>
      <c r="F146"/>
    </row>
    <row r="147" spans="1:6" x14ac:dyDescent="0.25">
      <c r="A147" s="39">
        <v>41874</v>
      </c>
      <c r="B147" s="38">
        <v>3702</v>
      </c>
      <c r="E147"/>
      <c r="F147"/>
    </row>
    <row r="148" spans="1:6" x14ac:dyDescent="0.25">
      <c r="A148" s="39">
        <v>41875</v>
      </c>
      <c r="B148" s="38">
        <v>2265</v>
      </c>
      <c r="E148"/>
      <c r="F148"/>
    </row>
    <row r="149" spans="1:6" x14ac:dyDescent="0.25">
      <c r="A149" s="39">
        <v>41876</v>
      </c>
      <c r="B149" s="38">
        <v>1765</v>
      </c>
      <c r="E149"/>
      <c r="F149"/>
    </row>
    <row r="150" spans="1:6" x14ac:dyDescent="0.25">
      <c r="A150" s="39">
        <v>41877</v>
      </c>
      <c r="B150" s="38">
        <v>2127</v>
      </c>
      <c r="E150"/>
      <c r="F150"/>
    </row>
    <row r="151" spans="1:6" x14ac:dyDescent="0.25">
      <c r="A151" s="39">
        <v>41878</v>
      </c>
      <c r="B151" s="38">
        <v>2499</v>
      </c>
      <c r="E151"/>
      <c r="F151"/>
    </row>
    <row r="152" spans="1:6" x14ac:dyDescent="0.25">
      <c r="A152" s="39">
        <v>41879</v>
      </c>
      <c r="B152" s="38">
        <v>2344</v>
      </c>
      <c r="E152"/>
      <c r="F152"/>
    </row>
    <row r="153" spans="1:6" x14ac:dyDescent="0.25">
      <c r="A153" s="39">
        <v>41880</v>
      </c>
      <c r="B153" s="38">
        <v>1850</v>
      </c>
      <c r="E153"/>
      <c r="F153"/>
    </row>
    <row r="154" spans="1:6" x14ac:dyDescent="0.25">
      <c r="A154" s="39">
        <v>41881</v>
      </c>
      <c r="B154" s="38">
        <v>2083</v>
      </c>
      <c r="E154"/>
      <c r="F154"/>
    </row>
    <row r="155" spans="1:6" x14ac:dyDescent="0.25">
      <c r="A155" s="39">
        <v>41882</v>
      </c>
      <c r="B155" s="38">
        <v>4461</v>
      </c>
      <c r="E155"/>
      <c r="F155"/>
    </row>
    <row r="156" spans="1:6" x14ac:dyDescent="0.25">
      <c r="A156" s="39">
        <v>41883</v>
      </c>
      <c r="B156" s="38">
        <v>2216</v>
      </c>
      <c r="E156"/>
      <c r="F156"/>
    </row>
    <row r="157" spans="1:6" x14ac:dyDescent="0.25">
      <c r="A157" s="39">
        <v>41884</v>
      </c>
      <c r="B157" s="38">
        <v>1627</v>
      </c>
      <c r="E157"/>
      <c r="F157"/>
    </row>
    <row r="158" spans="1:6" x14ac:dyDescent="0.25">
      <c r="A158" s="39">
        <v>41885</v>
      </c>
      <c r="B158" s="38">
        <v>2719</v>
      </c>
      <c r="E158"/>
      <c r="F158"/>
    </row>
    <row r="159" spans="1:6" x14ac:dyDescent="0.25">
      <c r="A159" s="39">
        <v>41886</v>
      </c>
      <c r="B159" s="38">
        <v>2161</v>
      </c>
      <c r="E159"/>
      <c r="F159"/>
    </row>
    <row r="160" spans="1:6" x14ac:dyDescent="0.25">
      <c r="A160" s="39">
        <v>41887</v>
      </c>
      <c r="B160" s="38">
        <v>1913</v>
      </c>
      <c r="E160"/>
      <c r="F160"/>
    </row>
    <row r="161" spans="1:6" x14ac:dyDescent="0.25">
      <c r="A161" s="39">
        <v>41888</v>
      </c>
      <c r="B161" s="38">
        <v>2053</v>
      </c>
      <c r="E161"/>
      <c r="F161"/>
    </row>
    <row r="162" spans="1:6" x14ac:dyDescent="0.25">
      <c r="A162" s="39">
        <v>41889</v>
      </c>
      <c r="B162" s="38">
        <v>2655</v>
      </c>
      <c r="E162"/>
      <c r="F162"/>
    </row>
    <row r="163" spans="1:6" x14ac:dyDescent="0.25">
      <c r="A163" s="39">
        <v>41890</v>
      </c>
      <c r="B163" s="38">
        <v>1837</v>
      </c>
      <c r="E163"/>
      <c r="F163"/>
    </row>
    <row r="164" spans="1:6" x14ac:dyDescent="0.25">
      <c r="A164" s="39">
        <v>41891</v>
      </c>
      <c r="B164" s="38">
        <v>1998</v>
      </c>
      <c r="E164"/>
      <c r="F164"/>
    </row>
    <row r="165" spans="1:6" x14ac:dyDescent="0.25">
      <c r="A165" s="39">
        <v>41892</v>
      </c>
      <c r="B165" s="38">
        <v>1723</v>
      </c>
      <c r="E165"/>
      <c r="F165"/>
    </row>
    <row r="166" spans="1:6" x14ac:dyDescent="0.25">
      <c r="A166" s="39">
        <v>41893</v>
      </c>
      <c r="B166" s="38">
        <v>1544</v>
      </c>
      <c r="E166"/>
      <c r="F166"/>
    </row>
    <row r="167" spans="1:6" x14ac:dyDescent="0.25">
      <c r="A167" s="39">
        <v>41894</v>
      </c>
      <c r="B167" s="38">
        <v>1650</v>
      </c>
      <c r="E167"/>
      <c r="F167"/>
    </row>
    <row r="168" spans="1:6" x14ac:dyDescent="0.25">
      <c r="A168" s="39">
        <v>41895</v>
      </c>
      <c r="B168" s="38">
        <v>2731</v>
      </c>
      <c r="E168"/>
      <c r="F168"/>
    </row>
    <row r="169" spans="1:6" x14ac:dyDescent="0.25">
      <c r="A169" s="39">
        <v>41896</v>
      </c>
      <c r="B169" s="38">
        <v>1920</v>
      </c>
      <c r="E169"/>
      <c r="F169"/>
    </row>
    <row r="170" spans="1:6" x14ac:dyDescent="0.25">
      <c r="A170" s="39">
        <v>41897</v>
      </c>
      <c r="B170" s="38">
        <v>1931</v>
      </c>
      <c r="E170"/>
      <c r="F170"/>
    </row>
    <row r="171" spans="1:6" x14ac:dyDescent="0.25">
      <c r="A171" s="39">
        <v>41898</v>
      </c>
      <c r="B171" s="38">
        <v>1680</v>
      </c>
      <c r="E171"/>
      <c r="F171"/>
    </row>
    <row r="172" spans="1:6" x14ac:dyDescent="0.25">
      <c r="A172" s="39">
        <v>41899</v>
      </c>
      <c r="B172" s="38">
        <v>1397</v>
      </c>
      <c r="E172"/>
      <c r="F172"/>
    </row>
    <row r="173" spans="1:6" x14ac:dyDescent="0.25">
      <c r="A173" s="39">
        <v>41900</v>
      </c>
      <c r="B173" s="38">
        <v>1309</v>
      </c>
      <c r="E173"/>
      <c r="F173"/>
    </row>
    <row r="174" spans="1:6" x14ac:dyDescent="0.25">
      <c r="A174" s="39">
        <v>41901</v>
      </c>
      <c r="B174" s="38">
        <v>1221</v>
      </c>
      <c r="E174"/>
      <c r="F174"/>
    </row>
    <row r="175" spans="1:6" x14ac:dyDescent="0.25">
      <c r="A175" s="39">
        <v>41902</v>
      </c>
      <c r="B175" s="38">
        <v>3837</v>
      </c>
      <c r="E175"/>
      <c r="F175"/>
    </row>
    <row r="176" spans="1:6" x14ac:dyDescent="0.25">
      <c r="A176" s="39">
        <v>41903</v>
      </c>
      <c r="B176" s="38">
        <v>2009</v>
      </c>
      <c r="E176"/>
      <c r="F176"/>
    </row>
    <row r="177" spans="1:6" x14ac:dyDescent="0.25">
      <c r="A177" s="39">
        <v>41904</v>
      </c>
      <c r="B177" s="38">
        <v>2203</v>
      </c>
      <c r="E177"/>
      <c r="F177"/>
    </row>
    <row r="178" spans="1:6" x14ac:dyDescent="0.25">
      <c r="A178" s="39">
        <v>41905</v>
      </c>
      <c r="B178" s="38">
        <v>1735</v>
      </c>
      <c r="E178"/>
      <c r="F178"/>
    </row>
    <row r="179" spans="1:6" x14ac:dyDescent="0.25">
      <c r="A179" s="39">
        <v>41906</v>
      </c>
      <c r="B179" s="38">
        <v>1754</v>
      </c>
      <c r="E179"/>
      <c r="F179"/>
    </row>
    <row r="180" spans="1:6" x14ac:dyDescent="0.25">
      <c r="A180" s="39">
        <v>41907</v>
      </c>
      <c r="B180" s="38">
        <v>1329</v>
      </c>
      <c r="E180"/>
      <c r="F180"/>
    </row>
    <row r="181" spans="1:6" x14ac:dyDescent="0.25">
      <c r="A181" s="39">
        <v>41908</v>
      </c>
      <c r="B181" s="38">
        <v>1307</v>
      </c>
      <c r="E181"/>
      <c r="F181"/>
    </row>
    <row r="182" spans="1:6" x14ac:dyDescent="0.25">
      <c r="A182" s="39">
        <v>41909</v>
      </c>
      <c r="B182" s="38">
        <v>2437</v>
      </c>
      <c r="E182"/>
      <c r="F182"/>
    </row>
    <row r="183" spans="1:6" x14ac:dyDescent="0.25">
      <c r="A183" s="39">
        <v>41910</v>
      </c>
      <c r="B183" s="38">
        <v>1530</v>
      </c>
      <c r="E183"/>
      <c r="F183"/>
    </row>
    <row r="184" spans="1:6" x14ac:dyDescent="0.25">
      <c r="A184" s="39">
        <v>41911</v>
      </c>
      <c r="B184" s="38">
        <v>1189</v>
      </c>
      <c r="E184"/>
      <c r="F184"/>
    </row>
    <row r="185" spans="1:6" x14ac:dyDescent="0.25">
      <c r="A185" s="39">
        <v>41912</v>
      </c>
      <c r="B185" s="38">
        <v>2001</v>
      </c>
      <c r="E185"/>
      <c r="F185"/>
    </row>
    <row r="186" spans="1:6" x14ac:dyDescent="0.25">
      <c r="A186" s="39">
        <v>41913</v>
      </c>
      <c r="B186" s="38">
        <v>1817</v>
      </c>
      <c r="E186"/>
      <c r="F186"/>
    </row>
    <row r="187" spans="1:6" x14ac:dyDescent="0.25">
      <c r="A187" s="39">
        <v>41914</v>
      </c>
      <c r="B187" s="38">
        <v>1425</v>
      </c>
      <c r="E187"/>
      <c r="F187"/>
    </row>
    <row r="188" spans="1:6" x14ac:dyDescent="0.25">
      <c r="A188" s="39">
        <v>41915</v>
      </c>
      <c r="B188" s="38">
        <v>1358</v>
      </c>
      <c r="E188"/>
      <c r="F188"/>
    </row>
    <row r="189" spans="1:6" x14ac:dyDescent="0.25">
      <c r="A189" s="39">
        <v>41916</v>
      </c>
      <c r="B189" s="38">
        <v>2911</v>
      </c>
      <c r="E189"/>
      <c r="F189"/>
    </row>
    <row r="190" spans="1:6" x14ac:dyDescent="0.25">
      <c r="A190" s="39">
        <v>41917</v>
      </c>
      <c r="B190" s="38">
        <v>2404</v>
      </c>
      <c r="E190"/>
      <c r="F190"/>
    </row>
    <row r="191" spans="1:6" x14ac:dyDescent="0.25">
      <c r="A191" s="39">
        <v>41918</v>
      </c>
      <c r="B191" s="38">
        <v>1835</v>
      </c>
      <c r="E191"/>
      <c r="F191"/>
    </row>
    <row r="192" spans="1:6" x14ac:dyDescent="0.25">
      <c r="A192" s="39">
        <v>41919</v>
      </c>
      <c r="B192" s="38">
        <v>1719</v>
      </c>
      <c r="E192"/>
      <c r="F192"/>
    </row>
    <row r="193" spans="1:6" x14ac:dyDescent="0.25">
      <c r="A193" s="39">
        <v>41920</v>
      </c>
      <c r="B193" s="38">
        <v>2010</v>
      </c>
      <c r="E193"/>
      <c r="F193"/>
    </row>
    <row r="194" spans="1:6" x14ac:dyDescent="0.25">
      <c r="A194" s="39">
        <v>41921</v>
      </c>
      <c r="B194" s="38">
        <v>1718</v>
      </c>
      <c r="E194"/>
      <c r="F194"/>
    </row>
    <row r="195" spans="1:6" x14ac:dyDescent="0.25">
      <c r="A195" s="39">
        <v>41922</v>
      </c>
      <c r="B195" s="38">
        <v>1680</v>
      </c>
      <c r="E195"/>
      <c r="F195"/>
    </row>
    <row r="196" spans="1:6" x14ac:dyDescent="0.25">
      <c r="A196" s="39">
        <v>41923</v>
      </c>
      <c r="B196" s="38">
        <v>3506</v>
      </c>
      <c r="E196"/>
      <c r="F196"/>
    </row>
    <row r="197" spans="1:6" x14ac:dyDescent="0.25">
      <c r="A197" s="39">
        <v>41924</v>
      </c>
      <c r="B197" s="38">
        <v>2833</v>
      </c>
      <c r="E197"/>
      <c r="F197"/>
    </row>
    <row r="198" spans="1:6" x14ac:dyDescent="0.25">
      <c r="A198" s="39">
        <v>41925</v>
      </c>
      <c r="B198" s="38">
        <v>2996</v>
      </c>
      <c r="E198"/>
      <c r="F198"/>
    </row>
    <row r="199" spans="1:6" x14ac:dyDescent="0.25">
      <c r="A199" s="39">
        <v>41926</v>
      </c>
      <c r="B199" s="38">
        <v>2524</v>
      </c>
      <c r="E199"/>
      <c r="F199"/>
    </row>
    <row r="200" spans="1:6" x14ac:dyDescent="0.25">
      <c r="A200" s="39">
        <v>41927</v>
      </c>
      <c r="B200" s="38">
        <v>1761</v>
      </c>
      <c r="E200"/>
      <c r="F200"/>
    </row>
    <row r="201" spans="1:6" x14ac:dyDescent="0.25">
      <c r="A201" s="39">
        <v>41928</v>
      </c>
      <c r="B201" s="38">
        <v>2343</v>
      </c>
      <c r="E201"/>
      <c r="F201"/>
    </row>
    <row r="202" spans="1:6" x14ac:dyDescent="0.25">
      <c r="A202" s="39">
        <v>41929</v>
      </c>
      <c r="B202" s="38">
        <v>2381</v>
      </c>
      <c r="E202"/>
      <c r="F202"/>
    </row>
    <row r="203" spans="1:6" x14ac:dyDescent="0.25">
      <c r="A203" s="39">
        <v>41930</v>
      </c>
      <c r="B203" s="38">
        <v>2918</v>
      </c>
      <c r="E203"/>
      <c r="F203"/>
    </row>
    <row r="204" spans="1:6" x14ac:dyDescent="0.25">
      <c r="A204" s="39">
        <v>41931</v>
      </c>
      <c r="B204" s="38">
        <v>2755</v>
      </c>
      <c r="E204"/>
      <c r="F204"/>
    </row>
    <row r="205" spans="1:6" x14ac:dyDescent="0.25">
      <c r="A205" s="39">
        <v>41932</v>
      </c>
      <c r="B205" s="38">
        <v>2784</v>
      </c>
      <c r="E205"/>
      <c r="F205"/>
    </row>
    <row r="206" spans="1:6" x14ac:dyDescent="0.25">
      <c r="A206" s="39">
        <v>41933</v>
      </c>
      <c r="B206" s="38">
        <v>2644</v>
      </c>
      <c r="E206"/>
      <c r="F206"/>
    </row>
    <row r="207" spans="1:6" x14ac:dyDescent="0.25">
      <c r="A207" s="39">
        <v>41934</v>
      </c>
      <c r="B207" s="38">
        <v>2385</v>
      </c>
      <c r="E207"/>
      <c r="F207"/>
    </row>
    <row r="208" spans="1:6" x14ac:dyDescent="0.25">
      <c r="A208" s="39">
        <v>41935</v>
      </c>
      <c r="B208" s="38">
        <v>1675</v>
      </c>
      <c r="E208"/>
      <c r="F208"/>
    </row>
    <row r="209" spans="1:6" x14ac:dyDescent="0.25">
      <c r="A209" s="39">
        <v>41936</v>
      </c>
      <c r="B209" s="38">
        <v>1675</v>
      </c>
      <c r="E209"/>
      <c r="F209"/>
    </row>
    <row r="210" spans="1:6" x14ac:dyDescent="0.25">
      <c r="A210" s="39">
        <v>41937</v>
      </c>
      <c r="B210" s="38">
        <v>1944</v>
      </c>
      <c r="E210"/>
      <c r="F210"/>
    </row>
    <row r="211" spans="1:6" x14ac:dyDescent="0.25">
      <c r="A211" s="39">
        <v>41938</v>
      </c>
      <c r="B211" s="38">
        <v>1713</v>
      </c>
      <c r="E211"/>
      <c r="F211"/>
    </row>
    <row r="212" spans="1:6" x14ac:dyDescent="0.25">
      <c r="A212" s="39">
        <v>41939</v>
      </c>
      <c r="B212" s="38">
        <v>1839</v>
      </c>
      <c r="E212"/>
      <c r="F212"/>
    </row>
    <row r="213" spans="1:6" x14ac:dyDescent="0.25">
      <c r="A213" s="39">
        <v>41940</v>
      </c>
      <c r="B213" s="38">
        <v>1815</v>
      </c>
      <c r="E213"/>
      <c r="F213"/>
    </row>
    <row r="214" spans="1:6" x14ac:dyDescent="0.25">
      <c r="A214" s="39">
        <v>41941</v>
      </c>
      <c r="B214" s="38">
        <v>1836</v>
      </c>
      <c r="E214"/>
      <c r="F214"/>
    </row>
    <row r="215" spans="1:6" x14ac:dyDescent="0.25">
      <c r="A215" s="39">
        <v>41942</v>
      </c>
      <c r="B215" s="38">
        <v>2723</v>
      </c>
      <c r="E215"/>
      <c r="F215"/>
    </row>
    <row r="216" spans="1:6" x14ac:dyDescent="0.25">
      <c r="A216" s="39">
        <v>41943</v>
      </c>
      <c r="B216" s="38">
        <v>2263</v>
      </c>
      <c r="E216"/>
      <c r="F216"/>
    </row>
    <row r="217" spans="1:6" x14ac:dyDescent="0.25">
      <c r="A217" s="39">
        <v>41944</v>
      </c>
      <c r="B217" s="38">
        <v>2845</v>
      </c>
      <c r="E217"/>
      <c r="F217"/>
    </row>
    <row r="218" spans="1:6" x14ac:dyDescent="0.25">
      <c r="A218" s="39">
        <v>41945</v>
      </c>
      <c r="B218" s="38">
        <v>2692</v>
      </c>
      <c r="E218"/>
      <c r="F218"/>
    </row>
    <row r="219" spans="1:6" x14ac:dyDescent="0.25">
      <c r="A219" s="39">
        <v>41946</v>
      </c>
      <c r="B219" s="38">
        <v>2625</v>
      </c>
      <c r="E219"/>
      <c r="F219"/>
    </row>
    <row r="220" spans="1:6" x14ac:dyDescent="0.25">
      <c r="A220" s="39">
        <v>41947</v>
      </c>
      <c r="B220" s="38">
        <v>2619</v>
      </c>
      <c r="E220"/>
      <c r="F220"/>
    </row>
    <row r="221" spans="1:6" x14ac:dyDescent="0.25">
      <c r="A221" s="39">
        <v>41948</v>
      </c>
      <c r="B221" s="38">
        <v>2408</v>
      </c>
      <c r="E221"/>
      <c r="F221"/>
    </row>
    <row r="222" spans="1:6" x14ac:dyDescent="0.25">
      <c r="A222" s="39">
        <v>41949</v>
      </c>
      <c r="B222" s="38">
        <v>1737</v>
      </c>
      <c r="E222"/>
      <c r="F222"/>
    </row>
    <row r="223" spans="1:6" x14ac:dyDescent="0.25">
      <c r="A223" s="39">
        <v>41950</v>
      </c>
      <c r="B223" s="38">
        <v>2000</v>
      </c>
      <c r="E223"/>
      <c r="F223"/>
    </row>
    <row r="224" spans="1:6" x14ac:dyDescent="0.25">
      <c r="A224" s="39">
        <v>41951</v>
      </c>
      <c r="B224" s="38">
        <v>2605</v>
      </c>
      <c r="E224"/>
      <c r="F224"/>
    </row>
    <row r="225" spans="1:6" x14ac:dyDescent="0.25">
      <c r="A225" s="39">
        <v>41952</v>
      </c>
      <c r="B225" s="38">
        <v>3089</v>
      </c>
      <c r="E225"/>
      <c r="F225"/>
    </row>
    <row r="226" spans="1:6" x14ac:dyDescent="0.25">
      <c r="A226" s="39">
        <v>41953</v>
      </c>
      <c r="B226" s="38">
        <v>1940</v>
      </c>
      <c r="E226"/>
      <c r="F226"/>
    </row>
    <row r="227" spans="1:6" x14ac:dyDescent="0.25">
      <c r="A227" s="39">
        <v>41954</v>
      </c>
      <c r="B227" s="38">
        <v>2603</v>
      </c>
      <c r="E227"/>
      <c r="F227"/>
    </row>
    <row r="228" spans="1:6" x14ac:dyDescent="0.25">
      <c r="A228" s="39">
        <v>41955</v>
      </c>
      <c r="B228" s="38">
        <v>1943</v>
      </c>
      <c r="E228"/>
      <c r="F228"/>
    </row>
    <row r="229" spans="1:6" x14ac:dyDescent="0.25">
      <c r="A229" s="39">
        <v>41956</v>
      </c>
      <c r="B229" s="38">
        <v>1901</v>
      </c>
      <c r="E229"/>
      <c r="F229"/>
    </row>
    <row r="230" spans="1:6" x14ac:dyDescent="0.25">
      <c r="A230" s="39">
        <v>41957</v>
      </c>
      <c r="B230" s="38">
        <v>1495</v>
      </c>
      <c r="E230"/>
      <c r="F230"/>
    </row>
    <row r="231" spans="1:6" x14ac:dyDescent="0.25">
      <c r="A231" s="39">
        <v>41958</v>
      </c>
      <c r="B231" s="38">
        <v>3327</v>
      </c>
      <c r="E231"/>
      <c r="F231"/>
    </row>
    <row r="232" spans="1:6" x14ac:dyDescent="0.25">
      <c r="A232" s="39">
        <v>41959</v>
      </c>
      <c r="B232" s="38">
        <v>2783</v>
      </c>
      <c r="E232"/>
      <c r="F232"/>
    </row>
    <row r="233" spans="1:6" x14ac:dyDescent="0.25">
      <c r="A233" s="39">
        <v>41960</v>
      </c>
      <c r="B233" s="38">
        <v>2413</v>
      </c>
      <c r="E233"/>
      <c r="F233"/>
    </row>
    <row r="234" spans="1:6" x14ac:dyDescent="0.25">
      <c r="A234" s="39">
        <v>41961</v>
      </c>
      <c r="B234" s="38">
        <v>1558</v>
      </c>
      <c r="E234"/>
      <c r="F234"/>
    </row>
    <row r="235" spans="1:6" x14ac:dyDescent="0.25">
      <c r="A235" s="39">
        <v>41962</v>
      </c>
      <c r="B235" s="38">
        <v>1765</v>
      </c>
      <c r="E235"/>
      <c r="F235"/>
    </row>
    <row r="236" spans="1:6" x14ac:dyDescent="0.25">
      <c r="A236" s="39">
        <v>41963</v>
      </c>
      <c r="B236" s="38">
        <v>1789</v>
      </c>
      <c r="E236"/>
      <c r="F236"/>
    </row>
    <row r="237" spans="1:6" x14ac:dyDescent="0.25">
      <c r="A237" s="39">
        <v>41964</v>
      </c>
      <c r="B237" s="38">
        <v>1231</v>
      </c>
      <c r="E237"/>
      <c r="F237"/>
    </row>
    <row r="238" spans="1:6" x14ac:dyDescent="0.25">
      <c r="A238" s="39">
        <v>41965</v>
      </c>
      <c r="B238" s="38">
        <v>3293</v>
      </c>
      <c r="E238"/>
      <c r="F238"/>
    </row>
    <row r="239" spans="1:6" x14ac:dyDescent="0.25">
      <c r="A239" s="39">
        <v>41966</v>
      </c>
      <c r="B239" s="38">
        <v>2890</v>
      </c>
      <c r="E239"/>
      <c r="F239"/>
    </row>
    <row r="240" spans="1:6" x14ac:dyDescent="0.25">
      <c r="A240" s="39">
        <v>41967</v>
      </c>
      <c r="B240" s="38">
        <v>1303</v>
      </c>
      <c r="E240"/>
      <c r="F240"/>
    </row>
    <row r="241" spans="1:6" x14ac:dyDescent="0.25">
      <c r="A241" s="39">
        <v>41968</v>
      </c>
      <c r="B241" s="38">
        <v>963</v>
      </c>
      <c r="E241"/>
      <c r="F241"/>
    </row>
    <row r="242" spans="1:6" x14ac:dyDescent="0.25">
      <c r="A242" s="39">
        <v>41969</v>
      </c>
      <c r="B242" s="38">
        <v>1971</v>
      </c>
      <c r="E242"/>
      <c r="F242"/>
    </row>
    <row r="243" spans="1:6" x14ac:dyDescent="0.25">
      <c r="A243" s="39">
        <v>41970</v>
      </c>
      <c r="B243" s="38">
        <v>1618</v>
      </c>
      <c r="E243"/>
      <c r="F243"/>
    </row>
    <row r="244" spans="1:6" x14ac:dyDescent="0.25">
      <c r="A244" s="39">
        <v>41971</v>
      </c>
      <c r="B244" s="38">
        <v>1578</v>
      </c>
      <c r="E244"/>
      <c r="F244"/>
    </row>
    <row r="245" spans="1:6" x14ac:dyDescent="0.25">
      <c r="A245" s="39">
        <v>41972</v>
      </c>
      <c r="B245" s="38">
        <v>2780</v>
      </c>
      <c r="E245"/>
      <c r="F245"/>
    </row>
    <row r="246" spans="1:6" x14ac:dyDescent="0.25">
      <c r="A246" s="39">
        <v>41973</v>
      </c>
      <c r="B246" s="38">
        <v>1377</v>
      </c>
      <c r="E246"/>
      <c r="F246"/>
    </row>
    <row r="247" spans="1:6" x14ac:dyDescent="0.25">
      <c r="A247" s="39">
        <v>41974</v>
      </c>
      <c r="B247" s="38">
        <v>1730</v>
      </c>
      <c r="E247"/>
      <c r="F247"/>
    </row>
    <row r="248" spans="1:6" x14ac:dyDescent="0.25">
      <c r="A248" s="39">
        <v>41975</v>
      </c>
      <c r="B248" s="38">
        <v>2201</v>
      </c>
      <c r="E248"/>
      <c r="F248"/>
    </row>
    <row r="249" spans="1:6" x14ac:dyDescent="0.25">
      <c r="A249" s="39">
        <v>41976</v>
      </c>
      <c r="B249" s="38">
        <v>2307</v>
      </c>
      <c r="E249"/>
      <c r="F249"/>
    </row>
    <row r="250" spans="1:6" x14ac:dyDescent="0.25">
      <c r="A250" s="39">
        <v>41977</v>
      </c>
      <c r="B250" s="38">
        <v>2115</v>
      </c>
      <c r="E250"/>
      <c r="F250"/>
    </row>
    <row r="251" spans="1:6" x14ac:dyDescent="0.25">
      <c r="A251" s="39">
        <v>41978</v>
      </c>
      <c r="B251" s="38">
        <v>2014</v>
      </c>
      <c r="E251"/>
      <c r="F251"/>
    </row>
    <row r="252" spans="1:6" x14ac:dyDescent="0.25">
      <c r="A252" s="39">
        <v>41979</v>
      </c>
      <c r="B252" s="38">
        <v>2617</v>
      </c>
      <c r="E252"/>
      <c r="F252"/>
    </row>
    <row r="253" spans="1:6" x14ac:dyDescent="0.25">
      <c r="A253" s="39">
        <v>41980</v>
      </c>
      <c r="B253" s="38">
        <v>2730</v>
      </c>
      <c r="E253"/>
      <c r="F253"/>
    </row>
    <row r="254" spans="1:6" x14ac:dyDescent="0.25">
      <c r="A254" s="39">
        <v>41981</v>
      </c>
      <c r="B254" s="38">
        <v>2437</v>
      </c>
      <c r="E254"/>
      <c r="F254"/>
    </row>
    <row r="255" spans="1:6" x14ac:dyDescent="0.25">
      <c r="A255" s="39">
        <v>41982</v>
      </c>
      <c r="B255" s="38">
        <v>1345</v>
      </c>
      <c r="E255"/>
      <c r="F255"/>
    </row>
    <row r="256" spans="1:6" x14ac:dyDescent="0.25">
      <c r="A256" s="39">
        <v>41983</v>
      </c>
      <c r="B256" s="38">
        <v>1926</v>
      </c>
      <c r="E256"/>
      <c r="F256"/>
    </row>
    <row r="257" spans="1:6" x14ac:dyDescent="0.25">
      <c r="A257" s="39">
        <v>41984</v>
      </c>
      <c r="B257" s="38">
        <v>2076</v>
      </c>
      <c r="E257"/>
      <c r="F257"/>
    </row>
    <row r="258" spans="1:6" x14ac:dyDescent="0.25">
      <c r="A258" s="39">
        <v>41985</v>
      </c>
      <c r="B258" s="38">
        <v>1778</v>
      </c>
      <c r="E258"/>
      <c r="F258"/>
    </row>
    <row r="259" spans="1:6" x14ac:dyDescent="0.25">
      <c r="A259" s="39">
        <v>41986</v>
      </c>
      <c r="B259" s="38">
        <v>2502</v>
      </c>
      <c r="E259"/>
      <c r="F259"/>
    </row>
    <row r="260" spans="1:6" x14ac:dyDescent="0.25">
      <c r="A260" s="39">
        <v>41987</v>
      </c>
      <c r="B260" s="38">
        <v>2797</v>
      </c>
      <c r="E260"/>
      <c r="F260"/>
    </row>
    <row r="261" spans="1:6" x14ac:dyDescent="0.25">
      <c r="A261" s="39">
        <v>41988</v>
      </c>
      <c r="B261" s="38">
        <v>2480</v>
      </c>
      <c r="E261"/>
      <c r="F261"/>
    </row>
    <row r="262" spans="1:6" x14ac:dyDescent="0.25">
      <c r="A262" s="39">
        <v>41989</v>
      </c>
      <c r="B262" s="38">
        <v>864</v>
      </c>
      <c r="E262"/>
      <c r="F262"/>
    </row>
    <row r="263" spans="1:6" x14ac:dyDescent="0.25">
      <c r="A263" s="39">
        <v>41990</v>
      </c>
      <c r="B263" s="38">
        <v>978</v>
      </c>
      <c r="E263"/>
      <c r="F263"/>
    </row>
    <row r="264" spans="1:6" x14ac:dyDescent="0.25">
      <c r="A264" s="39">
        <v>41991</v>
      </c>
      <c r="B264" s="38">
        <v>746</v>
      </c>
      <c r="E264"/>
      <c r="F264"/>
    </row>
    <row r="265" spans="1:6" x14ac:dyDescent="0.25">
      <c r="A265" s="39">
        <v>41992</v>
      </c>
      <c r="B265" s="38">
        <v>1114</v>
      </c>
      <c r="E265"/>
      <c r="F265"/>
    </row>
    <row r="266" spans="1:6" x14ac:dyDescent="0.25">
      <c r="A266" s="39">
        <v>41993</v>
      </c>
      <c r="B266" s="38">
        <v>789</v>
      </c>
      <c r="E266"/>
      <c r="F266"/>
    </row>
    <row r="267" spans="1:6" x14ac:dyDescent="0.25">
      <c r="A267" s="39">
        <v>41994</v>
      </c>
      <c r="B267" s="38">
        <v>1499</v>
      </c>
      <c r="E267"/>
      <c r="F267"/>
    </row>
    <row r="268" spans="1:6" x14ac:dyDescent="0.25">
      <c r="A268" s="39">
        <v>41995</v>
      </c>
      <c r="B268" s="38">
        <v>922</v>
      </c>
      <c r="E268"/>
      <c r="F268"/>
    </row>
    <row r="269" spans="1:6" x14ac:dyDescent="0.25">
      <c r="A269" s="39">
        <v>41996</v>
      </c>
      <c r="B269" s="38">
        <v>749</v>
      </c>
      <c r="E269"/>
      <c r="F269"/>
    </row>
    <row r="270" spans="1:6" x14ac:dyDescent="0.25">
      <c r="A270" s="39">
        <v>41997</v>
      </c>
      <c r="B270" s="38">
        <v>64</v>
      </c>
      <c r="E270"/>
      <c r="F270"/>
    </row>
    <row r="271" spans="1:6" x14ac:dyDescent="0.25">
      <c r="A271" s="39">
        <v>41998</v>
      </c>
      <c r="B271" s="38">
        <v>71</v>
      </c>
      <c r="E271"/>
      <c r="F271"/>
    </row>
    <row r="272" spans="1:6" x14ac:dyDescent="0.25">
      <c r="A272" s="39">
        <v>41999</v>
      </c>
      <c r="B272" s="38">
        <v>65</v>
      </c>
      <c r="E272"/>
      <c r="F272"/>
    </row>
    <row r="273" spans="1:6" x14ac:dyDescent="0.25">
      <c r="A273" s="39">
        <v>42000</v>
      </c>
      <c r="B273" s="38">
        <v>70</v>
      </c>
      <c r="E273"/>
      <c r="F273"/>
    </row>
    <row r="274" spans="1:6" x14ac:dyDescent="0.25">
      <c r="A274" s="39">
        <v>42001</v>
      </c>
      <c r="B274" s="38">
        <v>59</v>
      </c>
      <c r="E274"/>
      <c r="F274"/>
    </row>
    <row r="275" spans="1:6" x14ac:dyDescent="0.25">
      <c r="A275" s="39">
        <v>42002</v>
      </c>
      <c r="B275" s="38">
        <v>111</v>
      </c>
      <c r="E275"/>
      <c r="F275"/>
    </row>
    <row r="276" spans="1:6" x14ac:dyDescent="0.25">
      <c r="A276" s="39">
        <v>42003</v>
      </c>
      <c r="B276" s="38">
        <v>316</v>
      </c>
      <c r="E276"/>
      <c r="F276"/>
    </row>
    <row r="277" spans="1:6" x14ac:dyDescent="0.25">
      <c r="A277" s="39">
        <v>42004</v>
      </c>
      <c r="B277" s="38">
        <v>172</v>
      </c>
      <c r="E277"/>
      <c r="F277"/>
    </row>
    <row r="278" spans="1:6" x14ac:dyDescent="0.25">
      <c r="A278" s="39">
        <v>42005</v>
      </c>
      <c r="B278" s="38">
        <v>264</v>
      </c>
      <c r="E278"/>
      <c r="F278"/>
    </row>
    <row r="279" spans="1:6" x14ac:dyDescent="0.25">
      <c r="A279" s="39">
        <v>42006</v>
      </c>
      <c r="B279" s="38">
        <v>409</v>
      </c>
      <c r="E279"/>
      <c r="F279"/>
    </row>
    <row r="280" spans="1:6" x14ac:dyDescent="0.25">
      <c r="A280" s="39">
        <v>42007</v>
      </c>
      <c r="B280" s="38">
        <v>361</v>
      </c>
      <c r="E280"/>
      <c r="F280"/>
    </row>
    <row r="281" spans="1:6" x14ac:dyDescent="0.25">
      <c r="A281" s="39">
        <v>42008</v>
      </c>
      <c r="B281" s="38">
        <v>468</v>
      </c>
      <c r="E281"/>
      <c r="F281"/>
    </row>
    <row r="282" spans="1:6" x14ac:dyDescent="0.25">
      <c r="A282" s="39">
        <v>42009</v>
      </c>
      <c r="B282" s="38">
        <v>287</v>
      </c>
      <c r="E282"/>
      <c r="F282"/>
    </row>
    <row r="283" spans="1:6" x14ac:dyDescent="0.25">
      <c r="A283" s="39">
        <v>42010</v>
      </c>
      <c r="B283" s="38">
        <v>511</v>
      </c>
      <c r="E283"/>
      <c r="F283"/>
    </row>
    <row r="284" spans="1:6" x14ac:dyDescent="0.25">
      <c r="A284" s="39">
        <v>42011</v>
      </c>
      <c r="B284" s="38">
        <v>367</v>
      </c>
      <c r="E284"/>
      <c r="F284"/>
    </row>
    <row r="285" spans="1:6" x14ac:dyDescent="0.25">
      <c r="A285" s="39">
        <v>42012</v>
      </c>
      <c r="B285" s="38">
        <v>832</v>
      </c>
      <c r="E285"/>
      <c r="F285"/>
    </row>
    <row r="286" spans="1:6" x14ac:dyDescent="0.25">
      <c r="A286" s="39">
        <v>42013</v>
      </c>
      <c r="B286" s="38">
        <v>544</v>
      </c>
      <c r="E286"/>
      <c r="F286"/>
    </row>
    <row r="287" spans="1:6" x14ac:dyDescent="0.25">
      <c r="A287" s="39">
        <v>42014</v>
      </c>
      <c r="B287" s="38">
        <v>633</v>
      </c>
      <c r="E287"/>
      <c r="F287"/>
    </row>
    <row r="288" spans="1:6" x14ac:dyDescent="0.25">
      <c r="A288" s="39">
        <v>42015</v>
      </c>
      <c r="B288" s="38">
        <v>641</v>
      </c>
      <c r="E288"/>
      <c r="F288"/>
    </row>
    <row r="289" spans="1:6" x14ac:dyDescent="0.25">
      <c r="A289" s="39">
        <v>42016</v>
      </c>
      <c r="B289" s="38">
        <v>695</v>
      </c>
      <c r="E289"/>
      <c r="F289"/>
    </row>
    <row r="290" spans="1:6" x14ac:dyDescent="0.25">
      <c r="A290" s="39">
        <v>42017</v>
      </c>
      <c r="B290" s="38">
        <v>478</v>
      </c>
      <c r="E290"/>
      <c r="F290"/>
    </row>
    <row r="291" spans="1:6" x14ac:dyDescent="0.25">
      <c r="A291" s="39">
        <v>42018</v>
      </c>
      <c r="B291" s="38">
        <v>602</v>
      </c>
      <c r="E291"/>
      <c r="F291"/>
    </row>
    <row r="292" spans="1:6" x14ac:dyDescent="0.25">
      <c r="A292" s="39">
        <v>42019</v>
      </c>
      <c r="B292" s="38">
        <v>892</v>
      </c>
      <c r="E292"/>
      <c r="F292"/>
    </row>
    <row r="293" spans="1:6" x14ac:dyDescent="0.25">
      <c r="A293" s="39">
        <v>42020</v>
      </c>
      <c r="B293" s="38">
        <v>1115</v>
      </c>
      <c r="E293"/>
      <c r="F293"/>
    </row>
    <row r="294" spans="1:6" x14ac:dyDescent="0.25">
      <c r="A294" s="39">
        <v>42021</v>
      </c>
      <c r="B294" s="38">
        <v>1285</v>
      </c>
      <c r="E294"/>
      <c r="F294"/>
    </row>
    <row r="295" spans="1:6" x14ac:dyDescent="0.25">
      <c r="A295" s="39">
        <v>42022</v>
      </c>
      <c r="B295" s="38">
        <v>952</v>
      </c>
      <c r="E295"/>
      <c r="F295"/>
    </row>
    <row r="296" spans="1:6" x14ac:dyDescent="0.25">
      <c r="A296" s="39">
        <v>42023</v>
      </c>
      <c r="B296" s="38">
        <v>1556</v>
      </c>
      <c r="E296"/>
      <c r="F296"/>
    </row>
    <row r="297" spans="1:6" x14ac:dyDescent="0.25">
      <c r="A297" s="39">
        <v>42024</v>
      </c>
      <c r="B297" s="38">
        <v>1484</v>
      </c>
      <c r="E297"/>
      <c r="F297"/>
    </row>
    <row r="298" spans="1:6" x14ac:dyDescent="0.25">
      <c r="A298" s="39">
        <v>42025</v>
      </c>
      <c r="B298" s="38">
        <v>1371</v>
      </c>
      <c r="E298"/>
      <c r="F298"/>
    </row>
    <row r="299" spans="1:6" x14ac:dyDescent="0.25">
      <c r="A299" s="39">
        <v>42026</v>
      </c>
      <c r="B299" s="38">
        <v>1444</v>
      </c>
      <c r="E299"/>
      <c r="F299"/>
    </row>
    <row r="300" spans="1:6" x14ac:dyDescent="0.25">
      <c r="A300" s="39">
        <v>42027</v>
      </c>
      <c r="B300" s="38">
        <v>2275</v>
      </c>
      <c r="E300"/>
      <c r="F300"/>
    </row>
    <row r="301" spans="1:6" x14ac:dyDescent="0.25">
      <c r="A301" s="39">
        <v>42028</v>
      </c>
      <c r="B301" s="38">
        <v>3329</v>
      </c>
      <c r="E301"/>
      <c r="F301"/>
    </row>
    <row r="302" spans="1:6" x14ac:dyDescent="0.25">
      <c r="A302" s="39">
        <v>42029</v>
      </c>
      <c r="B302" s="38">
        <v>1860</v>
      </c>
      <c r="E302"/>
      <c r="F302"/>
    </row>
    <row r="303" spans="1:6" x14ac:dyDescent="0.25">
      <c r="A303" s="39">
        <v>42030</v>
      </c>
      <c r="B303" s="38">
        <v>2680</v>
      </c>
      <c r="E303"/>
      <c r="F303"/>
    </row>
    <row r="304" spans="1:6" x14ac:dyDescent="0.25">
      <c r="A304" s="39">
        <v>42031</v>
      </c>
      <c r="B304" s="38">
        <v>2178</v>
      </c>
      <c r="E304"/>
      <c r="F304"/>
    </row>
    <row r="305" spans="1:6" x14ac:dyDescent="0.25">
      <c r="A305" s="39">
        <v>42032</v>
      </c>
      <c r="B305" s="38">
        <v>1894</v>
      </c>
      <c r="E305"/>
      <c r="F305"/>
    </row>
    <row r="306" spans="1:6" x14ac:dyDescent="0.25">
      <c r="A306" s="39">
        <v>42033</v>
      </c>
      <c r="B306" s="38">
        <v>1681</v>
      </c>
      <c r="E306"/>
      <c r="F306"/>
    </row>
    <row r="307" spans="1:6" x14ac:dyDescent="0.25">
      <c r="A307" s="39">
        <v>42034</v>
      </c>
      <c r="B307" s="38">
        <v>1615</v>
      </c>
      <c r="E307"/>
      <c r="F307"/>
    </row>
    <row r="308" spans="1:6" x14ac:dyDescent="0.25">
      <c r="A308" s="39">
        <v>42035</v>
      </c>
      <c r="B308" s="38">
        <v>1738</v>
      </c>
      <c r="E308"/>
      <c r="F308"/>
    </row>
    <row r="309" spans="1:6" x14ac:dyDescent="0.25">
      <c r="A309" s="39">
        <v>42036</v>
      </c>
      <c r="B309" s="38">
        <v>1763</v>
      </c>
      <c r="E309"/>
      <c r="F309"/>
    </row>
    <row r="310" spans="1:6" x14ac:dyDescent="0.25">
      <c r="A310" s="39">
        <v>42037</v>
      </c>
      <c r="B310" s="38">
        <v>1371</v>
      </c>
      <c r="E310"/>
      <c r="F310"/>
    </row>
    <row r="311" spans="1:6" x14ac:dyDescent="0.25">
      <c r="A311" s="39">
        <v>42038</v>
      </c>
      <c r="B311" s="38">
        <v>1057</v>
      </c>
      <c r="E311"/>
      <c r="F311"/>
    </row>
    <row r="312" spans="1:6" x14ac:dyDescent="0.25">
      <c r="A312" s="39">
        <v>42039</v>
      </c>
      <c r="B312" s="38">
        <v>1381</v>
      </c>
      <c r="E312"/>
      <c r="F312"/>
    </row>
    <row r="313" spans="1:6" x14ac:dyDescent="0.25">
      <c r="A313" s="39">
        <v>42040</v>
      </c>
      <c r="B313" s="38">
        <v>999</v>
      </c>
      <c r="E313"/>
      <c r="F313"/>
    </row>
    <row r="314" spans="1:6" x14ac:dyDescent="0.25">
      <c r="A314" s="39">
        <v>42041</v>
      </c>
      <c r="B314" s="38">
        <v>1515</v>
      </c>
      <c r="E314"/>
      <c r="F314"/>
    </row>
    <row r="315" spans="1:6" x14ac:dyDescent="0.25">
      <c r="A315" s="39">
        <v>42042</v>
      </c>
      <c r="B315" s="38">
        <v>1306</v>
      </c>
      <c r="E315"/>
      <c r="F315"/>
    </row>
    <row r="316" spans="1:6" x14ac:dyDescent="0.25">
      <c r="A316" s="39">
        <v>42043</v>
      </c>
      <c r="B316" s="38">
        <v>1951</v>
      </c>
      <c r="E316"/>
      <c r="F316"/>
    </row>
    <row r="317" spans="1:6" x14ac:dyDescent="0.25">
      <c r="A317" s="39">
        <v>42044</v>
      </c>
      <c r="B317" s="38">
        <v>987</v>
      </c>
      <c r="E317"/>
      <c r="F317"/>
    </row>
    <row r="318" spans="1:6" x14ac:dyDescent="0.25">
      <c r="A318" s="39">
        <v>42045</v>
      </c>
      <c r="B318" s="38">
        <v>1026</v>
      </c>
      <c r="E318"/>
      <c r="F318"/>
    </row>
    <row r="319" spans="1:6" x14ac:dyDescent="0.25">
      <c r="A319" s="39">
        <v>42046</v>
      </c>
      <c r="B319" s="38">
        <v>854</v>
      </c>
      <c r="E319"/>
      <c r="F319"/>
    </row>
    <row r="320" spans="1:6" x14ac:dyDescent="0.25">
      <c r="A320" s="39">
        <v>42047</v>
      </c>
      <c r="B320" s="38">
        <v>776</v>
      </c>
      <c r="E320"/>
      <c r="F320"/>
    </row>
    <row r="321" spans="1:6" x14ac:dyDescent="0.25">
      <c r="A321" s="39">
        <v>42048</v>
      </c>
      <c r="B321" s="38">
        <v>451</v>
      </c>
      <c r="E321"/>
      <c r="F321"/>
    </row>
    <row r="322" spans="1:6" x14ac:dyDescent="0.25">
      <c r="A322" s="39">
        <v>42049</v>
      </c>
      <c r="B322" s="38">
        <v>427</v>
      </c>
      <c r="E322"/>
      <c r="F322"/>
    </row>
    <row r="323" spans="1:6" x14ac:dyDescent="0.25">
      <c r="A323" s="39">
        <v>42050</v>
      </c>
      <c r="B323" s="38">
        <v>451</v>
      </c>
      <c r="E323"/>
      <c r="F323"/>
    </row>
    <row r="324" spans="1:6" x14ac:dyDescent="0.25">
      <c r="A324" s="39">
        <v>42051</v>
      </c>
      <c r="B324" s="38">
        <v>529</v>
      </c>
      <c r="E324"/>
      <c r="F324"/>
    </row>
    <row r="325" spans="1:6" x14ac:dyDescent="0.25">
      <c r="A325" s="39">
        <v>42052</v>
      </c>
      <c r="B325" s="38">
        <v>519</v>
      </c>
      <c r="E325"/>
      <c r="F325"/>
    </row>
    <row r="326" spans="1:6" x14ac:dyDescent="0.25">
      <c r="A326" s="39">
        <v>42053</v>
      </c>
      <c r="B326" s="38">
        <v>585</v>
      </c>
      <c r="E326"/>
      <c r="F326"/>
    </row>
    <row r="327" spans="1:6" x14ac:dyDescent="0.25">
      <c r="A327" s="39">
        <v>42054</v>
      </c>
      <c r="B327" s="38">
        <v>462</v>
      </c>
      <c r="E327"/>
      <c r="F327"/>
    </row>
    <row r="328" spans="1:6" x14ac:dyDescent="0.25">
      <c r="A328" s="39">
        <v>42055</v>
      </c>
      <c r="B328" s="38">
        <v>414</v>
      </c>
      <c r="E328"/>
      <c r="F328"/>
    </row>
    <row r="329" spans="1:6" x14ac:dyDescent="0.25">
      <c r="A329" s="39">
        <v>42056</v>
      </c>
      <c r="B329" s="38">
        <v>341</v>
      </c>
      <c r="E329"/>
      <c r="F329"/>
    </row>
    <row r="330" spans="1:6" x14ac:dyDescent="0.25">
      <c r="A330" s="39">
        <v>42057</v>
      </c>
      <c r="B330" s="38">
        <v>405</v>
      </c>
      <c r="E330"/>
      <c r="F330"/>
    </row>
    <row r="331" spans="1:6" x14ac:dyDescent="0.25">
      <c r="A331" s="39">
        <v>42058</v>
      </c>
      <c r="B331" s="38">
        <v>470</v>
      </c>
      <c r="E331"/>
      <c r="F331"/>
    </row>
    <row r="332" spans="1:6" x14ac:dyDescent="0.25">
      <c r="A332" s="39">
        <v>42059</v>
      </c>
      <c r="B332" s="38">
        <v>503</v>
      </c>
      <c r="E332"/>
      <c r="F332"/>
    </row>
    <row r="333" spans="1:6" x14ac:dyDescent="0.25">
      <c r="A333" s="39">
        <v>42060</v>
      </c>
      <c r="B333" s="38">
        <v>605</v>
      </c>
      <c r="E333"/>
      <c r="F333"/>
    </row>
    <row r="334" spans="1:6" x14ac:dyDescent="0.25">
      <c r="A334" s="39">
        <v>42061</v>
      </c>
      <c r="B334" s="38">
        <v>1134</v>
      </c>
      <c r="E334"/>
      <c r="F334"/>
    </row>
    <row r="335" spans="1:6" x14ac:dyDescent="0.25">
      <c r="A335" s="39">
        <v>42062</v>
      </c>
      <c r="B335" s="38">
        <v>990</v>
      </c>
      <c r="E335"/>
      <c r="F335"/>
    </row>
    <row r="336" spans="1:6" x14ac:dyDescent="0.25">
      <c r="A336" s="39">
        <v>42063</v>
      </c>
      <c r="B336" s="38">
        <v>1022</v>
      </c>
      <c r="E336"/>
      <c r="F336"/>
    </row>
    <row r="337" spans="1:6" x14ac:dyDescent="0.25">
      <c r="A337" s="39">
        <v>42064</v>
      </c>
      <c r="B337" s="38">
        <v>1385</v>
      </c>
      <c r="E337"/>
      <c r="F337"/>
    </row>
    <row r="338" spans="1:6" x14ac:dyDescent="0.25">
      <c r="A338" s="39">
        <v>42065</v>
      </c>
      <c r="B338" s="38">
        <v>1299</v>
      </c>
      <c r="E338"/>
      <c r="F338"/>
    </row>
    <row r="339" spans="1:6" x14ac:dyDescent="0.25">
      <c r="A339" s="39">
        <v>42066</v>
      </c>
      <c r="B339" s="38">
        <v>1445</v>
      </c>
      <c r="E339"/>
      <c r="F339"/>
    </row>
    <row r="340" spans="1:6" x14ac:dyDescent="0.25">
      <c r="A340" s="39">
        <v>42067</v>
      </c>
      <c r="B340" s="38">
        <v>1097</v>
      </c>
      <c r="E340"/>
      <c r="F340"/>
    </row>
    <row r="341" spans="1:6" x14ac:dyDescent="0.25">
      <c r="A341" s="39">
        <v>42068</v>
      </c>
      <c r="B341" s="38">
        <v>1141</v>
      </c>
      <c r="E341"/>
      <c r="F341"/>
    </row>
    <row r="342" spans="1:6" x14ac:dyDescent="0.25">
      <c r="A342" s="39">
        <v>42069</v>
      </c>
      <c r="B342" s="38">
        <v>1255</v>
      </c>
      <c r="E342"/>
      <c r="F342"/>
    </row>
    <row r="343" spans="1:6" x14ac:dyDescent="0.25">
      <c r="A343" s="39">
        <v>42070</v>
      </c>
      <c r="B343" s="38">
        <v>1764</v>
      </c>
      <c r="E343"/>
      <c r="F343"/>
    </row>
    <row r="344" spans="1:6" x14ac:dyDescent="0.25">
      <c r="A344" s="39">
        <v>42071</v>
      </c>
      <c r="B344" s="38">
        <v>1251</v>
      </c>
      <c r="E344"/>
      <c r="F344"/>
    </row>
    <row r="345" spans="1:6" x14ac:dyDescent="0.25">
      <c r="A345" s="39">
        <v>42072</v>
      </c>
      <c r="B345" s="38">
        <v>1382</v>
      </c>
      <c r="E345"/>
      <c r="F345"/>
    </row>
    <row r="346" spans="1:6" x14ac:dyDescent="0.25">
      <c r="A346" s="39">
        <v>42073</v>
      </c>
      <c r="B346" s="38">
        <v>1471</v>
      </c>
      <c r="E346"/>
      <c r="F346"/>
    </row>
    <row r="347" spans="1:6" x14ac:dyDescent="0.25">
      <c r="A347" s="39">
        <v>42074</v>
      </c>
      <c r="B347" s="38">
        <v>1008</v>
      </c>
      <c r="E347"/>
      <c r="F347"/>
    </row>
    <row r="348" spans="1:6" x14ac:dyDescent="0.25">
      <c r="A348" s="39">
        <v>42075</v>
      </c>
      <c r="B348" s="38">
        <v>838</v>
      </c>
      <c r="E348"/>
      <c r="F348"/>
    </row>
    <row r="349" spans="1:6" x14ac:dyDescent="0.25">
      <c r="A349" s="39">
        <v>42076</v>
      </c>
      <c r="B349" s="38">
        <v>832</v>
      </c>
      <c r="E349"/>
      <c r="F349"/>
    </row>
    <row r="350" spans="1:6" x14ac:dyDescent="0.25">
      <c r="A350" s="39">
        <v>42077</v>
      </c>
      <c r="B350" s="38">
        <v>919</v>
      </c>
      <c r="E350"/>
      <c r="F350"/>
    </row>
    <row r="351" spans="1:6" x14ac:dyDescent="0.25">
      <c r="A351" s="39">
        <v>42078</v>
      </c>
      <c r="B351" s="38">
        <v>1287</v>
      </c>
      <c r="E351"/>
      <c r="F351"/>
    </row>
    <row r="352" spans="1:6" x14ac:dyDescent="0.25">
      <c r="A352" s="39">
        <v>42079</v>
      </c>
      <c r="B352" s="38">
        <v>967</v>
      </c>
      <c r="E352"/>
      <c r="F352"/>
    </row>
    <row r="353" spans="1:6" x14ac:dyDescent="0.25">
      <c r="A353" s="39">
        <v>42080</v>
      </c>
      <c r="B353" s="38">
        <v>877</v>
      </c>
      <c r="E353"/>
      <c r="F353"/>
    </row>
    <row r="354" spans="1:6" x14ac:dyDescent="0.25">
      <c r="A354" s="39">
        <v>42081</v>
      </c>
      <c r="B354" s="38">
        <v>771</v>
      </c>
      <c r="E354"/>
      <c r="F354"/>
    </row>
    <row r="355" spans="1:6" x14ac:dyDescent="0.25">
      <c r="A355" s="39">
        <v>42082</v>
      </c>
      <c r="B355" s="38">
        <v>743</v>
      </c>
      <c r="E355"/>
      <c r="F355"/>
    </row>
    <row r="356" spans="1:6" x14ac:dyDescent="0.25">
      <c r="A356" s="39">
        <v>42083</v>
      </c>
      <c r="B356" s="38">
        <v>674</v>
      </c>
      <c r="E356"/>
      <c r="F356"/>
    </row>
    <row r="357" spans="1:6" x14ac:dyDescent="0.25">
      <c r="A357" s="39">
        <v>42084</v>
      </c>
      <c r="B357" s="38">
        <v>742</v>
      </c>
      <c r="E357"/>
      <c r="F357"/>
    </row>
    <row r="358" spans="1:6" x14ac:dyDescent="0.25">
      <c r="A358" s="39">
        <v>42085</v>
      </c>
      <c r="B358" s="38">
        <v>863</v>
      </c>
      <c r="E358"/>
      <c r="F358"/>
    </row>
    <row r="359" spans="1:6" x14ac:dyDescent="0.25">
      <c r="A359" s="39">
        <v>42086</v>
      </c>
      <c r="B359" s="38">
        <v>750</v>
      </c>
      <c r="E359"/>
      <c r="F359"/>
    </row>
    <row r="360" spans="1:6" x14ac:dyDescent="0.25">
      <c r="A360" s="39">
        <v>42087</v>
      </c>
      <c r="B360" s="38">
        <v>948</v>
      </c>
      <c r="E360"/>
      <c r="F360"/>
    </row>
    <row r="361" spans="1:6" x14ac:dyDescent="0.25">
      <c r="A361" s="39">
        <v>42088</v>
      </c>
      <c r="B361" s="38">
        <v>995</v>
      </c>
      <c r="E361"/>
      <c r="F361"/>
    </row>
    <row r="362" spans="1:6" x14ac:dyDescent="0.25">
      <c r="A362" s="39">
        <v>42089</v>
      </c>
      <c r="B362" s="38">
        <v>769</v>
      </c>
      <c r="E362"/>
      <c r="F362"/>
    </row>
    <row r="363" spans="1:6" x14ac:dyDescent="0.25">
      <c r="A363" s="39">
        <v>42090</v>
      </c>
      <c r="B363" s="38">
        <v>636</v>
      </c>
      <c r="E363"/>
      <c r="F363"/>
    </row>
    <row r="364" spans="1:6" x14ac:dyDescent="0.25">
      <c r="A364" s="39">
        <v>42091</v>
      </c>
      <c r="B364" s="38">
        <v>452</v>
      </c>
      <c r="E364"/>
      <c r="F364"/>
    </row>
    <row r="365" spans="1:6" x14ac:dyDescent="0.25">
      <c r="A365" s="39">
        <v>42092</v>
      </c>
      <c r="B365" s="38">
        <v>459</v>
      </c>
      <c r="E365"/>
      <c r="F365"/>
    </row>
    <row r="366" spans="1:6" x14ac:dyDescent="0.25">
      <c r="A366" s="39">
        <v>42093</v>
      </c>
      <c r="B366" s="38">
        <v>525</v>
      </c>
      <c r="E366"/>
      <c r="F366"/>
    </row>
    <row r="367" spans="1:6" x14ac:dyDescent="0.25">
      <c r="A367" s="39">
        <v>42094</v>
      </c>
      <c r="B367" s="38">
        <v>498</v>
      </c>
      <c r="E367"/>
      <c r="F367"/>
    </row>
    <row r="368" spans="1:6" x14ac:dyDescent="0.25">
      <c r="A368" s="39">
        <v>42095</v>
      </c>
      <c r="B368" s="38">
        <v>1235</v>
      </c>
      <c r="E368"/>
      <c r="F368"/>
    </row>
    <row r="369" spans="1:6" x14ac:dyDescent="0.25">
      <c r="A369" s="39">
        <v>42096</v>
      </c>
      <c r="B369" s="38">
        <v>1552</v>
      </c>
      <c r="E369"/>
      <c r="F369"/>
    </row>
    <row r="370" spans="1:6" x14ac:dyDescent="0.25">
      <c r="A370" s="39">
        <v>42097</v>
      </c>
      <c r="B370" s="38">
        <v>1299</v>
      </c>
      <c r="E370"/>
      <c r="F370"/>
    </row>
    <row r="371" spans="1:6" x14ac:dyDescent="0.25">
      <c r="A371" s="39">
        <v>42098</v>
      </c>
      <c r="B371" s="38">
        <v>854</v>
      </c>
      <c r="E371"/>
      <c r="F371"/>
    </row>
    <row r="372" spans="1:6" x14ac:dyDescent="0.25">
      <c r="A372" s="39">
        <v>42099</v>
      </c>
      <c r="B372" s="38">
        <v>772</v>
      </c>
      <c r="E372"/>
      <c r="F372"/>
    </row>
    <row r="373" spans="1:6" x14ac:dyDescent="0.25">
      <c r="A373" s="39">
        <v>42100</v>
      </c>
      <c r="B373" s="38">
        <v>1172</v>
      </c>
      <c r="E373"/>
      <c r="F373"/>
    </row>
    <row r="374" spans="1:6" x14ac:dyDescent="0.25">
      <c r="A374" s="39">
        <v>42101</v>
      </c>
      <c r="B374" s="38">
        <v>836</v>
      </c>
      <c r="E374"/>
      <c r="F374"/>
    </row>
    <row r="375" spans="1:6" x14ac:dyDescent="0.25">
      <c r="A375" s="39">
        <v>42102</v>
      </c>
      <c r="B375" s="38">
        <v>781</v>
      </c>
      <c r="E375"/>
      <c r="F375"/>
    </row>
    <row r="376" spans="1:6" x14ac:dyDescent="0.25">
      <c r="A376" s="39">
        <v>42103</v>
      </c>
      <c r="B376" s="38">
        <v>1042</v>
      </c>
      <c r="E376"/>
      <c r="F376"/>
    </row>
    <row r="377" spans="1:6" x14ac:dyDescent="0.25">
      <c r="A377" s="39">
        <v>42104</v>
      </c>
      <c r="B377" s="38">
        <v>731</v>
      </c>
      <c r="E377"/>
      <c r="F377"/>
    </row>
    <row r="378" spans="1:6" x14ac:dyDescent="0.25">
      <c r="A378" s="39">
        <v>42105</v>
      </c>
      <c r="B378" s="38">
        <v>715</v>
      </c>
      <c r="E378"/>
      <c r="F378"/>
    </row>
    <row r="379" spans="1:6" x14ac:dyDescent="0.25">
      <c r="A379" s="39">
        <v>42106</v>
      </c>
      <c r="B379" s="38">
        <v>659</v>
      </c>
      <c r="E379"/>
      <c r="F379"/>
    </row>
    <row r="380" spans="1:6" x14ac:dyDescent="0.25">
      <c r="A380" s="39">
        <v>42107</v>
      </c>
      <c r="B380" s="38">
        <v>811</v>
      </c>
      <c r="E380"/>
      <c r="F380"/>
    </row>
    <row r="381" spans="1:6" x14ac:dyDescent="0.25">
      <c r="A381" s="39">
        <v>42108</v>
      </c>
      <c r="B381" s="38">
        <v>706</v>
      </c>
      <c r="E381"/>
      <c r="F381"/>
    </row>
    <row r="382" spans="1:6" x14ac:dyDescent="0.25">
      <c r="A382" s="39">
        <v>42109</v>
      </c>
      <c r="B382" s="38">
        <v>796</v>
      </c>
      <c r="E382"/>
      <c r="F382"/>
    </row>
    <row r="383" spans="1:6" x14ac:dyDescent="0.25">
      <c r="A383" s="39">
        <v>42110</v>
      </c>
      <c r="B383" s="38">
        <v>1090</v>
      </c>
      <c r="E383"/>
      <c r="F383"/>
    </row>
    <row r="384" spans="1:6" x14ac:dyDescent="0.25">
      <c r="A384" s="39">
        <v>42111</v>
      </c>
      <c r="B384" s="38">
        <v>1038</v>
      </c>
      <c r="E384"/>
      <c r="F384"/>
    </row>
    <row r="385" spans="1:6" x14ac:dyDescent="0.25">
      <c r="A385" s="39">
        <v>42112</v>
      </c>
      <c r="B385" s="38">
        <v>953</v>
      </c>
      <c r="E385"/>
      <c r="F385"/>
    </row>
    <row r="386" spans="1:6" x14ac:dyDescent="0.25">
      <c r="A386" s="39">
        <v>42113</v>
      </c>
      <c r="B386" s="38">
        <v>620</v>
      </c>
      <c r="E386"/>
      <c r="F386"/>
    </row>
    <row r="387" spans="1:6" x14ac:dyDescent="0.25">
      <c r="A387" s="39">
        <v>42114</v>
      </c>
      <c r="B387" s="38">
        <v>970</v>
      </c>
      <c r="E387"/>
      <c r="F387"/>
    </row>
    <row r="388" spans="1:6" x14ac:dyDescent="0.25">
      <c r="A388" s="39">
        <v>42115</v>
      </c>
      <c r="B388" s="38">
        <v>1006</v>
      </c>
      <c r="E388"/>
      <c r="F388"/>
    </row>
    <row r="389" spans="1:6" x14ac:dyDescent="0.25">
      <c r="A389" s="39">
        <v>42116</v>
      </c>
      <c r="B389" s="38">
        <v>946</v>
      </c>
      <c r="E389"/>
      <c r="F389"/>
    </row>
    <row r="390" spans="1:6" x14ac:dyDescent="0.25">
      <c r="A390" s="39">
        <v>42117</v>
      </c>
      <c r="B390" s="38">
        <v>792</v>
      </c>
      <c r="E390"/>
      <c r="F390"/>
    </row>
    <row r="391" spans="1:6" x14ac:dyDescent="0.25">
      <c r="A391" s="39">
        <v>42118</v>
      </c>
      <c r="B391" s="38">
        <v>947</v>
      </c>
      <c r="E391"/>
      <c r="F391"/>
    </row>
    <row r="392" spans="1:6" x14ac:dyDescent="0.25">
      <c r="A392" s="39">
        <v>42119</v>
      </c>
      <c r="B392" s="38">
        <v>1907</v>
      </c>
      <c r="E392"/>
      <c r="F392"/>
    </row>
    <row r="393" spans="1:6" x14ac:dyDescent="0.25">
      <c r="A393" s="39">
        <v>42120</v>
      </c>
      <c r="B393" s="38">
        <v>1664</v>
      </c>
      <c r="E393"/>
      <c r="F393"/>
    </row>
    <row r="394" spans="1:6" x14ac:dyDescent="0.25">
      <c r="A394" s="39">
        <v>42121</v>
      </c>
      <c r="B394" s="38">
        <v>1495</v>
      </c>
      <c r="E394"/>
      <c r="F394"/>
    </row>
    <row r="395" spans="1:6" x14ac:dyDescent="0.25">
      <c r="A395" s="39">
        <v>42122</v>
      </c>
      <c r="B395" s="38">
        <v>659</v>
      </c>
      <c r="E395"/>
      <c r="F395"/>
    </row>
    <row r="396" spans="1:6" x14ac:dyDescent="0.25">
      <c r="A396" s="39">
        <v>42123</v>
      </c>
      <c r="B396" s="38">
        <v>834</v>
      </c>
      <c r="E396"/>
      <c r="F396"/>
    </row>
    <row r="397" spans="1:6" x14ac:dyDescent="0.25">
      <c r="A397" s="39">
        <v>42124</v>
      </c>
      <c r="B397" s="38">
        <v>977</v>
      </c>
      <c r="E397"/>
      <c r="F397"/>
    </row>
    <row r="398" spans="1:6" x14ac:dyDescent="0.25">
      <c r="A398" s="39">
        <v>42125</v>
      </c>
      <c r="B398" s="38">
        <v>491</v>
      </c>
      <c r="E398"/>
      <c r="F398"/>
    </row>
    <row r="399" spans="1:6" x14ac:dyDescent="0.25">
      <c r="A399" s="39">
        <v>42126</v>
      </c>
      <c r="B399" s="38">
        <v>394</v>
      </c>
      <c r="E399"/>
      <c r="F399"/>
    </row>
    <row r="400" spans="1:6" x14ac:dyDescent="0.25">
      <c r="A400" s="39">
        <v>42127</v>
      </c>
      <c r="B400" s="38">
        <v>418</v>
      </c>
      <c r="E400"/>
      <c r="F400"/>
    </row>
    <row r="401" spans="1:6" x14ac:dyDescent="0.25">
      <c r="A401" s="39">
        <v>42128</v>
      </c>
      <c r="B401" s="38">
        <v>737</v>
      </c>
      <c r="E401"/>
      <c r="F401"/>
    </row>
    <row r="402" spans="1:6" x14ac:dyDescent="0.25">
      <c r="A402" s="39">
        <v>42129</v>
      </c>
      <c r="B402" s="38">
        <v>662</v>
      </c>
      <c r="E402"/>
      <c r="F402"/>
    </row>
    <row r="403" spans="1:6" x14ac:dyDescent="0.25">
      <c r="A403" s="39">
        <v>42130</v>
      </c>
      <c r="B403" s="38">
        <v>492</v>
      </c>
      <c r="E403"/>
      <c r="F403"/>
    </row>
    <row r="404" spans="1:6" x14ac:dyDescent="0.25">
      <c r="A404" s="39">
        <v>42131</v>
      </c>
      <c r="B404" s="38">
        <v>484</v>
      </c>
      <c r="E404"/>
      <c r="F404"/>
    </row>
    <row r="405" spans="1:6" x14ac:dyDescent="0.25">
      <c r="A405" s="39">
        <v>42132</v>
      </c>
      <c r="B405" s="38">
        <v>416</v>
      </c>
      <c r="E405"/>
      <c r="F405"/>
    </row>
    <row r="406" spans="1:6" x14ac:dyDescent="0.25">
      <c r="A406" s="39">
        <v>42133</v>
      </c>
      <c r="B406" s="38">
        <v>388</v>
      </c>
      <c r="E406"/>
      <c r="F406"/>
    </row>
    <row r="407" spans="1:6" x14ac:dyDescent="0.25">
      <c r="A407" s="39">
        <v>42134</v>
      </c>
      <c r="B407" s="38">
        <v>376</v>
      </c>
      <c r="E407"/>
      <c r="F407"/>
    </row>
    <row r="408" spans="1:6" x14ac:dyDescent="0.25">
      <c r="A408" s="39">
        <v>42135</v>
      </c>
      <c r="B408" s="38">
        <v>794</v>
      </c>
      <c r="E408"/>
      <c r="F408"/>
    </row>
    <row r="409" spans="1:6" x14ac:dyDescent="0.25">
      <c r="A409" s="39">
        <v>42136</v>
      </c>
      <c r="B409" s="38">
        <v>638</v>
      </c>
      <c r="E409"/>
      <c r="F409"/>
    </row>
    <row r="410" spans="1:6" x14ac:dyDescent="0.25">
      <c r="A410" s="39">
        <v>42137</v>
      </c>
      <c r="B410" s="38">
        <v>504</v>
      </c>
      <c r="E410"/>
      <c r="F410"/>
    </row>
    <row r="411" spans="1:6" x14ac:dyDescent="0.25">
      <c r="A411" s="39">
        <v>42138</v>
      </c>
      <c r="B411" s="38">
        <v>497</v>
      </c>
      <c r="E411"/>
      <c r="F411"/>
    </row>
    <row r="412" spans="1:6" x14ac:dyDescent="0.25">
      <c r="A412" s="39">
        <v>42139</v>
      </c>
      <c r="B412" s="38">
        <v>440</v>
      </c>
      <c r="E412"/>
      <c r="F412"/>
    </row>
    <row r="413" spans="1:6" x14ac:dyDescent="0.25">
      <c r="A413" s="39">
        <v>42140</v>
      </c>
      <c r="B413" s="38">
        <v>317</v>
      </c>
      <c r="E413"/>
      <c r="F413"/>
    </row>
    <row r="414" spans="1:6" x14ac:dyDescent="0.25">
      <c r="A414" s="39">
        <v>42141</v>
      </c>
      <c r="B414" s="38">
        <v>403</v>
      </c>
      <c r="E414"/>
      <c r="F414"/>
    </row>
    <row r="415" spans="1:6" x14ac:dyDescent="0.25">
      <c r="A415" s="39">
        <v>42142</v>
      </c>
      <c r="B415" s="38">
        <v>523</v>
      </c>
      <c r="E415"/>
      <c r="F415"/>
    </row>
    <row r="416" spans="1:6" x14ac:dyDescent="0.25">
      <c r="A416" s="39">
        <v>42143</v>
      </c>
      <c r="B416" s="38">
        <v>512</v>
      </c>
      <c r="E416"/>
      <c r="F416"/>
    </row>
    <row r="417" spans="1:6" x14ac:dyDescent="0.25">
      <c r="A417" s="39">
        <v>42144</v>
      </c>
      <c r="B417" s="38">
        <v>481</v>
      </c>
      <c r="E417"/>
      <c r="F417"/>
    </row>
    <row r="418" spans="1:6" x14ac:dyDescent="0.25">
      <c r="A418" s="39">
        <v>42145</v>
      </c>
      <c r="B418" s="38">
        <v>409</v>
      </c>
      <c r="E418"/>
      <c r="F418"/>
    </row>
    <row r="419" spans="1:6" x14ac:dyDescent="0.25">
      <c r="A419" s="39">
        <v>42146</v>
      </c>
      <c r="B419" s="38">
        <v>355</v>
      </c>
      <c r="E419"/>
      <c r="F419"/>
    </row>
    <row r="420" spans="1:6" x14ac:dyDescent="0.25">
      <c r="A420" s="39">
        <v>42147</v>
      </c>
      <c r="B420" s="38">
        <v>306</v>
      </c>
      <c r="E420"/>
      <c r="F420"/>
    </row>
    <row r="421" spans="1:6" x14ac:dyDescent="0.25">
      <c r="A421" s="39">
        <v>42148</v>
      </c>
      <c r="B421" s="38">
        <v>291</v>
      </c>
      <c r="E421"/>
      <c r="F421"/>
    </row>
    <row r="422" spans="1:6" x14ac:dyDescent="0.25">
      <c r="A422" s="39">
        <v>42149</v>
      </c>
      <c r="B422" s="38">
        <v>362</v>
      </c>
      <c r="E422"/>
      <c r="F422"/>
    </row>
    <row r="423" spans="1:6" x14ac:dyDescent="0.25">
      <c r="A423" s="39">
        <v>42150</v>
      </c>
      <c r="B423" s="38">
        <v>516</v>
      </c>
      <c r="E423"/>
      <c r="F423"/>
    </row>
    <row r="424" spans="1:6" x14ac:dyDescent="0.25">
      <c r="A424" s="39">
        <v>42151</v>
      </c>
      <c r="B424" s="38">
        <v>508</v>
      </c>
      <c r="E424"/>
      <c r="F424"/>
    </row>
    <row r="425" spans="1:6" x14ac:dyDescent="0.25">
      <c r="A425" s="39">
        <v>42152</v>
      </c>
      <c r="B425" s="38">
        <v>457</v>
      </c>
      <c r="E425"/>
      <c r="F425"/>
    </row>
    <row r="426" spans="1:6" x14ac:dyDescent="0.25">
      <c r="A426" s="39">
        <v>42153</v>
      </c>
      <c r="B426" s="38">
        <v>388</v>
      </c>
      <c r="E426"/>
      <c r="F426"/>
    </row>
    <row r="427" spans="1:6" x14ac:dyDescent="0.25">
      <c r="A427" s="39">
        <v>42154</v>
      </c>
      <c r="B427" s="38">
        <v>338</v>
      </c>
      <c r="E427"/>
      <c r="F427"/>
    </row>
    <row r="428" spans="1:6" x14ac:dyDescent="0.25">
      <c r="A428" s="39">
        <v>42155</v>
      </c>
      <c r="B428" s="38">
        <v>382</v>
      </c>
      <c r="E428"/>
      <c r="F428"/>
    </row>
    <row r="429" spans="1:6" x14ac:dyDescent="0.25">
      <c r="A429" s="39">
        <v>42156</v>
      </c>
      <c r="B429" s="38">
        <v>477</v>
      </c>
      <c r="E429"/>
      <c r="F429"/>
    </row>
    <row r="430" spans="1:6" x14ac:dyDescent="0.25">
      <c r="A430" s="39">
        <v>42157</v>
      </c>
      <c r="B430" s="38">
        <v>481</v>
      </c>
      <c r="E430"/>
      <c r="F430"/>
    </row>
    <row r="431" spans="1:6" x14ac:dyDescent="0.25">
      <c r="A431" s="39">
        <v>42158</v>
      </c>
      <c r="B431" s="38">
        <v>459</v>
      </c>
      <c r="E431"/>
      <c r="F431"/>
    </row>
    <row r="432" spans="1:6" x14ac:dyDescent="0.25">
      <c r="A432" s="39">
        <v>42159</v>
      </c>
      <c r="B432" s="38">
        <v>441</v>
      </c>
      <c r="E432"/>
      <c r="F432"/>
    </row>
    <row r="433" spans="1:6" x14ac:dyDescent="0.25">
      <c r="A433" s="39">
        <v>42160</v>
      </c>
      <c r="B433" s="38">
        <v>416</v>
      </c>
      <c r="E433"/>
      <c r="F433"/>
    </row>
    <row r="434" spans="1:6" x14ac:dyDescent="0.25">
      <c r="A434" s="39">
        <v>42161</v>
      </c>
      <c r="B434" s="38">
        <v>332</v>
      </c>
      <c r="E434"/>
      <c r="F434"/>
    </row>
    <row r="435" spans="1:6" x14ac:dyDescent="0.25">
      <c r="A435" s="39">
        <v>42162</v>
      </c>
      <c r="B435" s="38">
        <v>378</v>
      </c>
      <c r="E435"/>
      <c r="F435"/>
    </row>
    <row r="436" spans="1:6" x14ac:dyDescent="0.25">
      <c r="A436" s="39">
        <v>42163</v>
      </c>
      <c r="B436" s="38">
        <v>608</v>
      </c>
      <c r="E436"/>
      <c r="F436"/>
    </row>
    <row r="437" spans="1:6" x14ac:dyDescent="0.25">
      <c r="A437" s="39">
        <v>42164</v>
      </c>
      <c r="B437" s="38">
        <v>901</v>
      </c>
      <c r="E437"/>
      <c r="F437"/>
    </row>
    <row r="438" spans="1:6" x14ac:dyDescent="0.25">
      <c r="A438" s="39">
        <v>42165</v>
      </c>
      <c r="B438" s="38">
        <v>805</v>
      </c>
      <c r="E438"/>
      <c r="F438"/>
    </row>
    <row r="439" spans="1:6" x14ac:dyDescent="0.25">
      <c r="A439" s="39">
        <v>42166</v>
      </c>
      <c r="B439" s="38">
        <v>799</v>
      </c>
      <c r="E439"/>
      <c r="F439"/>
    </row>
    <row r="440" spans="1:6" x14ac:dyDescent="0.25">
      <c r="A440" s="39">
        <v>42167</v>
      </c>
      <c r="B440" s="38">
        <v>705</v>
      </c>
      <c r="E440"/>
      <c r="F440"/>
    </row>
    <row r="441" spans="1:6" x14ac:dyDescent="0.25">
      <c r="A441" s="39">
        <v>42168</v>
      </c>
      <c r="B441" s="38">
        <v>753</v>
      </c>
      <c r="E441"/>
      <c r="F441"/>
    </row>
    <row r="442" spans="1:6" x14ac:dyDescent="0.25">
      <c r="A442" s="39">
        <v>42169</v>
      </c>
      <c r="B442" s="38">
        <v>936</v>
      </c>
      <c r="E442"/>
      <c r="F442"/>
    </row>
    <row r="443" spans="1:6" x14ac:dyDescent="0.25">
      <c r="A443" s="39">
        <v>42170</v>
      </c>
      <c r="B443" s="38">
        <v>966</v>
      </c>
      <c r="E443"/>
      <c r="F443"/>
    </row>
    <row r="444" spans="1:6" x14ac:dyDescent="0.25">
      <c r="A444" s="39">
        <v>42171</v>
      </c>
      <c r="B444" s="38">
        <v>847</v>
      </c>
      <c r="E444"/>
      <c r="F444"/>
    </row>
    <row r="445" spans="1:6" x14ac:dyDescent="0.25">
      <c r="A445" s="39">
        <v>42172</v>
      </c>
      <c r="B445" s="38">
        <v>763</v>
      </c>
      <c r="E445"/>
      <c r="F445"/>
    </row>
    <row r="446" spans="1:6" x14ac:dyDescent="0.25">
      <c r="A446" s="39">
        <v>42173</v>
      </c>
      <c r="B446" s="38">
        <v>657</v>
      </c>
      <c r="E446"/>
      <c r="F446"/>
    </row>
    <row r="447" spans="1:6" x14ac:dyDescent="0.25">
      <c r="A447" s="39">
        <v>42174</v>
      </c>
      <c r="B447" s="38">
        <v>566</v>
      </c>
      <c r="E447"/>
      <c r="F447"/>
    </row>
    <row r="448" spans="1:6" x14ac:dyDescent="0.25">
      <c r="A448" s="39">
        <v>42175</v>
      </c>
      <c r="B448" s="38">
        <v>589</v>
      </c>
      <c r="E448"/>
      <c r="F448"/>
    </row>
    <row r="449" spans="1:6" x14ac:dyDescent="0.25">
      <c r="A449" s="39">
        <v>42176</v>
      </c>
      <c r="B449" s="38">
        <v>941</v>
      </c>
      <c r="E449"/>
      <c r="F449"/>
    </row>
    <row r="450" spans="1:6" x14ac:dyDescent="0.25">
      <c r="A450" s="39">
        <v>42177</v>
      </c>
      <c r="B450" s="38">
        <v>1957</v>
      </c>
      <c r="E450"/>
      <c r="F450"/>
    </row>
    <row r="451" spans="1:6" x14ac:dyDescent="0.25">
      <c r="A451" s="39">
        <v>42178</v>
      </c>
      <c r="B451" s="38">
        <v>1785</v>
      </c>
      <c r="E451"/>
      <c r="F451"/>
    </row>
    <row r="452" spans="1:6" x14ac:dyDescent="0.25">
      <c r="A452" s="39">
        <v>42179</v>
      </c>
      <c r="B452" s="38">
        <v>787</v>
      </c>
      <c r="E452"/>
      <c r="F452"/>
    </row>
    <row r="453" spans="1:6" x14ac:dyDescent="0.25">
      <c r="A453" s="39">
        <v>42180</v>
      </c>
      <c r="B453" s="38">
        <v>732</v>
      </c>
      <c r="E453"/>
      <c r="F453"/>
    </row>
    <row r="454" spans="1:6" x14ac:dyDescent="0.25">
      <c r="A454" s="39">
        <v>42181</v>
      </c>
      <c r="B454" s="38">
        <v>696</v>
      </c>
      <c r="E454"/>
      <c r="F454"/>
    </row>
    <row r="455" spans="1:6" x14ac:dyDescent="0.25">
      <c r="A455" s="39">
        <v>42182</v>
      </c>
      <c r="B455" s="38">
        <v>822</v>
      </c>
      <c r="E455"/>
      <c r="F455"/>
    </row>
    <row r="456" spans="1:6" x14ac:dyDescent="0.25">
      <c r="A456" s="39">
        <v>42183</v>
      </c>
      <c r="B456" s="38">
        <v>1014</v>
      </c>
      <c r="E456"/>
      <c r="F456"/>
    </row>
    <row r="457" spans="1:6" x14ac:dyDescent="0.25">
      <c r="A457" s="39">
        <v>42184</v>
      </c>
      <c r="B457" s="38">
        <v>1296</v>
      </c>
      <c r="E457"/>
      <c r="F457"/>
    </row>
    <row r="458" spans="1:6" x14ac:dyDescent="0.25">
      <c r="A458" s="39">
        <v>42185</v>
      </c>
      <c r="B458" s="38">
        <v>1338</v>
      </c>
      <c r="E458"/>
      <c r="F458"/>
    </row>
    <row r="459" spans="1:6" x14ac:dyDescent="0.25">
      <c r="A459" s="39">
        <v>42186</v>
      </c>
      <c r="B459" s="38">
        <v>1116</v>
      </c>
      <c r="E459"/>
      <c r="F459"/>
    </row>
    <row r="460" spans="1:6" x14ac:dyDescent="0.25">
      <c r="A460" s="39">
        <v>42187</v>
      </c>
      <c r="B460" s="38">
        <v>1125</v>
      </c>
      <c r="E460"/>
      <c r="F460"/>
    </row>
    <row r="461" spans="1:6" x14ac:dyDescent="0.25">
      <c r="A461" s="39">
        <v>42188</v>
      </c>
      <c r="B461" s="38">
        <v>1091</v>
      </c>
      <c r="E461"/>
      <c r="F461"/>
    </row>
    <row r="462" spans="1:6" x14ac:dyDescent="0.25">
      <c r="A462" s="39">
        <v>42189</v>
      </c>
      <c r="B462" s="38">
        <v>911</v>
      </c>
      <c r="E462"/>
      <c r="F462"/>
    </row>
    <row r="463" spans="1:6" x14ac:dyDescent="0.25">
      <c r="A463" s="39">
        <v>42190</v>
      </c>
      <c r="B463" s="38">
        <v>1318</v>
      </c>
      <c r="E463"/>
      <c r="F463"/>
    </row>
    <row r="464" spans="1:6" x14ac:dyDescent="0.25">
      <c r="A464" s="39">
        <v>42191</v>
      </c>
      <c r="B464" s="38">
        <v>684</v>
      </c>
      <c r="E464"/>
      <c r="F464"/>
    </row>
    <row r="465" spans="1:6" x14ac:dyDescent="0.25">
      <c r="A465" s="39">
        <v>42192</v>
      </c>
      <c r="B465" s="38">
        <v>705</v>
      </c>
      <c r="E465"/>
      <c r="F465"/>
    </row>
    <row r="466" spans="1:6" x14ac:dyDescent="0.25">
      <c r="A466" s="39">
        <v>42193</v>
      </c>
      <c r="B466" s="38">
        <v>708</v>
      </c>
      <c r="E466"/>
      <c r="F466"/>
    </row>
    <row r="467" spans="1:6" x14ac:dyDescent="0.25">
      <c r="A467" s="39">
        <v>42194</v>
      </c>
      <c r="B467" s="38">
        <v>814</v>
      </c>
      <c r="E467"/>
      <c r="F467"/>
    </row>
    <row r="468" spans="1:6" x14ac:dyDescent="0.25">
      <c r="A468" s="39">
        <v>42195</v>
      </c>
      <c r="B468" s="38">
        <v>743</v>
      </c>
      <c r="E468"/>
      <c r="F468"/>
    </row>
    <row r="469" spans="1:6" x14ac:dyDescent="0.25">
      <c r="A469" s="39">
        <v>42196</v>
      </c>
      <c r="B469" s="38">
        <v>613</v>
      </c>
      <c r="E469"/>
      <c r="F469"/>
    </row>
    <row r="470" spans="1:6" x14ac:dyDescent="0.25">
      <c r="A470" s="39">
        <v>42197</v>
      </c>
      <c r="B470" s="38">
        <v>942</v>
      </c>
      <c r="E470"/>
      <c r="F470"/>
    </row>
    <row r="471" spans="1:6" x14ac:dyDescent="0.25">
      <c r="B471" s="38">
        <v>555191</v>
      </c>
      <c r="E471"/>
      <c r="F47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tv</vt:lpstr>
      <vt:lpstr>GMV by week</vt:lpstr>
      <vt:lpstr>multi-channel comparison</vt:lpstr>
      <vt:lpstr>organic diamonds</vt:lpstr>
      <vt:lpstr>organic ritani</vt:lpstr>
      <vt:lpstr>organic er</vt:lpstr>
      <vt:lpstr>organic dyor</vt:lpstr>
      <vt:lpstr>organic cushion</vt:lpstr>
      <vt:lpstr>direct home</vt:lpstr>
      <vt:lpstr>organic home</vt:lpstr>
      <vt:lpstr>organic all</vt:lpstr>
      <vt:lpstr>paid brand</vt:lpstr>
      <vt:lpstr>Sheet4</vt:lpstr>
      <vt:lpstr>Sheet3</vt:lpstr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jeffu</cp:lastModifiedBy>
  <cp:lastPrinted>2015-07-16T22:32:10Z</cp:lastPrinted>
  <dcterms:created xsi:type="dcterms:W3CDTF">2015-07-01T22:58:58Z</dcterms:created>
  <dcterms:modified xsi:type="dcterms:W3CDTF">2015-11-13T22:56:43Z</dcterms:modified>
</cp:coreProperties>
</file>