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27795" windowHeight="12285" tabRatio="292"/>
  </bookViews>
  <sheets>
    <sheet name="Staffing Demand Analysis" sheetId="1" r:id="rId1"/>
    <sheet name="Staffing Gap Analysis" sheetId="3" r:id="rId2"/>
  </sheets>
  <definedNames>
    <definedName name="_xlnm.Print_Area" localSheetId="0">'Staffing Demand Analysis'!$A$1:$L$80</definedName>
    <definedName name="_xlnm.Print_Area" localSheetId="1">'Staffing Gap Analysis'!$A$1:$H$30</definedName>
  </definedNames>
  <calcPr calcId="145621"/>
</workbook>
</file>

<file path=xl/calcChain.xml><?xml version="1.0" encoding="utf-8"?>
<calcChain xmlns="http://schemas.openxmlformats.org/spreadsheetml/2006/main">
  <c r="K17" i="1" l="1"/>
  <c r="G36" i="1" l="1"/>
  <c r="K36" i="1" s="1"/>
  <c r="L36" i="1" s="1"/>
  <c r="G35" i="1"/>
  <c r="K35" i="1" s="1"/>
  <c r="L35" i="1" s="1"/>
  <c r="G34" i="1"/>
  <c r="K34" i="1" s="1"/>
  <c r="L34" i="1" s="1"/>
  <c r="G33" i="1"/>
  <c r="K33" i="1" s="1"/>
  <c r="L33" i="1" s="1"/>
  <c r="G32" i="1"/>
  <c r="K32" i="1" s="1"/>
  <c r="L32" i="1" s="1"/>
  <c r="G31" i="1"/>
  <c r="K31" i="1" s="1"/>
  <c r="L31" i="1" s="1"/>
  <c r="G30" i="1"/>
  <c r="K30" i="1" s="1"/>
  <c r="L30" i="1" s="1"/>
  <c r="G29" i="1"/>
  <c r="K29" i="1" s="1"/>
  <c r="L29" i="1" s="1"/>
  <c r="G28" i="1"/>
  <c r="K28" i="1" s="1"/>
  <c r="L28" i="1" s="1"/>
  <c r="G27" i="1"/>
  <c r="K27" i="1" s="1"/>
  <c r="L27" i="1" s="1"/>
  <c r="G26" i="1"/>
  <c r="K26" i="1" s="1"/>
  <c r="L26" i="1" s="1"/>
  <c r="G25" i="1"/>
  <c r="K25" i="1" s="1"/>
  <c r="L25" i="1" s="1"/>
  <c r="G24" i="1"/>
  <c r="K24" i="1" s="1"/>
  <c r="L24" i="1" s="1"/>
  <c r="G23" i="1"/>
  <c r="K23" i="1" s="1"/>
  <c r="L23" i="1" s="1"/>
  <c r="G37" i="1"/>
  <c r="K37" i="1" s="1"/>
  <c r="L37" i="1" s="1"/>
  <c r="G38" i="1"/>
  <c r="K38" i="1" s="1"/>
  <c r="L38" i="1" s="1"/>
  <c r="G39" i="1"/>
  <c r="K39" i="1" s="1"/>
  <c r="L39" i="1" s="1"/>
  <c r="G40" i="1"/>
  <c r="K40" i="1" s="1"/>
  <c r="L40" i="1" s="1"/>
  <c r="G41" i="1"/>
  <c r="K41" i="1" s="1"/>
  <c r="L41" i="1" s="1"/>
  <c r="G42" i="1"/>
  <c r="K42" i="1" s="1"/>
  <c r="L42" i="1" s="1"/>
  <c r="G43" i="1"/>
  <c r="K43" i="1" s="1"/>
  <c r="L43" i="1" s="1"/>
  <c r="G44" i="1"/>
  <c r="K44" i="1" s="1"/>
  <c r="L44" i="1" s="1"/>
  <c r="G45" i="1"/>
  <c r="K45" i="1" s="1"/>
  <c r="L45" i="1" s="1"/>
  <c r="G46" i="1"/>
  <c r="K46" i="1" s="1"/>
  <c r="L46" i="1" s="1"/>
  <c r="D10" i="3" l="1"/>
  <c r="C10" i="3"/>
  <c r="L52" i="1" l="1"/>
  <c r="L53" i="1"/>
  <c r="L48" i="1"/>
  <c r="B4" i="3" s="1"/>
  <c r="E4" i="3" l="1"/>
  <c r="G22" i="1" l="1"/>
  <c r="G21" i="1"/>
  <c r="G20" i="1"/>
  <c r="G19" i="1"/>
  <c r="G18" i="1"/>
  <c r="G17" i="1"/>
  <c r="G16" i="1"/>
  <c r="G15" i="1"/>
  <c r="G14" i="1"/>
  <c r="G13" i="1"/>
  <c r="K13" i="1" s="1"/>
  <c r="G12" i="1"/>
  <c r="G11" i="1"/>
  <c r="G10" i="1"/>
  <c r="G9" i="1"/>
  <c r="G8" i="1"/>
  <c r="G7" i="1"/>
  <c r="G6" i="1"/>
  <c r="G5" i="1"/>
  <c r="K22" i="1" l="1"/>
  <c r="L22" i="1" s="1"/>
  <c r="K21" i="1"/>
  <c r="L21" i="1" s="1"/>
  <c r="K20" i="1"/>
  <c r="L20" i="1" s="1"/>
  <c r="K19" i="1"/>
  <c r="L19" i="1" s="1"/>
  <c r="K18" i="1"/>
  <c r="L18" i="1" s="1"/>
  <c r="L17" i="1"/>
  <c r="K16" i="1"/>
  <c r="L16" i="1" s="1"/>
  <c r="K15" i="1"/>
  <c r="L15" i="1" s="1"/>
  <c r="K14" i="1"/>
  <c r="L14" i="1" s="1"/>
  <c r="L13" i="1"/>
  <c r="K12" i="1"/>
  <c r="L12" i="1" s="1"/>
  <c r="K11" i="1"/>
  <c r="L11" i="1" s="1"/>
  <c r="K10" i="1"/>
  <c r="L10" i="1" s="1"/>
  <c r="K9" i="1"/>
  <c r="L9" i="1" s="1"/>
  <c r="K8" i="1"/>
  <c r="L8" i="1" s="1"/>
  <c r="K7" i="1"/>
  <c r="L7" i="1" s="1"/>
  <c r="K6" i="1"/>
  <c r="L6" i="1" s="1"/>
  <c r="K5" i="1"/>
  <c r="L5" i="1" s="1"/>
  <c r="L51" i="1" l="1"/>
  <c r="B7" i="3" s="1"/>
  <c r="L50" i="1"/>
  <c r="B6" i="3" s="1"/>
  <c r="L49" i="1"/>
  <c r="B5" i="3" s="1"/>
  <c r="E5" i="3" s="1"/>
  <c r="B9" i="3"/>
  <c r="E9" i="3" s="1"/>
  <c r="B8" i="3"/>
  <c r="E8" i="3" s="1"/>
  <c r="E6" i="3" l="1"/>
  <c r="B10" i="3"/>
  <c r="E7" i="3"/>
  <c r="E10" i="3" l="1"/>
</calcChain>
</file>

<file path=xl/sharedStrings.xml><?xml version="1.0" encoding="utf-8"?>
<sst xmlns="http://schemas.openxmlformats.org/spreadsheetml/2006/main" count="373" uniqueCount="123">
  <si>
    <t>Workload Assumptions</t>
  </si>
  <si>
    <t>Related Activities of Other Departments</t>
  </si>
  <si>
    <t>Resource Type</t>
  </si>
  <si>
    <t>Est’d Hrs Required</t>
  </si>
  <si>
    <t>Est’d FTEs Required</t>
  </si>
  <si>
    <t xml:space="preserve">Staffing Demand </t>
  </si>
  <si>
    <t>Department:</t>
  </si>
  <si>
    <t xml:space="preserve">Staff Levels </t>
  </si>
  <si>
    <t>Associate</t>
  </si>
  <si>
    <t>AVP</t>
  </si>
  <si>
    <t>VP</t>
  </si>
  <si>
    <t>SVP</t>
  </si>
  <si>
    <t>Estimated Staffing Demand (FTEs)</t>
  </si>
  <si>
    <t>Changes of Staffing Supply if any (FTEs)</t>
  </si>
  <si>
    <t>Total</t>
  </si>
  <si>
    <t>Departmental Roles and Responsibilities</t>
  </si>
  <si>
    <t>Instructions</t>
  </si>
  <si>
    <t xml:space="preserve">Total Est’d FTEs Required </t>
  </si>
  <si>
    <t>Clerk</t>
  </si>
  <si>
    <t>Staff Levels</t>
  </si>
  <si>
    <t>Assumption 2 - Description of frequency</t>
  </si>
  <si>
    <t>Assumption 3 - Total numbers of occurrences per year</t>
  </si>
  <si>
    <t>Activities  Levels</t>
  </si>
  <si>
    <t xml:space="preserve">Major Activities </t>
  </si>
  <si>
    <t>Assumption 1 - Frequency of the activities occur</t>
  </si>
  <si>
    <t>Assumption 4 - Hours to complete the activities per occurrence</t>
  </si>
  <si>
    <t xml:space="preserve">Expected Recruitment Timeline </t>
  </si>
  <si>
    <t>Staffing Gaps/Redundancies (FTEs)</t>
  </si>
  <si>
    <t xml:space="preserve"> Current Remediation</t>
  </si>
  <si>
    <t>Lines of Business</t>
  </si>
  <si>
    <t>2017 BOCNY Departmental Staffing Gap Analysis</t>
  </si>
  <si>
    <t>Date:</t>
  </si>
  <si>
    <t>Department Head Signature:</t>
  </si>
  <si>
    <r>
      <t>q</t>
    </r>
    <r>
      <rPr>
        <sz val="10"/>
        <color rgb="FF000000"/>
        <rFont val="Times New Roman"/>
        <family val="1"/>
      </rPr>
      <t>Estimated Staffing Demand (FTEs): Same estimations from Staffing Demand&amp;Supply tab</t>
    </r>
  </si>
  <si>
    <r>
      <t>q</t>
    </r>
    <r>
      <rPr>
        <sz val="10"/>
        <color theme="1"/>
        <rFont val="Times New Roman"/>
        <family val="1"/>
      </rPr>
      <t>Changes of Staffing Supply if any (FTEs): Determine changes of staffing on top of existing staffing and enter a number for each staff level (e.g. retirement, transfer, promotion, etc.)</t>
    </r>
  </si>
  <si>
    <r>
      <t>q</t>
    </r>
    <r>
      <rPr>
        <sz val="10"/>
        <color rgb="FF000000"/>
        <rFont val="Times New Roman"/>
        <family val="1"/>
      </rPr>
      <t>Staffing Gaps/Redundancies (FTEs): Automatically calculate the staffing gaps/redundancies between staffing demand and stuffing supply 
   (Formula embedded as Staffing Gaps=Estimated Staffing Demand - Existing Staff Supply + Changes of Staffing Supply)</t>
    </r>
  </si>
  <si>
    <r>
      <t>q</t>
    </r>
    <r>
      <rPr>
        <sz val="10"/>
        <color rgb="FF000000"/>
        <rFont val="Times New Roman"/>
        <family val="1"/>
      </rPr>
      <t>Areas of Staffing Gaps: Indicate the major work functions/responsibilities where staffing gaps/redundancies exist</t>
    </r>
  </si>
  <si>
    <r>
      <t>q</t>
    </r>
    <r>
      <rPr>
        <sz val="10"/>
        <color rgb="FF000000"/>
        <rFont val="Times New Roman"/>
        <family val="1"/>
      </rPr>
      <t>Expected Recruitment Timeline: Indicate the expected timeline for recruitment initiated and new hire placed</t>
    </r>
  </si>
  <si>
    <t>2017 BOCNY Departmental Staffing Demand Analysis</t>
  </si>
  <si>
    <t>Existing Staffing Supply (FTEs)</t>
  </si>
  <si>
    <r>
      <t>q</t>
    </r>
    <r>
      <rPr>
        <sz val="10"/>
        <color rgb="FF000000"/>
        <rFont val="Times New Roman"/>
        <family val="1"/>
      </rPr>
      <t>Existing Staffing Supply (FTEs): Report the current headcounts within the department and enter a number for each staff level</t>
    </r>
  </si>
  <si>
    <r>
      <t>q</t>
    </r>
    <r>
      <rPr>
        <sz val="10"/>
        <color theme="1"/>
        <rFont val="Times New Roman"/>
        <family val="1"/>
      </rPr>
      <t>Ac</t>
    </r>
    <r>
      <rPr>
        <sz val="10"/>
        <color rgb="FF000000"/>
        <rFont val="Times New Roman"/>
        <family val="1"/>
      </rPr>
      <t>tivities Levels: Determine the level of staff responsible for specific activities based on department o-chart and select one option from drop-down list</t>
    </r>
  </si>
  <si>
    <r>
      <t>q</t>
    </r>
    <r>
      <rPr>
        <sz val="10"/>
        <color rgb="FF000000"/>
        <rFont val="Times New Roman"/>
        <family val="1"/>
      </rPr>
      <t>Workload Assumption 1: Determine how often required activities occur and enter a number to indicate the frequency (e.g. enter 5 if 5 due diligence report required to be completed on a monthly basis )</t>
    </r>
  </si>
  <si>
    <r>
      <t>q</t>
    </r>
    <r>
      <rPr>
        <sz val="10"/>
        <color rgb="FF000000"/>
        <rFont val="Times New Roman"/>
        <family val="1"/>
      </rPr>
      <t>Workload Assumption 2: Indicate the nature measurement of frequency and select one option from drop-down list (e.g. per year/per month/per week/per day)</t>
    </r>
  </si>
  <si>
    <r>
      <t>q</t>
    </r>
    <r>
      <rPr>
        <sz val="10"/>
        <color rgb="FF000000"/>
        <rFont val="Times New Roman"/>
        <family val="1"/>
      </rPr>
      <t>Workload Assumption 3: Automatically calculated the total number of occurrences on a yearly basis</t>
    </r>
  </si>
  <si>
    <r>
      <t>q</t>
    </r>
    <r>
      <rPr>
        <sz val="10"/>
        <color rgb="FF000000"/>
        <rFont val="Times New Roman"/>
        <family val="1"/>
      </rPr>
      <t xml:space="preserve">Workload Assumption 4: Determine the hours needed to complete required activities per occurrence and enter a number (e.g. enter 2 if 2 hours needed to complete 1 due diligence report)  </t>
    </r>
  </si>
  <si>
    <r>
      <t>q</t>
    </r>
    <r>
      <rPr>
        <sz val="10"/>
        <color rgb="FF000000"/>
        <rFont val="Times New Roman"/>
        <family val="1"/>
      </rPr>
      <t>Resource Type:  Label the activities as business-as-usual (“BAU”) or “Surge.” (Surge activities are those that are outside of typical responsibilities), and select one option from drop-down list</t>
    </r>
  </si>
  <si>
    <r>
      <t>q</t>
    </r>
    <r>
      <rPr>
        <sz val="10"/>
        <color rgb="FF000000"/>
        <rFont val="Times New Roman"/>
        <family val="1"/>
      </rPr>
      <t>Estimated FTEs Required: Estimate the amount of staff required for the completion of the activities (Formula embedded as Estimated FTEs Required = (Estimated Hours Required / ( FTE Yearly Working Hours*FTE Actual Efficiency))</t>
    </r>
  </si>
  <si>
    <r>
      <t>q</t>
    </r>
    <r>
      <rPr>
        <sz val="10"/>
        <color theme="1"/>
        <rFont val="Times New Roman"/>
        <family val="1"/>
      </rPr>
      <t>FTE Actual Efficiency: Taking the standard time off (sick, personal, vacation, short breaks) into consideration, the FTE actual efficiency, which is the percentage of standard working hours staff actually spend on working, is set as 85%</t>
    </r>
  </si>
  <si>
    <r>
      <t>q</t>
    </r>
    <r>
      <rPr>
        <sz val="10"/>
        <color theme="1"/>
        <rFont val="Times New Roman"/>
        <family val="1"/>
      </rPr>
      <t>FTE Yearly Working Hours:</t>
    </r>
    <r>
      <rPr>
        <sz val="10"/>
        <color rgb="FF000000"/>
        <rFont val="Times New Roman"/>
        <family val="1"/>
      </rPr>
      <t xml:space="preserve"> 1820 hours</t>
    </r>
  </si>
  <si>
    <t>Areas of Staffing Gaps/Redundancies</t>
  </si>
  <si>
    <r>
      <t>q</t>
    </r>
    <r>
      <rPr>
        <sz val="10"/>
        <color rgb="FF000000"/>
        <rFont val="Times New Roman"/>
        <family val="1"/>
      </rPr>
      <t>Current Remediation: Describe the current remediation actions covering the staffing gaps/redundancies if already occured (e.g. staff overtime, consultants hired, job functions no longer exisiting, etc.)</t>
    </r>
  </si>
  <si>
    <r>
      <t>q</t>
    </r>
    <r>
      <rPr>
        <sz val="10"/>
        <color theme="1"/>
        <rFont val="Times New Roman"/>
        <family val="1"/>
      </rPr>
      <t xml:space="preserve">Departmental </t>
    </r>
    <r>
      <rPr>
        <sz val="10"/>
        <color rgb="FF000000"/>
        <rFont val="Times New Roman"/>
        <family val="1"/>
      </rPr>
      <t>Roles and Responsibilities: List broad descriptions of each task to be completed on a departmental level, can be categorized and organized by business lines, job functions, etc.</t>
    </r>
  </si>
  <si>
    <r>
      <t>q</t>
    </r>
    <r>
      <rPr>
        <sz val="10"/>
        <color rgb="FF000000"/>
        <rFont val="Times New Roman"/>
        <family val="1"/>
      </rPr>
      <t>Major Activities: Further refine each task into major activities required for the completion of the task</t>
    </r>
  </si>
  <si>
    <r>
      <t>q</t>
    </r>
    <r>
      <rPr>
        <sz val="10"/>
        <color rgb="FF000000"/>
        <rFont val="Times New Roman"/>
        <family val="1"/>
      </rPr>
      <t xml:space="preserve">Related Activities of Other Departments: From the perspective of business line or business process, outline the related activities, such as predecessor or postprocessor activities, of other departments (e.g. support, involvement, or communications of other departments)
</t>
    </r>
  </si>
  <si>
    <t>MD</t>
  </si>
  <si>
    <t>Risks</t>
  </si>
  <si>
    <t>In charge of market and liquidity risk management as a function of Second Line of Defense</t>
  </si>
  <si>
    <t>per year</t>
  </si>
  <si>
    <t xml:space="preserve">Acts as Committee Chair for Market and Liquidity Risk Committee </t>
  </si>
  <si>
    <t>Builds MRD capabilities to manage risk with safety and soundness</t>
  </si>
  <si>
    <t>Develops talents by leveraging HR policies and programs</t>
  </si>
  <si>
    <t>Meets regulatory requirements and HO expectations</t>
  </si>
  <si>
    <t>Assists the Head in market risk management, which includes price and interest rate risks</t>
  </si>
  <si>
    <t>Acts as a back-up or a delegate for Head of MRD</t>
  </si>
  <si>
    <t xml:space="preserve">Assists MRD Head in developing MRD analytical capabilities </t>
  </si>
  <si>
    <t>Assists MRD Head in meeting  regulatory requirements and HO expectations</t>
  </si>
  <si>
    <t>Project Management of various projects assigned</t>
  </si>
  <si>
    <t>Assists MRD Head in liquidity risk oversight</t>
  </si>
  <si>
    <t>Reviews and challenges Liquidity Stress Testing</t>
  </si>
  <si>
    <t>Reviews and challenges Cash flow Projection</t>
  </si>
  <si>
    <t>Monitors and evaluates Contingency Funding Plan</t>
  </si>
  <si>
    <t>Oversees Liquidity Buffer Management</t>
  </si>
  <si>
    <t>Builds analytical capabilities in liquidity risk management</t>
  </si>
  <si>
    <t>Maintains liquidity risk policy and procedures</t>
  </si>
  <si>
    <t>Coordinates Regulatory Examinations and Inquiry</t>
  </si>
  <si>
    <t>Assists VP in market risk oversight</t>
  </si>
  <si>
    <t>Reviews and challenges FLUs market risk management practice</t>
  </si>
  <si>
    <t>Reviews and challenges market risk limits and reporting</t>
  </si>
  <si>
    <t>Builds analytical capabilities in market risk management</t>
  </si>
  <si>
    <t>Maintains market risk policy and procedures</t>
  </si>
  <si>
    <t>Independently analyzes investment portfolio risk</t>
  </si>
  <si>
    <t>Assesses new product’s market risk impact including RMB clearing bank related business</t>
  </si>
  <si>
    <t>Assists AVP in liquidity risk oversight</t>
  </si>
  <si>
    <t>Analyzes Liquidity Stress Testing results and assumptions</t>
  </si>
  <si>
    <t>Monitors Cash flow Projection and assumptions</t>
  </si>
  <si>
    <t>Tracks and analyzes Early Warning Indicators</t>
  </si>
  <si>
    <t>Analyzes Liquidity Buffer composition</t>
  </si>
  <si>
    <t>Assists AVP in market risk oversight</t>
  </si>
  <si>
    <t>Analyzes market risk exposures and risk assessment</t>
  </si>
  <si>
    <t>Monitors and tracks FLUs market risk reporting</t>
  </si>
  <si>
    <t>Acts as MLRC secretariats</t>
  </si>
  <si>
    <t>Develops and drafts market and liquidity risk policies and procedures</t>
  </si>
  <si>
    <t xml:space="preserve">Obtains official approval of the policies at various levels. </t>
  </si>
  <si>
    <t>Ensures policies and procedures are periodically reviewed and approved</t>
  </si>
  <si>
    <t>Enhances the process and procedures of market and liquidity risk</t>
  </si>
  <si>
    <t>Manages Heightened Standard and EPS related projects</t>
  </si>
  <si>
    <t>Analyzes and improves the Bank’s market risk management proactive</t>
  </si>
  <si>
    <t>per month</t>
  </si>
  <si>
    <t>MRD Management</t>
  </si>
  <si>
    <t>Market Risk Management</t>
  </si>
  <si>
    <t>Liquidity Risk Management</t>
  </si>
  <si>
    <t>per day</t>
  </si>
  <si>
    <t>per week</t>
  </si>
  <si>
    <t xml:space="preserve">MRD </t>
  </si>
  <si>
    <t>BSU</t>
  </si>
  <si>
    <t>Surge</t>
  </si>
  <si>
    <t>N/A</t>
  </si>
  <si>
    <t>Risk Governance</t>
  </si>
  <si>
    <t>FMD, TRD, MOD, SRD, BKD, CBD, RMD, TSD, IAD, LAB, CHB. QNB, FID
RMD, ORD, CDO, IAD</t>
  </si>
  <si>
    <t>HRD</t>
  </si>
  <si>
    <t>FMD, TRD, MOD, SRD, BKD, CBD, RMD, TSD, IAD, LAB, CHB. QNB, FID
RMD, LCD, ORD, CDO, IAD</t>
  </si>
  <si>
    <t>The current gap can be remediated by recuiting VP and AVP in place</t>
  </si>
  <si>
    <t>The gap is currently addressed by intern resources.</t>
  </si>
  <si>
    <t>The gap will continue to be addressed by intern resources.</t>
  </si>
  <si>
    <t>The gap will be addressed by internal transfering one AVP, the other AVP gap is to be addressed by promoting Associate.</t>
  </si>
  <si>
    <t>The gap is planned to be addressed from HO expatriate currently in process</t>
  </si>
  <si>
    <t>end of 2017</t>
  </si>
  <si>
    <t>Q2 2017</t>
  </si>
  <si>
    <t>1). First AVP Q1 2017; 2). Second AVP end of 2017</t>
  </si>
  <si>
    <t>currently interns end Q2 2017, new interns will be needed from summer 2017.</t>
  </si>
  <si>
    <t>The  gap is currently addressed by overloaded work to the team.</t>
  </si>
  <si>
    <t>The gap is currently addressed by overloaded work to the team.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</si>
</sst>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0"/>
      <color theme="1"/>
      <name val="Times New Roman"/>
      <family val="1"/>
    </font>
    <font>
      <sz val="10"/>
      <color theme="1"/>
      <name val="Calibri"/>
      <family val="2"/>
      <scheme val="minor"/>
    </font>
    <font>
      <sz val="10"/>
      <color theme="1"/>
      <name val="Times New Roman"/>
      <family val="1"/>
    </font>
    <font>
      <b/>
      <u/>
      <sz val="10"/>
      <color theme="1"/>
      <name val="Times New Roman"/>
      <family val="1"/>
    </font>
    <font>
      <sz val="10"/>
      <color rgb="FF0070C0"/>
      <name val="Wingdings"/>
      <charset val="2"/>
    </font>
    <font>
      <sz val="10"/>
      <color rgb="FF000000"/>
      <name val="Times New Roman"/>
      <family val="1"/>
    </font>
  </fonts>
  <fills count="3">
    <fill>
      <patternFill patternType="none"/>
    </fill>
    <fill>
      <patternFill patternType="gray125"/>
    </fill>
    <fill>
      <patternFill patternType="solid">
        <fgColor theme="0" tint="-0.49998474074526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ck">
        <color theme="5" tint="-0.24994659260841701"/>
      </right>
      <top style="thin">
        <color indexed="64"/>
      </top>
      <bottom style="thin">
        <color indexed="64"/>
      </bottom>
      <diagonal/>
    </border>
    <border>
      <left style="thick">
        <color theme="5" tint="-0.24994659260841701"/>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ck">
        <color theme="5" tint="-0.24994659260841701"/>
      </left>
      <right style="thin">
        <color indexed="64"/>
      </right>
      <top/>
      <bottom style="thin">
        <color indexed="64"/>
      </bottom>
      <diagonal/>
    </border>
    <border>
      <left style="thin">
        <color indexed="64"/>
      </left>
      <right style="thick">
        <color theme="5" tint="-0.24994659260841701"/>
      </right>
      <top/>
      <bottom style="thin">
        <color indexed="64"/>
      </bottom>
      <diagonal/>
    </border>
    <border>
      <left style="thick">
        <color theme="5" tint="-0.24994659260841701"/>
      </left>
      <right style="thin">
        <color indexed="64"/>
      </right>
      <top style="medium">
        <color indexed="64"/>
      </top>
      <bottom style="thin">
        <color indexed="64"/>
      </bottom>
      <diagonal/>
    </border>
    <border>
      <left style="thin">
        <color indexed="64"/>
      </left>
      <right style="thick">
        <color theme="5" tint="-0.24994659260841701"/>
      </right>
      <top style="medium">
        <color indexed="64"/>
      </top>
      <bottom style="thin">
        <color indexed="64"/>
      </bottom>
      <diagonal/>
    </border>
    <border>
      <left style="thick">
        <color theme="5" tint="-0.24994659260841701"/>
      </left>
      <right/>
      <top style="thin">
        <color indexed="64"/>
      </top>
      <bottom style="medium">
        <color indexed="64"/>
      </bottom>
      <diagonal/>
    </border>
    <border>
      <left style="thin">
        <color indexed="64"/>
      </left>
      <right style="thick">
        <color theme="5" tint="-0.24994659260841701"/>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ck">
        <color theme="5" tint="-0.24994659260841701"/>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ck">
        <color theme="5" tint="-0.24994659260841701"/>
      </left>
      <right style="thin">
        <color indexed="64"/>
      </right>
      <top style="thin">
        <color indexed="64"/>
      </top>
      <bottom style="thick">
        <color theme="5" tint="-0.24994659260841701"/>
      </bottom>
      <diagonal/>
    </border>
  </borders>
  <cellStyleXfs count="1">
    <xf numFmtId="0" fontId="0" fillId="0" borderId="0"/>
  </cellStyleXfs>
  <cellXfs count="114">
    <xf numFmtId="0" fontId="0" fillId="0" borderId="0" xfId="0"/>
    <xf numFmtId="0" fontId="2" fillId="0" borderId="0" xfId="0" applyFont="1"/>
    <xf numFmtId="0" fontId="1" fillId="0" borderId="0" xfId="0" applyFont="1" applyFill="1" applyBorder="1" applyAlignment="1">
      <alignment horizontal="center"/>
    </xf>
    <xf numFmtId="0" fontId="2" fillId="0" borderId="0" xfId="0" applyFont="1" applyAlignment="1">
      <alignment horizontal="center"/>
    </xf>
    <xf numFmtId="0" fontId="1" fillId="0" borderId="1" xfId="0" applyFont="1" applyFill="1" applyBorder="1"/>
    <xf numFmtId="0" fontId="3" fillId="0" borderId="0" xfId="0" applyFont="1" applyBorder="1"/>
    <xf numFmtId="0" fontId="3" fillId="0" borderId="0" xfId="0" applyFont="1" applyBorder="1" applyAlignment="1">
      <alignment wrapText="1"/>
    </xf>
    <xf numFmtId="0" fontId="3" fillId="0" borderId="0" xfId="0" applyFont="1" applyBorder="1" applyAlignment="1">
      <alignment horizontal="center" wrapText="1"/>
    </xf>
    <xf numFmtId="0" fontId="1" fillId="0" borderId="5" xfId="0" applyFont="1" applyFill="1" applyBorder="1" applyAlignment="1">
      <alignment horizontal="center"/>
    </xf>
    <xf numFmtId="0" fontId="3" fillId="0" borderId="0" xfId="0" applyFont="1" applyFill="1" applyBorder="1"/>
    <xf numFmtId="0" fontId="1" fillId="0" borderId="1" xfId="0" applyFont="1" applyFill="1" applyBorder="1" applyAlignment="1">
      <alignment horizontal="center"/>
    </xf>
    <xf numFmtId="0" fontId="3" fillId="0" borderId="10" xfId="0" applyFont="1" applyBorder="1"/>
    <xf numFmtId="0" fontId="3" fillId="0" borderId="12" xfId="0" applyFont="1" applyBorder="1"/>
    <xf numFmtId="0" fontId="3" fillId="0" borderId="15" xfId="0" applyFont="1" applyBorder="1"/>
    <xf numFmtId="0" fontId="1" fillId="0" borderId="0" xfId="0" applyFont="1" applyFill="1" applyBorder="1" applyAlignment="1">
      <alignment horizontal="center"/>
    </xf>
    <xf numFmtId="0" fontId="2" fillId="2" borderId="5" xfId="0" applyFont="1" applyFill="1" applyBorder="1"/>
    <xf numFmtId="0" fontId="2" fillId="2" borderId="6" xfId="0" applyFont="1" applyFill="1" applyBorder="1"/>
    <xf numFmtId="0" fontId="3" fillId="0" borderId="18" xfId="0" applyFont="1" applyBorder="1" applyAlignment="1">
      <alignment wrapText="1"/>
    </xf>
    <xf numFmtId="0" fontId="3" fillId="0" borderId="1" xfId="0" applyFont="1" applyBorder="1" applyAlignment="1">
      <alignment horizontal="center" wrapText="1"/>
    </xf>
    <xf numFmtId="0" fontId="3" fillId="0" borderId="17" xfId="0" applyFont="1" applyBorder="1" applyAlignment="1">
      <alignment wrapText="1"/>
    </xf>
    <xf numFmtId="0" fontId="1" fillId="0" borderId="0" xfId="0" applyFont="1" applyBorder="1" applyAlignment="1">
      <alignment wrapText="1"/>
    </xf>
    <xf numFmtId="0" fontId="2" fillId="0" borderId="0" xfId="0" applyFont="1" applyBorder="1"/>
    <xf numFmtId="0" fontId="4" fillId="0" borderId="0" xfId="0" applyFont="1" applyBorder="1" applyAlignment="1">
      <alignment wrapText="1"/>
    </xf>
    <xf numFmtId="0" fontId="5" fillId="0" borderId="0" xfId="0" applyFont="1" applyAlignment="1">
      <alignment vertical="center" wrapText="1" readingOrder="1"/>
    </xf>
    <xf numFmtId="0" fontId="1" fillId="0" borderId="0" xfId="0" applyFont="1" applyBorder="1" applyAlignment="1">
      <alignment horizontal="right" wrapText="1"/>
    </xf>
    <xf numFmtId="0" fontId="2" fillId="0" borderId="23" xfId="0" applyFont="1" applyBorder="1"/>
    <xf numFmtId="0" fontId="2" fillId="0" borderId="24" xfId="0" applyFont="1" applyBorder="1"/>
    <xf numFmtId="0" fontId="3" fillId="0" borderId="21" xfId="0" applyFont="1" applyBorder="1"/>
    <xf numFmtId="0" fontId="3" fillId="0" borderId="14" xfId="0" applyFont="1" applyBorder="1"/>
    <xf numFmtId="0" fontId="3" fillId="0" borderId="20" xfId="0" applyFont="1" applyBorder="1"/>
    <xf numFmtId="0" fontId="3" fillId="0" borderId="27" xfId="0" applyFont="1" applyBorder="1" applyAlignment="1">
      <alignment wrapText="1"/>
    </xf>
    <xf numFmtId="0" fontId="3" fillId="0" borderId="26" xfId="0" applyFont="1" applyBorder="1" applyAlignment="1">
      <alignment horizontal="center" wrapText="1"/>
    </xf>
    <xf numFmtId="0" fontId="3" fillId="0" borderId="28" xfId="0" applyFont="1" applyBorder="1" applyAlignment="1">
      <alignment wrapText="1"/>
    </xf>
    <xf numFmtId="0" fontId="1" fillId="0" borderId="31" xfId="0" applyFont="1" applyFill="1" applyBorder="1" applyAlignment="1">
      <alignment horizontal="center" wrapText="1"/>
    </xf>
    <xf numFmtId="0" fontId="1" fillId="0" borderId="12" xfId="0" applyFont="1" applyFill="1" applyBorder="1" applyAlignment="1">
      <alignment horizontal="center" wrapText="1"/>
    </xf>
    <xf numFmtId="0" fontId="1" fillId="0" borderId="32" xfId="0" applyFont="1" applyFill="1" applyBorder="1" applyAlignment="1">
      <alignment horizontal="center" wrapText="1"/>
    </xf>
    <xf numFmtId="0" fontId="1" fillId="0" borderId="36" xfId="0" applyFont="1" applyFill="1" applyBorder="1" applyAlignment="1">
      <alignment horizontal="center"/>
    </xf>
    <xf numFmtId="0" fontId="1" fillId="0" borderId="37" xfId="0" applyFont="1" applyFill="1" applyBorder="1" applyAlignment="1">
      <alignment horizontal="center"/>
    </xf>
    <xf numFmtId="0" fontId="1" fillId="0" borderId="25" xfId="0" applyFont="1" applyFill="1" applyBorder="1" applyAlignment="1">
      <alignment horizontal="center"/>
    </xf>
    <xf numFmtId="0" fontId="1" fillId="0" borderId="39" xfId="0" applyFont="1" applyFill="1" applyBorder="1" applyAlignment="1">
      <alignment horizontal="center"/>
    </xf>
    <xf numFmtId="0" fontId="1" fillId="0" borderId="39" xfId="0" applyFont="1" applyFill="1" applyBorder="1" applyAlignment="1">
      <alignment horizontal="center" vertical="center"/>
    </xf>
    <xf numFmtId="0" fontId="1" fillId="0" borderId="40" xfId="0" applyFont="1" applyFill="1" applyBorder="1" applyAlignment="1">
      <alignment horizontal="center" vertical="center"/>
    </xf>
    <xf numFmtId="2" fontId="1" fillId="0" borderId="35" xfId="0" applyNumberFormat="1" applyFont="1" applyFill="1" applyBorder="1" applyAlignment="1">
      <alignment horizontal="center" wrapText="1"/>
    </xf>
    <xf numFmtId="2" fontId="3" fillId="0" borderId="27" xfId="0" applyNumberFormat="1" applyFont="1" applyBorder="1" applyAlignment="1">
      <alignment horizontal="center"/>
    </xf>
    <xf numFmtId="2" fontId="3" fillId="0" borderId="18" xfId="0" applyNumberFormat="1" applyFont="1" applyBorder="1" applyAlignment="1">
      <alignment horizontal="center"/>
    </xf>
    <xf numFmtId="2" fontId="1" fillId="0" borderId="21" xfId="0" applyNumberFormat="1" applyFont="1" applyBorder="1" applyAlignment="1">
      <alignment horizontal="center"/>
    </xf>
    <xf numFmtId="2" fontId="1" fillId="0" borderId="2" xfId="0" applyNumberFormat="1" applyFont="1" applyBorder="1" applyAlignment="1">
      <alignment horizontal="center"/>
    </xf>
    <xf numFmtId="2" fontId="1" fillId="0" borderId="4" xfId="0" applyNumberFormat="1" applyFont="1" applyBorder="1" applyAlignment="1">
      <alignment horizontal="center"/>
    </xf>
    <xf numFmtId="2" fontId="3" fillId="0" borderId="0" xfId="0" applyNumberFormat="1" applyFont="1" applyBorder="1" applyAlignment="1">
      <alignment horizontal="center" wrapText="1"/>
    </xf>
    <xf numFmtId="2" fontId="3" fillId="0" borderId="0" xfId="0" applyNumberFormat="1" applyFont="1" applyBorder="1" applyAlignment="1">
      <alignment horizontal="center"/>
    </xf>
    <xf numFmtId="2" fontId="1" fillId="0" borderId="6" xfId="0" applyNumberFormat="1" applyFont="1" applyFill="1" applyBorder="1" applyAlignment="1">
      <alignment horizontal="center" wrapText="1"/>
    </xf>
    <xf numFmtId="2" fontId="3" fillId="0" borderId="28" xfId="0" applyNumberFormat="1" applyFont="1" applyBorder="1" applyAlignment="1">
      <alignment horizontal="center"/>
    </xf>
    <xf numFmtId="2" fontId="3" fillId="0" borderId="17" xfId="0" applyNumberFormat="1" applyFont="1" applyBorder="1" applyAlignment="1">
      <alignment horizontal="center"/>
    </xf>
    <xf numFmtId="2" fontId="1" fillId="0" borderId="22" xfId="0" applyNumberFormat="1" applyFont="1" applyBorder="1" applyAlignment="1">
      <alignment horizontal="center"/>
    </xf>
    <xf numFmtId="2" fontId="3" fillId="0" borderId="3" xfId="0" applyNumberFormat="1" applyFont="1" applyBorder="1" applyAlignment="1">
      <alignment horizontal="center"/>
    </xf>
    <xf numFmtId="2" fontId="3" fillId="0" borderId="6" xfId="0" applyNumberFormat="1" applyFont="1" applyBorder="1" applyAlignment="1">
      <alignment horizontal="center"/>
    </xf>
    <xf numFmtId="2" fontId="1" fillId="0" borderId="38" xfId="0" applyNumberFormat="1" applyFont="1" applyFill="1" applyBorder="1" applyAlignment="1">
      <alignment horizontal="center"/>
    </xf>
    <xf numFmtId="2" fontId="1" fillId="0" borderId="15" xfId="0" applyNumberFormat="1" applyFont="1" applyFill="1" applyBorder="1" applyAlignment="1">
      <alignment horizontal="center"/>
    </xf>
    <xf numFmtId="2" fontId="1" fillId="0" borderId="16" xfId="0" applyNumberFormat="1" applyFont="1" applyFill="1" applyBorder="1" applyAlignment="1">
      <alignment horizontal="center"/>
    </xf>
    <xf numFmtId="2" fontId="2" fillId="0" borderId="0" xfId="0" applyNumberFormat="1" applyFont="1" applyAlignment="1">
      <alignment horizontal="center"/>
    </xf>
    <xf numFmtId="2" fontId="3" fillId="0" borderId="0" xfId="0" applyNumberFormat="1" applyFont="1" applyBorder="1" applyAlignment="1">
      <alignment wrapText="1"/>
    </xf>
    <xf numFmtId="2" fontId="1" fillId="0" borderId="39" xfId="0" applyNumberFormat="1" applyFont="1" applyFill="1" applyBorder="1" applyAlignment="1">
      <alignment horizontal="center" vertical="center"/>
    </xf>
    <xf numFmtId="2" fontId="1" fillId="0" borderId="1" xfId="0" applyNumberFormat="1" applyFont="1" applyFill="1" applyBorder="1" applyAlignment="1">
      <alignment horizontal="center" vertical="center"/>
    </xf>
    <xf numFmtId="2" fontId="1" fillId="0" borderId="5" xfId="0" applyNumberFormat="1" applyFont="1" applyFill="1" applyBorder="1" applyAlignment="1">
      <alignment horizontal="center" vertical="center"/>
    </xf>
    <xf numFmtId="2" fontId="2" fillId="0" borderId="0" xfId="0" applyNumberFormat="1" applyFont="1" applyBorder="1" applyAlignment="1">
      <alignment horizontal="center" vertical="center"/>
    </xf>
    <xf numFmtId="2" fontId="2" fillId="0" borderId="0" xfId="0" applyNumberFormat="1" applyFont="1" applyAlignment="1">
      <alignment horizontal="center" vertical="center"/>
    </xf>
    <xf numFmtId="2" fontId="1" fillId="0" borderId="0" xfId="0" applyNumberFormat="1" applyFont="1" applyBorder="1" applyAlignment="1">
      <alignment horizontal="center"/>
    </xf>
    <xf numFmtId="2" fontId="3" fillId="0" borderId="22" xfId="0" applyNumberFormat="1" applyFont="1" applyBorder="1" applyAlignment="1">
      <alignment horizontal="center"/>
    </xf>
    <xf numFmtId="0" fontId="1" fillId="0" borderId="41" xfId="0" applyFont="1" applyFill="1" applyBorder="1" applyAlignment="1">
      <alignment horizontal="center"/>
    </xf>
    <xf numFmtId="2" fontId="1" fillId="0" borderId="42" xfId="0" applyNumberFormat="1" applyFont="1" applyFill="1" applyBorder="1" applyAlignment="1">
      <alignment horizontal="center"/>
    </xf>
    <xf numFmtId="0" fontId="1" fillId="0" borderId="43" xfId="0" applyFont="1" applyFill="1" applyBorder="1" applyAlignment="1">
      <alignment horizontal="center"/>
    </xf>
    <xf numFmtId="2" fontId="1" fillId="0" borderId="43" xfId="0" applyNumberFormat="1" applyFont="1" applyFill="1" applyBorder="1" applyAlignment="1">
      <alignment horizontal="center" vertical="center"/>
    </xf>
    <xf numFmtId="0" fontId="3" fillId="0" borderId="26" xfId="0" applyFont="1" applyBorder="1" applyAlignment="1">
      <alignment wrapText="1"/>
    </xf>
    <xf numFmtId="0" fontId="3" fillId="0" borderId="1" xfId="0" applyFont="1" applyBorder="1" applyAlignment="1">
      <alignment wrapText="1"/>
    </xf>
    <xf numFmtId="0" fontId="3" fillId="0" borderId="5" xfId="0" applyFont="1" applyBorder="1" applyAlignment="1">
      <alignment wrapText="1"/>
    </xf>
    <xf numFmtId="0" fontId="3" fillId="0" borderId="45" xfId="0" applyFont="1" applyBorder="1"/>
    <xf numFmtId="0" fontId="3" fillId="0" borderId="35" xfId="0" applyFont="1" applyBorder="1" applyAlignment="1">
      <alignment wrapText="1"/>
    </xf>
    <xf numFmtId="0" fontId="3" fillId="0" borderId="5" xfId="0" applyFont="1" applyBorder="1" applyAlignment="1">
      <alignment horizontal="center" wrapText="1"/>
    </xf>
    <xf numFmtId="0" fontId="3" fillId="0" borderId="32" xfId="0" applyFont="1" applyBorder="1" applyAlignment="1">
      <alignment wrapText="1"/>
    </xf>
    <xf numFmtId="2" fontId="3" fillId="0" borderId="35" xfId="0" applyNumberFormat="1" applyFont="1" applyBorder="1" applyAlignment="1">
      <alignment horizontal="center"/>
    </xf>
    <xf numFmtId="2" fontId="3" fillId="0" borderId="32" xfId="0" applyNumberFormat="1" applyFont="1" applyBorder="1" applyAlignment="1">
      <alignment horizontal="center"/>
    </xf>
    <xf numFmtId="0" fontId="3" fillId="0" borderId="23" xfId="0" applyFont="1" applyBorder="1"/>
    <xf numFmtId="0" fontId="3" fillId="0" borderId="21" xfId="0" applyFont="1" applyFill="1" applyBorder="1"/>
    <xf numFmtId="0" fontId="3" fillId="0" borderId="15" xfId="0" applyFont="1" applyFill="1" applyBorder="1"/>
    <xf numFmtId="0" fontId="3" fillId="0" borderId="1" xfId="0" applyFont="1" applyFill="1" applyBorder="1" applyAlignment="1">
      <alignment wrapText="1"/>
    </xf>
    <xf numFmtId="0" fontId="3" fillId="0" borderId="10" xfId="0" applyFont="1" applyFill="1" applyBorder="1"/>
    <xf numFmtId="0" fontId="3" fillId="0" borderId="18" xfId="0" applyFont="1" applyFill="1" applyBorder="1" applyAlignment="1">
      <alignment wrapText="1"/>
    </xf>
    <xf numFmtId="0" fontId="3" fillId="0" borderId="1" xfId="0" applyFont="1" applyFill="1" applyBorder="1" applyAlignment="1">
      <alignment horizontal="center" wrapText="1"/>
    </xf>
    <xf numFmtId="0" fontId="3" fillId="0" borderId="17" xfId="0" applyFont="1" applyFill="1" applyBorder="1" applyAlignment="1">
      <alignment wrapText="1"/>
    </xf>
    <xf numFmtId="2" fontId="3" fillId="0" borderId="18" xfId="0" applyNumberFormat="1" applyFont="1" applyFill="1" applyBorder="1" applyAlignment="1">
      <alignment horizontal="center"/>
    </xf>
    <xf numFmtId="2" fontId="3" fillId="0" borderId="17" xfId="0" applyNumberFormat="1" applyFont="1" applyFill="1" applyBorder="1" applyAlignment="1">
      <alignment horizontal="center"/>
    </xf>
    <xf numFmtId="0" fontId="3" fillId="0" borderId="46" xfId="0" applyFont="1" applyBorder="1"/>
    <xf numFmtId="0" fontId="3" fillId="0" borderId="10" xfId="0" applyFont="1" applyBorder="1" applyAlignment="1">
      <alignment wrapText="1"/>
    </xf>
    <xf numFmtId="0" fontId="1" fillId="0" borderId="7" xfId="0" applyFont="1" applyFill="1" applyBorder="1" applyAlignment="1">
      <alignment horizontal="center" wrapText="1"/>
    </xf>
    <xf numFmtId="0" fontId="1" fillId="0" borderId="4" xfId="0" applyFont="1" applyFill="1" applyBorder="1" applyAlignment="1">
      <alignment horizontal="center" wrapText="1"/>
    </xf>
    <xf numFmtId="0" fontId="5" fillId="0" borderId="0" xfId="0" applyFont="1" applyFill="1" applyAlignment="1">
      <alignment horizontal="left" vertical="center" readingOrder="1"/>
    </xf>
    <xf numFmtId="0" fontId="1" fillId="0" borderId="0" xfId="0" applyFont="1" applyFill="1" applyBorder="1" applyAlignment="1">
      <alignment horizontal="center"/>
    </xf>
    <xf numFmtId="0" fontId="5" fillId="0" borderId="0" xfId="0" applyFont="1" applyAlignment="1">
      <alignment horizontal="left" vertical="center" readingOrder="1"/>
    </xf>
    <xf numFmtId="0" fontId="1" fillId="0" borderId="29" xfId="0" applyFont="1" applyFill="1" applyBorder="1" applyAlignment="1">
      <alignment horizontal="center" wrapText="1"/>
    </xf>
    <xf numFmtId="0" fontId="1" fillId="0" borderId="9" xfId="0" applyFont="1" applyFill="1" applyBorder="1" applyAlignment="1">
      <alignment horizontal="center" wrapText="1"/>
    </xf>
    <xf numFmtId="0" fontId="1" fillId="0" borderId="8" xfId="0" applyFont="1" applyFill="1" applyBorder="1" applyAlignment="1">
      <alignment horizontal="center" wrapText="1"/>
    </xf>
    <xf numFmtId="0" fontId="1" fillId="0" borderId="5" xfId="0" applyFont="1" applyFill="1" applyBorder="1" applyAlignment="1">
      <alignment horizontal="center" wrapText="1"/>
    </xf>
    <xf numFmtId="0" fontId="1" fillId="0" borderId="11" xfId="0" applyFont="1" applyFill="1" applyBorder="1" applyAlignment="1">
      <alignment horizontal="center" wrapText="1"/>
    </xf>
    <xf numFmtId="0" fontId="1" fillId="0" borderId="12" xfId="0" applyFont="1" applyFill="1" applyBorder="1" applyAlignment="1">
      <alignment horizontal="center" wrapText="1"/>
    </xf>
    <xf numFmtId="0" fontId="1" fillId="0" borderId="13" xfId="0" applyFont="1" applyFill="1" applyBorder="1" applyAlignment="1">
      <alignment horizontal="center" wrapText="1"/>
    </xf>
    <xf numFmtId="0" fontId="1" fillId="0" borderId="33" xfId="0" applyFont="1" applyFill="1" applyBorder="1" applyAlignment="1">
      <alignment horizontal="center" wrapText="1"/>
    </xf>
    <xf numFmtId="0" fontId="1" fillId="0" borderId="19" xfId="0" applyFont="1" applyFill="1" applyBorder="1" applyAlignment="1">
      <alignment horizontal="center" wrapText="1"/>
    </xf>
    <xf numFmtId="0" fontId="1" fillId="0" borderId="34" xfId="0" applyFont="1" applyFill="1" applyBorder="1" applyAlignment="1">
      <alignment horizontal="center" wrapText="1"/>
    </xf>
    <xf numFmtId="0" fontId="1" fillId="0" borderId="30" xfId="0" applyFont="1" applyFill="1" applyBorder="1" applyAlignment="1">
      <alignment horizontal="center" wrapText="1"/>
    </xf>
    <xf numFmtId="0" fontId="5" fillId="0" borderId="0" xfId="0" applyFont="1" applyAlignment="1">
      <alignment horizontal="left" vertical="center" wrapText="1" readingOrder="1"/>
    </xf>
    <xf numFmtId="0" fontId="1" fillId="0" borderId="43"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2" fillId="0" borderId="1" xfId="0" applyFont="1" applyBorder="1" applyAlignment="1">
      <alignment wrapText="1"/>
    </xf>
    <xf numFmtId="0" fontId="2"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1"/>
  <sheetViews>
    <sheetView tabSelected="1" topLeftCell="D43" zoomScaleNormal="100" workbookViewId="0">
      <selection activeCell="E6" sqref="E6"/>
    </sheetView>
  </sheetViews>
  <sheetFormatPr defaultColWidth="40.42578125" defaultRowHeight="12.75" x14ac:dyDescent="0.2"/>
  <cols>
    <col min="1" max="1" width="15.85546875" style="5" customWidth="1"/>
    <col min="2" max="2" width="25.140625" style="5" customWidth="1"/>
    <col min="3" max="3" width="45.140625" style="5" customWidth="1"/>
    <col min="4" max="4" width="17.140625" style="5" bestFit="1" customWidth="1"/>
    <col min="5" max="5" width="28.5703125" style="6" customWidth="1"/>
    <col min="6" max="7" width="28.5703125" style="7" customWidth="1"/>
    <col min="8" max="8" width="28.5703125" style="6" customWidth="1"/>
    <col min="9" max="9" width="12.5703125" style="5" bestFit="1" customWidth="1"/>
    <col min="10" max="10" width="32.85546875" style="5" bestFit="1" customWidth="1"/>
    <col min="11" max="11" width="21.7109375" style="49" customWidth="1"/>
    <col min="12" max="12" width="25.7109375" style="49" bestFit="1" customWidth="1"/>
    <col min="13" max="16384" width="40.42578125" style="5"/>
  </cols>
  <sheetData>
    <row r="1" spans="1:12" x14ac:dyDescent="0.2">
      <c r="A1" s="96" t="s">
        <v>38</v>
      </c>
      <c r="B1" s="96"/>
      <c r="C1" s="96"/>
      <c r="D1" s="96"/>
      <c r="E1" s="96"/>
      <c r="F1" s="96"/>
      <c r="G1" s="96"/>
      <c r="H1" s="96"/>
      <c r="I1" s="96"/>
      <c r="J1" s="96"/>
      <c r="K1" s="96"/>
      <c r="L1" s="96"/>
    </row>
    <row r="2" spans="1:12" ht="13.5" thickBot="1" x14ac:dyDescent="0.25">
      <c r="A2" s="2" t="s">
        <v>6</v>
      </c>
      <c r="B2" s="14" t="s">
        <v>104</v>
      </c>
      <c r="C2" s="96"/>
      <c r="D2" s="96"/>
      <c r="E2" s="96"/>
      <c r="F2" s="96"/>
      <c r="G2" s="96"/>
      <c r="H2" s="96"/>
      <c r="I2" s="96"/>
      <c r="J2" s="96"/>
      <c r="K2" s="96"/>
      <c r="L2" s="96"/>
    </row>
    <row r="3" spans="1:12" s="20" customFormat="1" x14ac:dyDescent="0.2">
      <c r="A3" s="93" t="s">
        <v>29</v>
      </c>
      <c r="B3" s="93" t="s">
        <v>15</v>
      </c>
      <c r="C3" s="100" t="s">
        <v>23</v>
      </c>
      <c r="D3" s="102" t="s">
        <v>22</v>
      </c>
      <c r="E3" s="98" t="s">
        <v>0</v>
      </c>
      <c r="F3" s="100"/>
      <c r="G3" s="100"/>
      <c r="H3" s="108"/>
      <c r="I3" s="104" t="s">
        <v>2</v>
      </c>
      <c r="J3" s="106" t="s">
        <v>1</v>
      </c>
      <c r="K3" s="98" t="s">
        <v>5</v>
      </c>
      <c r="L3" s="99"/>
    </row>
    <row r="4" spans="1:12" s="20" customFormat="1" ht="26.25" thickBot="1" x14ac:dyDescent="0.25">
      <c r="A4" s="94"/>
      <c r="B4" s="94"/>
      <c r="C4" s="101"/>
      <c r="D4" s="103"/>
      <c r="E4" s="33" t="s">
        <v>24</v>
      </c>
      <c r="F4" s="34" t="s">
        <v>20</v>
      </c>
      <c r="G4" s="34" t="s">
        <v>21</v>
      </c>
      <c r="H4" s="35" t="s">
        <v>25</v>
      </c>
      <c r="I4" s="105"/>
      <c r="J4" s="107"/>
      <c r="K4" s="42" t="s">
        <v>3</v>
      </c>
      <c r="L4" s="50" t="s">
        <v>4</v>
      </c>
    </row>
    <row r="5" spans="1:12" ht="38.25" x14ac:dyDescent="0.2">
      <c r="A5" s="27" t="s">
        <v>56</v>
      </c>
      <c r="B5" s="13" t="s">
        <v>99</v>
      </c>
      <c r="C5" s="72" t="s">
        <v>57</v>
      </c>
      <c r="D5" s="29" t="s">
        <v>11</v>
      </c>
      <c r="E5" s="30">
        <v>1</v>
      </c>
      <c r="F5" s="31" t="s">
        <v>102</v>
      </c>
      <c r="G5" s="31">
        <f>IF(F5="per day", 260, IF(F5="per week", 52, IF(F5="per month", 12, IF(F5="per year", 1))))*E5</f>
        <v>260</v>
      </c>
      <c r="H5" s="32">
        <v>6</v>
      </c>
      <c r="I5" s="28" t="s">
        <v>105</v>
      </c>
      <c r="J5" s="92" t="s">
        <v>111</v>
      </c>
      <c r="K5" s="43">
        <f>G5*H5</f>
        <v>1560</v>
      </c>
      <c r="L5" s="51">
        <f>K5/(1820*85%)</f>
        <v>1.0084033613445378</v>
      </c>
    </row>
    <row r="6" spans="1:12" ht="38.25" x14ac:dyDescent="0.2">
      <c r="A6" s="27" t="s">
        <v>56</v>
      </c>
      <c r="B6" s="13" t="s">
        <v>99</v>
      </c>
      <c r="C6" s="73" t="s">
        <v>59</v>
      </c>
      <c r="D6" s="11" t="s">
        <v>11</v>
      </c>
      <c r="E6" s="17">
        <v>1</v>
      </c>
      <c r="F6" s="18" t="s">
        <v>98</v>
      </c>
      <c r="G6" s="18">
        <f t="shared" ref="G6:G46" si="0">IF(F6="per day", 260, IF(F6="per week", 52, IF(F6="per month", 12, IF(F6="per year", 1))))*E6</f>
        <v>12</v>
      </c>
      <c r="H6" s="19">
        <v>6</v>
      </c>
      <c r="I6" s="28" t="s">
        <v>105</v>
      </c>
      <c r="J6" s="92" t="s">
        <v>111</v>
      </c>
      <c r="K6" s="44">
        <f t="shared" ref="K6:K46" si="1">G6*H6</f>
        <v>72</v>
      </c>
      <c r="L6" s="52">
        <f t="shared" ref="L6:L46" si="2">K6/(1820*85%)</f>
        <v>4.6541693600517131E-2</v>
      </c>
    </row>
    <row r="7" spans="1:12" ht="25.5" x14ac:dyDescent="0.2">
      <c r="A7" s="27" t="s">
        <v>56</v>
      </c>
      <c r="B7" s="13" t="s">
        <v>99</v>
      </c>
      <c r="C7" s="73" t="s">
        <v>60</v>
      </c>
      <c r="D7" s="11" t="s">
        <v>11</v>
      </c>
      <c r="E7" s="17">
        <v>2</v>
      </c>
      <c r="F7" s="18" t="s">
        <v>103</v>
      </c>
      <c r="G7" s="18">
        <f t="shared" si="0"/>
        <v>104</v>
      </c>
      <c r="H7" s="19">
        <v>3</v>
      </c>
      <c r="I7" s="28" t="s">
        <v>105</v>
      </c>
      <c r="J7" s="11" t="s">
        <v>110</v>
      </c>
      <c r="K7" s="44">
        <f t="shared" si="1"/>
        <v>312</v>
      </c>
      <c r="L7" s="52">
        <f t="shared" si="2"/>
        <v>0.20168067226890757</v>
      </c>
    </row>
    <row r="8" spans="1:12" ht="38.25" x14ac:dyDescent="0.2">
      <c r="A8" s="27" t="s">
        <v>56</v>
      </c>
      <c r="B8" s="13" t="s">
        <v>99</v>
      </c>
      <c r="C8" s="73" t="s">
        <v>61</v>
      </c>
      <c r="D8" s="11" t="s">
        <v>11</v>
      </c>
      <c r="E8" s="17">
        <v>1</v>
      </c>
      <c r="F8" s="18" t="s">
        <v>103</v>
      </c>
      <c r="G8" s="18">
        <f t="shared" si="0"/>
        <v>52</v>
      </c>
      <c r="H8" s="19">
        <v>2</v>
      </c>
      <c r="I8" s="28" t="s">
        <v>105</v>
      </c>
      <c r="J8" s="92" t="s">
        <v>111</v>
      </c>
      <c r="K8" s="44">
        <f t="shared" si="1"/>
        <v>104</v>
      </c>
      <c r="L8" s="52">
        <f t="shared" si="2"/>
        <v>6.7226890756302518E-2</v>
      </c>
    </row>
    <row r="9" spans="1:12" ht="38.25" x14ac:dyDescent="0.2">
      <c r="A9" s="27" t="s">
        <v>56</v>
      </c>
      <c r="B9" s="13" t="s">
        <v>99</v>
      </c>
      <c r="C9" s="73" t="s">
        <v>62</v>
      </c>
      <c r="D9" s="11" t="s">
        <v>11</v>
      </c>
      <c r="E9" s="17">
        <v>6</v>
      </c>
      <c r="F9" s="18" t="s">
        <v>58</v>
      </c>
      <c r="G9" s="18">
        <f t="shared" si="0"/>
        <v>6</v>
      </c>
      <c r="H9" s="19">
        <v>50</v>
      </c>
      <c r="I9" s="28" t="s">
        <v>105</v>
      </c>
      <c r="J9" s="92" t="s">
        <v>111</v>
      </c>
      <c r="K9" s="44">
        <f t="shared" si="1"/>
        <v>300</v>
      </c>
      <c r="L9" s="52">
        <f t="shared" si="2"/>
        <v>0.19392372333548805</v>
      </c>
    </row>
    <row r="10" spans="1:12" ht="38.25" x14ac:dyDescent="0.2">
      <c r="A10" s="27" t="s">
        <v>56</v>
      </c>
      <c r="B10" s="13" t="s">
        <v>100</v>
      </c>
      <c r="C10" s="73" t="s">
        <v>63</v>
      </c>
      <c r="D10" s="11" t="s">
        <v>10</v>
      </c>
      <c r="E10" s="17">
        <v>4</v>
      </c>
      <c r="F10" s="18" t="s">
        <v>103</v>
      </c>
      <c r="G10" s="18">
        <f t="shared" si="0"/>
        <v>208</v>
      </c>
      <c r="H10" s="19">
        <v>1</v>
      </c>
      <c r="I10" s="13" t="s">
        <v>105</v>
      </c>
      <c r="J10" s="92" t="s">
        <v>109</v>
      </c>
      <c r="K10" s="44">
        <f t="shared" si="1"/>
        <v>208</v>
      </c>
      <c r="L10" s="52">
        <f t="shared" si="2"/>
        <v>0.13445378151260504</v>
      </c>
    </row>
    <row r="11" spans="1:12" x14ac:dyDescent="0.2">
      <c r="A11" s="27" t="s">
        <v>56</v>
      </c>
      <c r="B11" s="13" t="s">
        <v>100</v>
      </c>
      <c r="C11" s="73" t="s">
        <v>64</v>
      </c>
      <c r="D11" s="11" t="s">
        <v>10</v>
      </c>
      <c r="E11" s="17">
        <v>2</v>
      </c>
      <c r="F11" s="18" t="s">
        <v>98</v>
      </c>
      <c r="G11" s="18">
        <f t="shared" si="0"/>
        <v>24</v>
      </c>
      <c r="H11" s="19">
        <v>1</v>
      </c>
      <c r="I11" s="13" t="s">
        <v>106</v>
      </c>
      <c r="J11" s="92" t="s">
        <v>107</v>
      </c>
      <c r="K11" s="44">
        <f t="shared" si="1"/>
        <v>24</v>
      </c>
      <c r="L11" s="52">
        <f t="shared" si="2"/>
        <v>1.5513897866839044E-2</v>
      </c>
    </row>
    <row r="12" spans="1:12" ht="38.25" x14ac:dyDescent="0.2">
      <c r="A12" s="27" t="s">
        <v>56</v>
      </c>
      <c r="B12" s="13" t="s">
        <v>100</v>
      </c>
      <c r="C12" s="73" t="s">
        <v>65</v>
      </c>
      <c r="D12" s="11" t="s">
        <v>10</v>
      </c>
      <c r="E12" s="17">
        <v>3</v>
      </c>
      <c r="F12" s="18" t="s">
        <v>103</v>
      </c>
      <c r="G12" s="18">
        <f t="shared" si="0"/>
        <v>156</v>
      </c>
      <c r="H12" s="19">
        <v>4</v>
      </c>
      <c r="I12" s="13" t="s">
        <v>105</v>
      </c>
      <c r="J12" s="92" t="s">
        <v>109</v>
      </c>
      <c r="K12" s="44">
        <f t="shared" si="1"/>
        <v>624</v>
      </c>
      <c r="L12" s="52">
        <f t="shared" si="2"/>
        <v>0.40336134453781514</v>
      </c>
    </row>
    <row r="13" spans="1:12" ht="38.25" x14ac:dyDescent="0.2">
      <c r="A13" s="27" t="s">
        <v>56</v>
      </c>
      <c r="B13" s="13" t="s">
        <v>100</v>
      </c>
      <c r="C13" s="73" t="s">
        <v>66</v>
      </c>
      <c r="D13" s="11" t="s">
        <v>10</v>
      </c>
      <c r="E13" s="17">
        <v>2</v>
      </c>
      <c r="F13" s="18" t="s">
        <v>98</v>
      </c>
      <c r="G13" s="18">
        <f t="shared" si="0"/>
        <v>24</v>
      </c>
      <c r="H13" s="19">
        <v>10</v>
      </c>
      <c r="I13" s="13" t="s">
        <v>105</v>
      </c>
      <c r="J13" s="92" t="s">
        <v>109</v>
      </c>
      <c r="K13" s="44">
        <f>G13*H13</f>
        <v>240</v>
      </c>
      <c r="L13" s="52">
        <f t="shared" si="2"/>
        <v>0.15513897866839044</v>
      </c>
    </row>
    <row r="14" spans="1:12" ht="38.25" x14ac:dyDescent="0.2">
      <c r="A14" s="27" t="s">
        <v>56</v>
      </c>
      <c r="B14" s="13" t="s">
        <v>100</v>
      </c>
      <c r="C14" s="73" t="s">
        <v>67</v>
      </c>
      <c r="D14" s="11" t="s">
        <v>10</v>
      </c>
      <c r="E14" s="17">
        <v>5</v>
      </c>
      <c r="F14" s="18" t="s">
        <v>98</v>
      </c>
      <c r="G14" s="18">
        <f t="shared" si="0"/>
        <v>60</v>
      </c>
      <c r="H14" s="19">
        <v>10</v>
      </c>
      <c r="I14" s="13" t="s">
        <v>105</v>
      </c>
      <c r="J14" s="92" t="s">
        <v>109</v>
      </c>
      <c r="K14" s="44">
        <f t="shared" si="1"/>
        <v>600</v>
      </c>
      <c r="L14" s="52">
        <f t="shared" si="2"/>
        <v>0.38784744667097609</v>
      </c>
    </row>
    <row r="15" spans="1:12" ht="38.25" x14ac:dyDescent="0.2">
      <c r="A15" s="27" t="s">
        <v>56</v>
      </c>
      <c r="B15" s="13" t="s">
        <v>101</v>
      </c>
      <c r="C15" s="73" t="s">
        <v>68</v>
      </c>
      <c r="D15" s="11" t="s">
        <v>9</v>
      </c>
      <c r="E15" s="17">
        <v>1</v>
      </c>
      <c r="F15" s="18" t="s">
        <v>102</v>
      </c>
      <c r="G15" s="18">
        <f t="shared" si="0"/>
        <v>260</v>
      </c>
      <c r="H15" s="19">
        <v>1</v>
      </c>
      <c r="I15" s="13" t="s">
        <v>105</v>
      </c>
      <c r="J15" s="92" t="s">
        <v>109</v>
      </c>
      <c r="K15" s="44">
        <f t="shared" si="1"/>
        <v>260</v>
      </c>
      <c r="L15" s="52">
        <f t="shared" si="2"/>
        <v>0.16806722689075632</v>
      </c>
    </row>
    <row r="16" spans="1:12" ht="38.25" x14ac:dyDescent="0.2">
      <c r="A16" s="27" t="s">
        <v>56</v>
      </c>
      <c r="B16" s="13" t="s">
        <v>101</v>
      </c>
      <c r="C16" s="73" t="s">
        <v>69</v>
      </c>
      <c r="D16" s="11" t="s">
        <v>9</v>
      </c>
      <c r="E16" s="17">
        <v>1</v>
      </c>
      <c r="F16" s="18" t="s">
        <v>98</v>
      </c>
      <c r="G16" s="18">
        <f t="shared" si="0"/>
        <v>12</v>
      </c>
      <c r="H16" s="19">
        <v>1</v>
      </c>
      <c r="I16" s="13" t="s">
        <v>105</v>
      </c>
      <c r="J16" s="92" t="s">
        <v>109</v>
      </c>
      <c r="K16" s="44">
        <f t="shared" si="1"/>
        <v>12</v>
      </c>
      <c r="L16" s="52">
        <f t="shared" si="2"/>
        <v>7.7569489334195219E-3</v>
      </c>
    </row>
    <row r="17" spans="1:12" ht="38.25" x14ac:dyDescent="0.2">
      <c r="A17" s="27" t="s">
        <v>56</v>
      </c>
      <c r="B17" s="13" t="s">
        <v>101</v>
      </c>
      <c r="C17" s="73" t="s">
        <v>70</v>
      </c>
      <c r="D17" s="11" t="s">
        <v>9</v>
      </c>
      <c r="E17" s="17">
        <v>1</v>
      </c>
      <c r="F17" s="18" t="s">
        <v>102</v>
      </c>
      <c r="G17" s="18">
        <f t="shared" si="0"/>
        <v>260</v>
      </c>
      <c r="H17" s="19">
        <v>1</v>
      </c>
      <c r="I17" s="13" t="s">
        <v>105</v>
      </c>
      <c r="J17" s="92" t="s">
        <v>109</v>
      </c>
      <c r="K17" s="44">
        <f>G17*H17</f>
        <v>260</v>
      </c>
      <c r="L17" s="52">
        <f t="shared" si="2"/>
        <v>0.16806722689075632</v>
      </c>
    </row>
    <row r="18" spans="1:12" ht="38.25" x14ac:dyDescent="0.2">
      <c r="A18" s="27" t="s">
        <v>56</v>
      </c>
      <c r="B18" s="13" t="s">
        <v>101</v>
      </c>
      <c r="C18" s="73" t="s">
        <v>71</v>
      </c>
      <c r="D18" s="11" t="s">
        <v>9</v>
      </c>
      <c r="E18" s="17">
        <v>3</v>
      </c>
      <c r="F18" s="18" t="s">
        <v>103</v>
      </c>
      <c r="G18" s="18">
        <f t="shared" si="0"/>
        <v>156</v>
      </c>
      <c r="H18" s="19">
        <v>4</v>
      </c>
      <c r="I18" s="13" t="s">
        <v>105</v>
      </c>
      <c r="J18" s="92" t="s">
        <v>109</v>
      </c>
      <c r="K18" s="44">
        <f t="shared" si="1"/>
        <v>624</v>
      </c>
      <c r="L18" s="52">
        <f t="shared" si="2"/>
        <v>0.40336134453781514</v>
      </c>
    </row>
    <row r="19" spans="1:12" ht="38.25" x14ac:dyDescent="0.2">
      <c r="A19" s="27" t="s">
        <v>56</v>
      </c>
      <c r="B19" s="13" t="s">
        <v>101</v>
      </c>
      <c r="C19" s="73" t="s">
        <v>72</v>
      </c>
      <c r="D19" s="11" t="s">
        <v>9</v>
      </c>
      <c r="E19" s="17">
        <v>4</v>
      </c>
      <c r="F19" s="18" t="s">
        <v>98</v>
      </c>
      <c r="G19" s="18">
        <f t="shared" si="0"/>
        <v>48</v>
      </c>
      <c r="H19" s="19">
        <v>6</v>
      </c>
      <c r="I19" s="13" t="s">
        <v>105</v>
      </c>
      <c r="J19" s="92" t="s">
        <v>109</v>
      </c>
      <c r="K19" s="44">
        <f t="shared" si="1"/>
        <v>288</v>
      </c>
      <c r="L19" s="52">
        <f t="shared" si="2"/>
        <v>0.18616677440206852</v>
      </c>
    </row>
    <row r="20" spans="1:12" ht="12" customHeight="1" x14ac:dyDescent="0.2">
      <c r="A20" s="27" t="s">
        <v>56</v>
      </c>
      <c r="B20" s="13" t="s">
        <v>101</v>
      </c>
      <c r="C20" s="73" t="s">
        <v>73</v>
      </c>
      <c r="D20" s="11" t="s">
        <v>9</v>
      </c>
      <c r="E20" s="17">
        <v>2</v>
      </c>
      <c r="F20" s="18" t="s">
        <v>103</v>
      </c>
      <c r="G20" s="18">
        <f t="shared" si="0"/>
        <v>104</v>
      </c>
      <c r="H20" s="19">
        <v>3</v>
      </c>
      <c r="I20" s="13" t="s">
        <v>105</v>
      </c>
      <c r="J20" s="92" t="s">
        <v>109</v>
      </c>
      <c r="K20" s="44">
        <f t="shared" si="1"/>
        <v>312</v>
      </c>
      <c r="L20" s="52">
        <f t="shared" si="2"/>
        <v>0.20168067226890757</v>
      </c>
    </row>
    <row r="21" spans="1:12" ht="38.25" x14ac:dyDescent="0.2">
      <c r="A21" s="27" t="s">
        <v>56</v>
      </c>
      <c r="B21" s="13" t="s">
        <v>101</v>
      </c>
      <c r="C21" s="73" t="s">
        <v>74</v>
      </c>
      <c r="D21" s="11" t="s">
        <v>9</v>
      </c>
      <c r="E21" s="17">
        <v>1</v>
      </c>
      <c r="F21" s="18" t="s">
        <v>103</v>
      </c>
      <c r="G21" s="18">
        <f t="shared" si="0"/>
        <v>52</v>
      </c>
      <c r="H21" s="19">
        <v>5</v>
      </c>
      <c r="I21" s="13" t="s">
        <v>105</v>
      </c>
      <c r="J21" s="92" t="s">
        <v>109</v>
      </c>
      <c r="K21" s="44">
        <f t="shared" si="1"/>
        <v>260</v>
      </c>
      <c r="L21" s="52">
        <f t="shared" si="2"/>
        <v>0.16806722689075632</v>
      </c>
    </row>
    <row r="22" spans="1:12" ht="38.25" x14ac:dyDescent="0.2">
      <c r="A22" s="27" t="s">
        <v>56</v>
      </c>
      <c r="B22" s="13" t="s">
        <v>101</v>
      </c>
      <c r="C22" s="73" t="s">
        <v>75</v>
      </c>
      <c r="D22" s="11" t="s">
        <v>9</v>
      </c>
      <c r="E22" s="17">
        <v>1</v>
      </c>
      <c r="F22" s="18" t="s">
        <v>102</v>
      </c>
      <c r="G22" s="18">
        <f t="shared" si="0"/>
        <v>260</v>
      </c>
      <c r="H22" s="19">
        <v>2</v>
      </c>
      <c r="I22" s="13" t="s">
        <v>105</v>
      </c>
      <c r="J22" s="92" t="s">
        <v>109</v>
      </c>
      <c r="K22" s="44">
        <f t="shared" si="1"/>
        <v>520</v>
      </c>
      <c r="L22" s="52">
        <f t="shared" si="2"/>
        <v>0.33613445378151263</v>
      </c>
    </row>
    <row r="23" spans="1:12" ht="38.25" x14ac:dyDescent="0.2">
      <c r="A23" s="27" t="s">
        <v>56</v>
      </c>
      <c r="B23" s="13" t="s">
        <v>101</v>
      </c>
      <c r="C23" s="73" t="s">
        <v>76</v>
      </c>
      <c r="D23" s="11" t="s">
        <v>9</v>
      </c>
      <c r="E23" s="17">
        <v>1</v>
      </c>
      <c r="F23" s="18" t="s">
        <v>98</v>
      </c>
      <c r="G23" s="18">
        <f t="shared" si="0"/>
        <v>12</v>
      </c>
      <c r="H23" s="19">
        <v>1</v>
      </c>
      <c r="I23" s="13" t="s">
        <v>105</v>
      </c>
      <c r="J23" s="92" t="s">
        <v>109</v>
      </c>
      <c r="K23" s="44">
        <f t="shared" si="1"/>
        <v>12</v>
      </c>
      <c r="L23" s="52">
        <f t="shared" si="2"/>
        <v>7.7569489334195219E-3</v>
      </c>
    </row>
    <row r="24" spans="1:12" ht="38.25" x14ac:dyDescent="0.2">
      <c r="A24" s="27" t="s">
        <v>56</v>
      </c>
      <c r="B24" s="13" t="s">
        <v>101</v>
      </c>
      <c r="C24" s="73" t="s">
        <v>77</v>
      </c>
      <c r="D24" s="11" t="s">
        <v>9</v>
      </c>
      <c r="E24" s="17">
        <v>3</v>
      </c>
      <c r="F24" s="18" t="s">
        <v>103</v>
      </c>
      <c r="G24" s="18">
        <f t="shared" si="0"/>
        <v>156</v>
      </c>
      <c r="H24" s="19">
        <v>1</v>
      </c>
      <c r="I24" s="13" t="s">
        <v>105</v>
      </c>
      <c r="J24" s="92" t="s">
        <v>109</v>
      </c>
      <c r="K24" s="44">
        <f t="shared" si="1"/>
        <v>156</v>
      </c>
      <c r="L24" s="52">
        <f t="shared" si="2"/>
        <v>0.10084033613445378</v>
      </c>
    </row>
    <row r="25" spans="1:12" ht="15" customHeight="1" x14ac:dyDescent="0.2">
      <c r="A25" s="27" t="s">
        <v>56</v>
      </c>
      <c r="B25" s="13" t="s">
        <v>101</v>
      </c>
      <c r="C25" s="73" t="s">
        <v>78</v>
      </c>
      <c r="D25" s="11" t="s">
        <v>9</v>
      </c>
      <c r="E25" s="17">
        <v>1</v>
      </c>
      <c r="F25" s="18" t="s">
        <v>102</v>
      </c>
      <c r="G25" s="18">
        <f t="shared" si="0"/>
        <v>260</v>
      </c>
      <c r="H25" s="19">
        <v>1</v>
      </c>
      <c r="I25" s="13" t="s">
        <v>105</v>
      </c>
      <c r="J25" s="92" t="s">
        <v>109</v>
      </c>
      <c r="K25" s="44">
        <f t="shared" si="1"/>
        <v>260</v>
      </c>
      <c r="L25" s="52">
        <f t="shared" si="2"/>
        <v>0.16806722689075632</v>
      </c>
    </row>
    <row r="26" spans="1:12" ht="18" customHeight="1" x14ac:dyDescent="0.2">
      <c r="A26" s="27" t="s">
        <v>56</v>
      </c>
      <c r="B26" s="13" t="s">
        <v>101</v>
      </c>
      <c r="C26" s="73" t="s">
        <v>79</v>
      </c>
      <c r="D26" s="11" t="s">
        <v>9</v>
      </c>
      <c r="E26" s="17">
        <v>2</v>
      </c>
      <c r="F26" s="18" t="s">
        <v>103</v>
      </c>
      <c r="G26" s="18">
        <f t="shared" si="0"/>
        <v>104</v>
      </c>
      <c r="H26" s="19">
        <v>3</v>
      </c>
      <c r="I26" s="13" t="s">
        <v>105</v>
      </c>
      <c r="J26" s="92" t="s">
        <v>109</v>
      </c>
      <c r="K26" s="44">
        <f t="shared" si="1"/>
        <v>312</v>
      </c>
      <c r="L26" s="52">
        <f t="shared" si="2"/>
        <v>0.20168067226890757</v>
      </c>
    </row>
    <row r="27" spans="1:12" ht="38.25" x14ac:dyDescent="0.2">
      <c r="A27" s="27" t="s">
        <v>56</v>
      </c>
      <c r="B27" s="13" t="s">
        <v>101</v>
      </c>
      <c r="C27" s="73" t="s">
        <v>80</v>
      </c>
      <c r="D27" s="11" t="s">
        <v>9</v>
      </c>
      <c r="E27" s="17">
        <v>1</v>
      </c>
      <c r="F27" s="18" t="s">
        <v>103</v>
      </c>
      <c r="G27" s="18">
        <f t="shared" si="0"/>
        <v>52</v>
      </c>
      <c r="H27" s="19">
        <v>1</v>
      </c>
      <c r="I27" s="13" t="s">
        <v>105</v>
      </c>
      <c r="J27" s="92" t="s">
        <v>109</v>
      </c>
      <c r="K27" s="44">
        <f t="shared" si="1"/>
        <v>52</v>
      </c>
      <c r="L27" s="52">
        <f t="shared" si="2"/>
        <v>3.3613445378151259E-2</v>
      </c>
    </row>
    <row r="28" spans="1:12" ht="38.25" x14ac:dyDescent="0.2">
      <c r="A28" s="27" t="s">
        <v>56</v>
      </c>
      <c r="B28" s="13" t="s">
        <v>101</v>
      </c>
      <c r="C28" s="73" t="s">
        <v>81</v>
      </c>
      <c r="D28" s="11" t="s">
        <v>9</v>
      </c>
      <c r="E28" s="17">
        <v>1</v>
      </c>
      <c r="F28" s="18" t="s">
        <v>102</v>
      </c>
      <c r="G28" s="18">
        <f t="shared" si="0"/>
        <v>260</v>
      </c>
      <c r="H28" s="19">
        <v>1</v>
      </c>
      <c r="I28" s="13" t="s">
        <v>105</v>
      </c>
      <c r="J28" s="92" t="s">
        <v>109</v>
      </c>
      <c r="K28" s="44">
        <f t="shared" si="1"/>
        <v>260</v>
      </c>
      <c r="L28" s="52">
        <f t="shared" si="2"/>
        <v>0.16806722689075632</v>
      </c>
    </row>
    <row r="29" spans="1:12" ht="38.25" x14ac:dyDescent="0.2">
      <c r="A29" s="27" t="s">
        <v>56</v>
      </c>
      <c r="B29" s="13" t="s">
        <v>101</v>
      </c>
      <c r="C29" s="73" t="s">
        <v>82</v>
      </c>
      <c r="D29" s="11" t="s">
        <v>9</v>
      </c>
      <c r="E29" s="17">
        <v>1</v>
      </c>
      <c r="F29" s="18" t="s">
        <v>98</v>
      </c>
      <c r="G29" s="18">
        <f t="shared" si="0"/>
        <v>12</v>
      </c>
      <c r="H29" s="19">
        <v>5</v>
      </c>
      <c r="I29" s="13" t="s">
        <v>105</v>
      </c>
      <c r="J29" s="92" t="s">
        <v>109</v>
      </c>
      <c r="K29" s="44">
        <f t="shared" si="1"/>
        <v>60</v>
      </c>
      <c r="L29" s="52">
        <f t="shared" si="2"/>
        <v>3.8784744667097609E-2</v>
      </c>
    </row>
    <row r="30" spans="1:12" s="9" customFormat="1" ht="38.25" x14ac:dyDescent="0.2">
      <c r="A30" s="82" t="s">
        <v>56</v>
      </c>
      <c r="B30" s="83" t="s">
        <v>101</v>
      </c>
      <c r="C30" s="84" t="s">
        <v>83</v>
      </c>
      <c r="D30" s="85" t="s">
        <v>8</v>
      </c>
      <c r="E30" s="86">
        <v>1</v>
      </c>
      <c r="F30" s="87" t="s">
        <v>102</v>
      </c>
      <c r="G30" s="87">
        <f t="shared" ref="G30:G36" si="3">IF(F30="per day", 260, IF(F30="per week", 52, IF(F30="per month", 12, IF(F30="per year", 1))))*E30</f>
        <v>260</v>
      </c>
      <c r="H30" s="88">
        <v>2</v>
      </c>
      <c r="I30" s="13" t="s">
        <v>105</v>
      </c>
      <c r="J30" s="92" t="s">
        <v>109</v>
      </c>
      <c r="K30" s="89">
        <f t="shared" ref="K30:K36" si="4">G30*H30</f>
        <v>520</v>
      </c>
      <c r="L30" s="90">
        <f t="shared" ref="L30:L36" si="5">K30/(1820*85%)</f>
        <v>0.33613445378151263</v>
      </c>
    </row>
    <row r="31" spans="1:12" ht="38.25" x14ac:dyDescent="0.2">
      <c r="A31" s="27" t="s">
        <v>56</v>
      </c>
      <c r="B31" s="13" t="s">
        <v>101</v>
      </c>
      <c r="C31" s="73" t="s">
        <v>84</v>
      </c>
      <c r="D31" s="11" t="s">
        <v>8</v>
      </c>
      <c r="E31" s="17">
        <v>1</v>
      </c>
      <c r="F31" s="18" t="s">
        <v>102</v>
      </c>
      <c r="G31" s="18">
        <f t="shared" si="3"/>
        <v>260</v>
      </c>
      <c r="H31" s="19">
        <v>2</v>
      </c>
      <c r="I31" s="13" t="s">
        <v>105</v>
      </c>
      <c r="J31" s="92" t="s">
        <v>109</v>
      </c>
      <c r="K31" s="44">
        <f t="shared" si="4"/>
        <v>520</v>
      </c>
      <c r="L31" s="52">
        <f t="shared" si="5"/>
        <v>0.33613445378151263</v>
      </c>
    </row>
    <row r="32" spans="1:12" ht="38.25" x14ac:dyDescent="0.2">
      <c r="A32" s="27" t="s">
        <v>56</v>
      </c>
      <c r="B32" s="13" t="s">
        <v>101</v>
      </c>
      <c r="C32" s="73" t="s">
        <v>85</v>
      </c>
      <c r="D32" s="11" t="s">
        <v>8</v>
      </c>
      <c r="E32" s="17">
        <v>1</v>
      </c>
      <c r="F32" s="18" t="s">
        <v>102</v>
      </c>
      <c r="G32" s="18">
        <f t="shared" si="3"/>
        <v>260</v>
      </c>
      <c r="H32" s="19">
        <v>2</v>
      </c>
      <c r="I32" s="13" t="s">
        <v>105</v>
      </c>
      <c r="J32" s="92" t="s">
        <v>109</v>
      </c>
      <c r="K32" s="44">
        <f t="shared" si="4"/>
        <v>520</v>
      </c>
      <c r="L32" s="52">
        <f t="shared" si="5"/>
        <v>0.33613445378151263</v>
      </c>
    </row>
    <row r="33" spans="1:12" ht="38.25" x14ac:dyDescent="0.2">
      <c r="A33" s="27" t="s">
        <v>56</v>
      </c>
      <c r="B33" s="13" t="s">
        <v>101</v>
      </c>
      <c r="C33" s="73" t="s">
        <v>86</v>
      </c>
      <c r="D33" s="11" t="s">
        <v>8</v>
      </c>
      <c r="E33" s="17">
        <v>1</v>
      </c>
      <c r="F33" s="18" t="s">
        <v>102</v>
      </c>
      <c r="G33" s="18">
        <f t="shared" si="3"/>
        <v>260</v>
      </c>
      <c r="H33" s="19">
        <v>1</v>
      </c>
      <c r="I33" s="13" t="s">
        <v>105</v>
      </c>
      <c r="J33" s="92" t="s">
        <v>109</v>
      </c>
      <c r="K33" s="44">
        <f t="shared" si="4"/>
        <v>260</v>
      </c>
      <c r="L33" s="52">
        <f t="shared" si="5"/>
        <v>0.16806722689075632</v>
      </c>
    </row>
    <row r="34" spans="1:12" ht="38.25" x14ac:dyDescent="0.2">
      <c r="A34" s="27" t="s">
        <v>56</v>
      </c>
      <c r="B34" s="13" t="s">
        <v>101</v>
      </c>
      <c r="C34" s="73" t="s">
        <v>87</v>
      </c>
      <c r="D34" s="11" t="s">
        <v>8</v>
      </c>
      <c r="E34" s="17">
        <v>2</v>
      </c>
      <c r="F34" s="18" t="s">
        <v>103</v>
      </c>
      <c r="G34" s="18">
        <f t="shared" si="3"/>
        <v>104</v>
      </c>
      <c r="H34" s="19">
        <v>2</v>
      </c>
      <c r="I34" s="13" t="s">
        <v>105</v>
      </c>
      <c r="J34" s="92" t="s">
        <v>109</v>
      </c>
      <c r="K34" s="44">
        <f t="shared" si="4"/>
        <v>208</v>
      </c>
      <c r="L34" s="52">
        <f t="shared" si="5"/>
        <v>0.13445378151260504</v>
      </c>
    </row>
    <row r="35" spans="1:12" ht="38.25" x14ac:dyDescent="0.2">
      <c r="A35" s="27" t="s">
        <v>56</v>
      </c>
      <c r="B35" s="13" t="s">
        <v>101</v>
      </c>
      <c r="C35" s="73" t="s">
        <v>73</v>
      </c>
      <c r="D35" s="11" t="s">
        <v>8</v>
      </c>
      <c r="E35" s="17">
        <v>2</v>
      </c>
      <c r="F35" s="18" t="s">
        <v>103</v>
      </c>
      <c r="G35" s="18">
        <f t="shared" si="3"/>
        <v>104</v>
      </c>
      <c r="H35" s="19">
        <v>3</v>
      </c>
      <c r="I35" s="13" t="s">
        <v>105</v>
      </c>
      <c r="J35" s="92" t="s">
        <v>109</v>
      </c>
      <c r="K35" s="44">
        <f t="shared" si="4"/>
        <v>312</v>
      </c>
      <c r="L35" s="52">
        <f t="shared" si="5"/>
        <v>0.20168067226890757</v>
      </c>
    </row>
    <row r="36" spans="1:12" ht="38.25" x14ac:dyDescent="0.2">
      <c r="A36" s="27" t="s">
        <v>56</v>
      </c>
      <c r="B36" s="13" t="s">
        <v>100</v>
      </c>
      <c r="C36" s="73" t="s">
        <v>88</v>
      </c>
      <c r="D36" s="11" t="s">
        <v>8</v>
      </c>
      <c r="E36" s="17">
        <v>4</v>
      </c>
      <c r="F36" s="18" t="s">
        <v>98</v>
      </c>
      <c r="G36" s="18">
        <f t="shared" si="3"/>
        <v>48</v>
      </c>
      <c r="H36" s="19">
        <v>1</v>
      </c>
      <c r="I36" s="13" t="s">
        <v>105</v>
      </c>
      <c r="J36" s="92" t="s">
        <v>109</v>
      </c>
      <c r="K36" s="44">
        <f t="shared" si="4"/>
        <v>48</v>
      </c>
      <c r="L36" s="52">
        <f t="shared" si="5"/>
        <v>3.1027795733678087E-2</v>
      </c>
    </row>
    <row r="37" spans="1:12" ht="38.25" x14ac:dyDescent="0.2">
      <c r="A37" s="27" t="s">
        <v>56</v>
      </c>
      <c r="B37" s="13" t="s">
        <v>100</v>
      </c>
      <c r="C37" s="73" t="s">
        <v>89</v>
      </c>
      <c r="D37" s="11" t="s">
        <v>8</v>
      </c>
      <c r="E37" s="17">
        <v>1</v>
      </c>
      <c r="F37" s="18" t="s">
        <v>102</v>
      </c>
      <c r="G37" s="18">
        <f t="shared" ref="G37:G43" si="6">IF(F37="per day", 260, IF(F37="per week", 52, IF(F37="per month", 12, IF(F37="per year", 1))))*E37</f>
        <v>260</v>
      </c>
      <c r="H37" s="19">
        <v>2</v>
      </c>
      <c r="I37" s="13" t="s">
        <v>105</v>
      </c>
      <c r="J37" s="92" t="s">
        <v>109</v>
      </c>
      <c r="K37" s="44">
        <f t="shared" ref="K37:K43" si="7">G37*H37</f>
        <v>520</v>
      </c>
      <c r="L37" s="52">
        <f t="shared" ref="L37:L43" si="8">K37/(1820*85%)</f>
        <v>0.33613445378151263</v>
      </c>
    </row>
    <row r="38" spans="1:12" ht="38.25" x14ac:dyDescent="0.2">
      <c r="A38" s="27" t="s">
        <v>56</v>
      </c>
      <c r="B38" s="13" t="s">
        <v>100</v>
      </c>
      <c r="C38" s="73" t="s">
        <v>90</v>
      </c>
      <c r="D38" s="11" t="s">
        <v>8</v>
      </c>
      <c r="E38" s="17">
        <v>1</v>
      </c>
      <c r="F38" s="18" t="s">
        <v>102</v>
      </c>
      <c r="G38" s="18">
        <f t="shared" si="6"/>
        <v>260</v>
      </c>
      <c r="H38" s="19">
        <v>2</v>
      </c>
      <c r="I38" s="13" t="s">
        <v>105</v>
      </c>
      <c r="J38" s="92" t="s">
        <v>109</v>
      </c>
      <c r="K38" s="44">
        <f t="shared" si="7"/>
        <v>520</v>
      </c>
      <c r="L38" s="52">
        <f t="shared" si="8"/>
        <v>0.33613445378151263</v>
      </c>
    </row>
    <row r="39" spans="1:12" ht="38.25" x14ac:dyDescent="0.2">
      <c r="A39" s="27" t="s">
        <v>56</v>
      </c>
      <c r="B39" s="13" t="s">
        <v>100</v>
      </c>
      <c r="C39" s="73" t="s">
        <v>97</v>
      </c>
      <c r="D39" s="11" t="s">
        <v>8</v>
      </c>
      <c r="E39" s="17">
        <v>1</v>
      </c>
      <c r="F39" s="18" t="s">
        <v>103</v>
      </c>
      <c r="G39" s="18">
        <f t="shared" si="6"/>
        <v>52</v>
      </c>
      <c r="H39" s="19">
        <v>3</v>
      </c>
      <c r="I39" s="13" t="s">
        <v>105</v>
      </c>
      <c r="J39" s="92" t="s">
        <v>109</v>
      </c>
      <c r="K39" s="44">
        <f t="shared" si="7"/>
        <v>156</v>
      </c>
      <c r="L39" s="52">
        <f t="shared" si="8"/>
        <v>0.10084033613445378</v>
      </c>
    </row>
    <row r="40" spans="1:12" ht="14.25" customHeight="1" x14ac:dyDescent="0.2">
      <c r="A40" s="27" t="s">
        <v>56</v>
      </c>
      <c r="B40" s="13" t="s">
        <v>100</v>
      </c>
      <c r="C40" s="73" t="s">
        <v>79</v>
      </c>
      <c r="D40" s="11" t="s">
        <v>8</v>
      </c>
      <c r="E40" s="17">
        <v>2</v>
      </c>
      <c r="F40" s="18" t="s">
        <v>103</v>
      </c>
      <c r="G40" s="18">
        <f t="shared" si="6"/>
        <v>104</v>
      </c>
      <c r="H40" s="19">
        <v>3</v>
      </c>
      <c r="I40" s="13" t="s">
        <v>105</v>
      </c>
      <c r="J40" s="92" t="s">
        <v>109</v>
      </c>
      <c r="K40" s="44">
        <f t="shared" si="7"/>
        <v>312</v>
      </c>
      <c r="L40" s="52">
        <f t="shared" si="8"/>
        <v>0.20168067226890757</v>
      </c>
    </row>
    <row r="41" spans="1:12" ht="38.25" x14ac:dyDescent="0.2">
      <c r="A41" s="27" t="s">
        <v>56</v>
      </c>
      <c r="B41" s="13" t="s">
        <v>108</v>
      </c>
      <c r="C41" s="73" t="s">
        <v>91</v>
      </c>
      <c r="D41" s="11" t="s">
        <v>8</v>
      </c>
      <c r="E41" s="17">
        <v>1</v>
      </c>
      <c r="F41" s="18" t="s">
        <v>98</v>
      </c>
      <c r="G41" s="18">
        <f t="shared" si="6"/>
        <v>12</v>
      </c>
      <c r="H41" s="19">
        <v>6</v>
      </c>
      <c r="I41" s="13" t="s">
        <v>105</v>
      </c>
      <c r="J41" s="92" t="s">
        <v>109</v>
      </c>
      <c r="K41" s="44">
        <f t="shared" si="7"/>
        <v>72</v>
      </c>
      <c r="L41" s="52">
        <f t="shared" si="8"/>
        <v>4.6541693600517131E-2</v>
      </c>
    </row>
    <row r="42" spans="1:12" ht="38.25" x14ac:dyDescent="0.2">
      <c r="A42" s="27" t="s">
        <v>56</v>
      </c>
      <c r="B42" s="13" t="s">
        <v>108</v>
      </c>
      <c r="C42" s="73" t="s">
        <v>92</v>
      </c>
      <c r="D42" s="11" t="s">
        <v>8</v>
      </c>
      <c r="E42" s="17">
        <v>1</v>
      </c>
      <c r="F42" s="18" t="s">
        <v>98</v>
      </c>
      <c r="G42" s="18">
        <f t="shared" si="6"/>
        <v>12</v>
      </c>
      <c r="H42" s="19">
        <v>6</v>
      </c>
      <c r="I42" s="13" t="s">
        <v>105</v>
      </c>
      <c r="J42" s="92" t="s">
        <v>109</v>
      </c>
      <c r="K42" s="44">
        <f t="shared" si="7"/>
        <v>72</v>
      </c>
      <c r="L42" s="52">
        <f t="shared" si="8"/>
        <v>4.6541693600517131E-2</v>
      </c>
    </row>
    <row r="43" spans="1:12" ht="14.25" customHeight="1" x14ac:dyDescent="0.2">
      <c r="A43" s="27" t="s">
        <v>56</v>
      </c>
      <c r="B43" s="13" t="s">
        <v>108</v>
      </c>
      <c r="C43" s="73" t="s">
        <v>93</v>
      </c>
      <c r="D43" s="11" t="s">
        <v>8</v>
      </c>
      <c r="E43" s="17">
        <v>1</v>
      </c>
      <c r="F43" s="18" t="s">
        <v>98</v>
      </c>
      <c r="G43" s="18">
        <f t="shared" si="6"/>
        <v>12</v>
      </c>
      <c r="H43" s="19">
        <v>3</v>
      </c>
      <c r="I43" s="13" t="s">
        <v>105</v>
      </c>
      <c r="J43" s="92" t="s">
        <v>109</v>
      </c>
      <c r="K43" s="44">
        <f t="shared" si="7"/>
        <v>36</v>
      </c>
      <c r="L43" s="52">
        <f t="shared" si="8"/>
        <v>2.3270846800258566E-2</v>
      </c>
    </row>
    <row r="44" spans="1:12" ht="38.25" x14ac:dyDescent="0.2">
      <c r="A44" s="27" t="s">
        <v>56</v>
      </c>
      <c r="B44" s="13" t="s">
        <v>108</v>
      </c>
      <c r="C44" s="73" t="s">
        <v>94</v>
      </c>
      <c r="D44" s="11" t="s">
        <v>8</v>
      </c>
      <c r="E44" s="17">
        <v>1</v>
      </c>
      <c r="F44" s="18" t="s">
        <v>98</v>
      </c>
      <c r="G44" s="18">
        <f t="shared" si="0"/>
        <v>12</v>
      </c>
      <c r="H44" s="19">
        <v>6</v>
      </c>
      <c r="I44" s="13" t="s">
        <v>105</v>
      </c>
      <c r="J44" s="92" t="s">
        <v>109</v>
      </c>
      <c r="K44" s="44">
        <f t="shared" si="1"/>
        <v>72</v>
      </c>
      <c r="L44" s="52">
        <f t="shared" si="2"/>
        <v>4.6541693600517131E-2</v>
      </c>
    </row>
    <row r="45" spans="1:12" ht="38.25" x14ac:dyDescent="0.2">
      <c r="A45" s="27" t="s">
        <v>56</v>
      </c>
      <c r="B45" s="13" t="s">
        <v>108</v>
      </c>
      <c r="C45" s="73" t="s">
        <v>95</v>
      </c>
      <c r="D45" s="11" t="s">
        <v>8</v>
      </c>
      <c r="E45" s="17">
        <v>1</v>
      </c>
      <c r="F45" s="18" t="s">
        <v>102</v>
      </c>
      <c r="G45" s="18">
        <f t="shared" si="0"/>
        <v>260</v>
      </c>
      <c r="H45" s="19">
        <v>4</v>
      </c>
      <c r="I45" s="13" t="s">
        <v>105</v>
      </c>
      <c r="J45" s="92" t="s">
        <v>109</v>
      </c>
      <c r="K45" s="44">
        <f t="shared" si="1"/>
        <v>1040</v>
      </c>
      <c r="L45" s="52">
        <f t="shared" si="2"/>
        <v>0.67226890756302526</v>
      </c>
    </row>
    <row r="46" spans="1:12" s="81" customFormat="1" ht="39" thickBot="1" x14ac:dyDescent="0.25">
      <c r="A46" s="75" t="s">
        <v>56</v>
      </c>
      <c r="B46" s="13" t="s">
        <v>108</v>
      </c>
      <c r="C46" s="74" t="s">
        <v>96</v>
      </c>
      <c r="D46" s="12" t="s">
        <v>8</v>
      </c>
      <c r="E46" s="76">
        <v>1</v>
      </c>
      <c r="F46" s="77" t="s">
        <v>102</v>
      </c>
      <c r="G46" s="77">
        <f t="shared" si="0"/>
        <v>260</v>
      </c>
      <c r="H46" s="78">
        <v>2</v>
      </c>
      <c r="I46" s="91" t="s">
        <v>105</v>
      </c>
      <c r="J46" s="92" t="s">
        <v>109</v>
      </c>
      <c r="K46" s="79">
        <f t="shared" si="1"/>
        <v>520</v>
      </c>
      <c r="L46" s="80">
        <f t="shared" si="2"/>
        <v>0.33613445378151263</v>
      </c>
    </row>
    <row r="47" spans="1:12" x14ac:dyDescent="0.2">
      <c r="K47" s="45" t="s">
        <v>19</v>
      </c>
      <c r="L47" s="53" t="s">
        <v>17</v>
      </c>
    </row>
    <row r="48" spans="1:12" x14ac:dyDescent="0.2">
      <c r="K48" s="45" t="s">
        <v>55</v>
      </c>
      <c r="L48" s="67">
        <f>SUMIF(D5:D46, "MD", L5:L46)</f>
        <v>0</v>
      </c>
    </row>
    <row r="49" spans="10:12" x14ac:dyDescent="0.2">
      <c r="K49" s="46" t="s">
        <v>11</v>
      </c>
      <c r="L49" s="54">
        <f>SUMIF(D5:D46, "SVP", L5:L46)</f>
        <v>1.517776341305753</v>
      </c>
    </row>
    <row r="50" spans="10:12" x14ac:dyDescent="0.2">
      <c r="K50" s="46" t="s">
        <v>10</v>
      </c>
      <c r="L50" s="54">
        <f>SUMIF(D5:D46, "VP", L5:L46)</f>
        <v>1.0963154492566258</v>
      </c>
    </row>
    <row r="51" spans="10:12" x14ac:dyDescent="0.2">
      <c r="K51" s="46" t="s">
        <v>9</v>
      </c>
      <c r="L51" s="54">
        <f>SUMIF(D5:D46, "AVP", L5:L46)</f>
        <v>2.3581124757595342</v>
      </c>
    </row>
    <row r="52" spans="10:12" x14ac:dyDescent="0.2">
      <c r="K52" s="46" t="s">
        <v>8</v>
      </c>
      <c r="L52" s="54">
        <f>SUMIF(D5:D46, "Associate", L5:L46)</f>
        <v>3.6897220426632189</v>
      </c>
    </row>
    <row r="53" spans="10:12" ht="13.5" thickBot="1" x14ac:dyDescent="0.25">
      <c r="K53" s="47" t="s">
        <v>18</v>
      </c>
      <c r="L53" s="55">
        <f>SUMIF(D5:D46, "Clerk", L5:L46)</f>
        <v>0</v>
      </c>
    </row>
    <row r="54" spans="10:12" x14ac:dyDescent="0.2">
      <c r="K54" s="66"/>
    </row>
    <row r="55" spans="10:12" x14ac:dyDescent="0.2">
      <c r="K55" s="66"/>
    </row>
    <row r="56" spans="10:12" x14ac:dyDescent="0.2">
      <c r="K56" s="66"/>
    </row>
    <row r="57" spans="10:12" x14ac:dyDescent="0.2">
      <c r="K57" s="66"/>
    </row>
    <row r="58" spans="10:12" x14ac:dyDescent="0.2">
      <c r="K58" s="66"/>
    </row>
    <row r="59" spans="10:12" x14ac:dyDescent="0.2">
      <c r="K59" s="66"/>
    </row>
    <row r="60" spans="10:12" x14ac:dyDescent="0.2">
      <c r="K60" s="66"/>
    </row>
    <row r="61" spans="10:12" x14ac:dyDescent="0.2">
      <c r="K61" s="66"/>
    </row>
    <row r="62" spans="10:12" x14ac:dyDescent="0.2">
      <c r="K62" s="66"/>
    </row>
    <row r="63" spans="10:12" ht="13.5" thickBot="1" x14ac:dyDescent="0.25">
      <c r="J63" s="24" t="s">
        <v>32</v>
      </c>
      <c r="K63" s="21"/>
      <c r="L63" s="21"/>
    </row>
    <row r="64" spans="10:12" x14ac:dyDescent="0.2">
      <c r="J64" s="24"/>
      <c r="K64" s="26"/>
      <c r="L64" s="26"/>
    </row>
    <row r="65" spans="1:12" ht="13.5" thickBot="1" x14ac:dyDescent="0.25">
      <c r="J65" s="24" t="s">
        <v>31</v>
      </c>
      <c r="K65" s="25"/>
      <c r="L65" s="25"/>
    </row>
    <row r="68" spans="1:12" x14ac:dyDescent="0.2">
      <c r="A68" s="22" t="s">
        <v>16</v>
      </c>
      <c r="B68" s="22"/>
      <c r="C68" s="6"/>
      <c r="D68" s="6"/>
      <c r="I68" s="6"/>
      <c r="J68" s="6"/>
      <c r="K68" s="48"/>
      <c r="L68" s="48"/>
    </row>
    <row r="69" spans="1:12" x14ac:dyDescent="0.2">
      <c r="A69" s="97" t="s">
        <v>52</v>
      </c>
      <c r="B69" s="97"/>
      <c r="C69" s="97"/>
      <c r="D69" s="97"/>
      <c r="E69" s="97"/>
      <c r="F69" s="97"/>
      <c r="G69" s="97"/>
      <c r="H69" s="97"/>
      <c r="I69" s="97"/>
      <c r="J69" s="97"/>
      <c r="K69" s="97"/>
      <c r="L69" s="97"/>
    </row>
    <row r="70" spans="1:12" x14ac:dyDescent="0.2">
      <c r="A70" s="97" t="s">
        <v>53</v>
      </c>
      <c r="B70" s="97"/>
      <c r="C70" s="97"/>
      <c r="D70" s="97"/>
      <c r="E70" s="97"/>
      <c r="F70" s="97"/>
      <c r="G70" s="97"/>
      <c r="H70" s="97"/>
      <c r="I70" s="97"/>
      <c r="J70" s="97"/>
      <c r="K70" s="97"/>
      <c r="L70" s="97"/>
    </row>
    <row r="71" spans="1:12" x14ac:dyDescent="0.2">
      <c r="A71" s="97" t="s">
        <v>41</v>
      </c>
      <c r="B71" s="97"/>
      <c r="C71" s="97"/>
      <c r="D71" s="97"/>
      <c r="E71" s="97"/>
      <c r="F71" s="97"/>
      <c r="G71" s="97"/>
      <c r="H71" s="97"/>
      <c r="I71" s="97"/>
      <c r="J71" s="97"/>
      <c r="K71" s="97"/>
      <c r="L71" s="97"/>
    </row>
    <row r="72" spans="1:12" s="9" customFormat="1" x14ac:dyDescent="0.2">
      <c r="A72" s="95" t="s">
        <v>42</v>
      </c>
      <c r="B72" s="95"/>
      <c r="C72" s="95"/>
      <c r="D72" s="95"/>
      <c r="E72" s="95"/>
      <c r="F72" s="95"/>
      <c r="G72" s="95"/>
      <c r="H72" s="95"/>
      <c r="I72" s="95"/>
      <c r="J72" s="95"/>
      <c r="K72" s="95"/>
      <c r="L72" s="95"/>
    </row>
    <row r="73" spans="1:12" s="9" customFormat="1" x14ac:dyDescent="0.2">
      <c r="A73" s="95" t="s">
        <v>43</v>
      </c>
      <c r="B73" s="95"/>
      <c r="C73" s="95"/>
      <c r="D73" s="95"/>
      <c r="E73" s="95"/>
      <c r="F73" s="95"/>
      <c r="G73" s="95"/>
      <c r="H73" s="95"/>
      <c r="I73" s="95"/>
      <c r="J73" s="95"/>
      <c r="K73" s="95"/>
      <c r="L73" s="95"/>
    </row>
    <row r="74" spans="1:12" s="9" customFormat="1" x14ac:dyDescent="0.2">
      <c r="A74" s="95" t="s">
        <v>44</v>
      </c>
      <c r="B74" s="95"/>
      <c r="C74" s="95"/>
      <c r="D74" s="95"/>
      <c r="E74" s="95"/>
      <c r="F74" s="95"/>
      <c r="G74" s="95"/>
      <c r="H74" s="95"/>
      <c r="I74" s="95"/>
      <c r="J74" s="95"/>
      <c r="K74" s="95"/>
      <c r="L74" s="95"/>
    </row>
    <row r="75" spans="1:12" s="9" customFormat="1" x14ac:dyDescent="0.2">
      <c r="A75" s="95" t="s">
        <v>45</v>
      </c>
      <c r="B75" s="95"/>
      <c r="C75" s="95"/>
      <c r="D75" s="95"/>
      <c r="E75" s="95"/>
      <c r="F75" s="95"/>
      <c r="G75" s="95"/>
      <c r="H75" s="95"/>
      <c r="I75" s="95"/>
      <c r="J75" s="95"/>
      <c r="K75" s="95"/>
      <c r="L75" s="95"/>
    </row>
    <row r="76" spans="1:12" s="9" customFormat="1" x14ac:dyDescent="0.2">
      <c r="A76" s="95" t="s">
        <v>46</v>
      </c>
      <c r="B76" s="95"/>
      <c r="C76" s="95"/>
      <c r="D76" s="95"/>
      <c r="E76" s="95"/>
      <c r="F76" s="95"/>
      <c r="G76" s="95"/>
      <c r="H76" s="95"/>
      <c r="I76" s="95"/>
      <c r="J76" s="95"/>
      <c r="K76" s="95"/>
      <c r="L76" s="95"/>
    </row>
    <row r="77" spans="1:12" s="9" customFormat="1" x14ac:dyDescent="0.2">
      <c r="A77" s="95" t="s">
        <v>54</v>
      </c>
      <c r="B77" s="95"/>
      <c r="C77" s="95"/>
      <c r="D77" s="95"/>
      <c r="E77" s="95"/>
      <c r="F77" s="95"/>
      <c r="G77" s="95"/>
      <c r="H77" s="95"/>
      <c r="I77" s="95"/>
      <c r="J77" s="95"/>
      <c r="K77" s="95"/>
      <c r="L77" s="95"/>
    </row>
    <row r="78" spans="1:12" s="9" customFormat="1" x14ac:dyDescent="0.2">
      <c r="A78" s="95" t="s">
        <v>47</v>
      </c>
      <c r="B78" s="95"/>
      <c r="C78" s="95"/>
      <c r="D78" s="95"/>
      <c r="E78" s="95"/>
      <c r="F78" s="95"/>
      <c r="G78" s="95"/>
      <c r="H78" s="95"/>
      <c r="I78" s="95"/>
      <c r="J78" s="95"/>
      <c r="K78" s="95"/>
      <c r="L78" s="95"/>
    </row>
    <row r="79" spans="1:12" x14ac:dyDescent="0.2">
      <c r="A79" s="109" t="s">
        <v>48</v>
      </c>
      <c r="B79" s="109"/>
      <c r="C79" s="109"/>
      <c r="D79" s="109"/>
      <c r="E79" s="109"/>
      <c r="F79" s="109"/>
      <c r="G79" s="109"/>
      <c r="H79" s="109"/>
      <c r="I79" s="109"/>
      <c r="J79" s="109"/>
      <c r="K79" s="109"/>
      <c r="L79" s="109"/>
    </row>
    <row r="80" spans="1:12" x14ac:dyDescent="0.2">
      <c r="A80" s="95" t="s">
        <v>49</v>
      </c>
      <c r="B80" s="95"/>
      <c r="C80" s="95"/>
      <c r="D80" s="95"/>
      <c r="E80" s="95"/>
      <c r="F80" s="95"/>
      <c r="G80" s="95"/>
      <c r="H80" s="95"/>
      <c r="I80" s="95"/>
      <c r="J80" s="95"/>
      <c r="K80" s="95"/>
      <c r="L80" s="95"/>
    </row>
    <row r="81" spans="1:12" s="9" customFormat="1" x14ac:dyDescent="0.2">
      <c r="A81" s="5"/>
      <c r="B81" s="5"/>
      <c r="C81" s="5"/>
      <c r="D81" s="5"/>
      <c r="E81" s="6"/>
      <c r="F81" s="7"/>
      <c r="G81" s="7"/>
      <c r="H81" s="6"/>
      <c r="I81" s="5"/>
      <c r="J81" s="5"/>
      <c r="K81" s="49"/>
      <c r="L81" s="49"/>
    </row>
  </sheetData>
  <mergeCells count="22">
    <mergeCell ref="A79:L79"/>
    <mergeCell ref="A77:L77"/>
    <mergeCell ref="A78:L78"/>
    <mergeCell ref="A73:L73"/>
    <mergeCell ref="A74:L74"/>
    <mergeCell ref="A75:L75"/>
    <mergeCell ref="B3:B4"/>
    <mergeCell ref="A80:L80"/>
    <mergeCell ref="A1:L1"/>
    <mergeCell ref="C2:L2"/>
    <mergeCell ref="A69:L69"/>
    <mergeCell ref="A70:L70"/>
    <mergeCell ref="A71:L71"/>
    <mergeCell ref="K3:L3"/>
    <mergeCell ref="A3:A4"/>
    <mergeCell ref="C3:C4"/>
    <mergeCell ref="D3:D4"/>
    <mergeCell ref="I3:I4"/>
    <mergeCell ref="J3:J4"/>
    <mergeCell ref="E3:H3"/>
    <mergeCell ref="A72:L72"/>
    <mergeCell ref="A76:L76"/>
  </mergeCells>
  <dataValidations count="3">
    <dataValidation type="list" allowBlank="1" showInputMessage="1" showErrorMessage="1" sqref="D5:D46">
      <formula1>"MD, SVP, VP, AVP, Associate, Clerk"</formula1>
    </dataValidation>
    <dataValidation type="list" allowBlank="1" showInputMessage="1" showErrorMessage="1" sqref="I5:I46">
      <formula1>"BSU, Surge"</formula1>
    </dataValidation>
    <dataValidation type="list" allowBlank="1" showInputMessage="1" showErrorMessage="1" sqref="F5:F46">
      <formula1>"per year, per month, per week, per day"</formula1>
    </dataValidation>
  </dataValidations>
  <pageMargins left="0.25" right="0.25" top="0.75" bottom="0.75" header="0.3" footer="0.3"/>
  <pageSetup paperSize="5"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zoomScaleNormal="100" workbookViewId="0">
      <selection activeCell="G6" sqref="G6"/>
    </sheetView>
  </sheetViews>
  <sheetFormatPr defaultRowHeight="12.75" x14ac:dyDescent="0.2"/>
  <cols>
    <col min="1" max="1" width="10.7109375" style="3" bestFit="1" customWidth="1"/>
    <col min="2" max="2" width="28.140625" style="59" bestFit="1" customWidth="1"/>
    <col min="3" max="3" width="26" style="3" bestFit="1" customWidth="1"/>
    <col min="4" max="4" width="33.140625" style="1" bestFit="1" customWidth="1"/>
    <col min="5" max="5" width="29.140625" style="65" bestFit="1" customWidth="1"/>
    <col min="6" max="6" width="30.7109375" style="1" bestFit="1" customWidth="1"/>
    <col min="7" max="7" width="28.5703125" style="1" customWidth="1"/>
    <col min="8" max="8" width="26.42578125" style="1" bestFit="1" customWidth="1"/>
    <col min="9" max="16384" width="9.140625" style="1"/>
  </cols>
  <sheetData>
    <row r="1" spans="1:8" x14ac:dyDescent="0.2">
      <c r="A1" s="96" t="s">
        <v>30</v>
      </c>
      <c r="B1" s="96"/>
      <c r="C1" s="96"/>
      <c r="D1" s="96"/>
      <c r="E1" s="96"/>
    </row>
    <row r="2" spans="1:8" ht="13.5" thickBot="1" x14ac:dyDescent="0.25">
      <c r="A2" s="2" t="s">
        <v>6</v>
      </c>
      <c r="B2" s="96"/>
      <c r="C2" s="96"/>
      <c r="D2" s="96"/>
      <c r="E2" s="96"/>
    </row>
    <row r="3" spans="1:8" s="3" customFormat="1" ht="15.75" customHeight="1" thickBot="1" x14ac:dyDescent="0.25">
      <c r="A3" s="38" t="s">
        <v>7</v>
      </c>
      <c r="B3" s="56" t="s">
        <v>12</v>
      </c>
      <c r="C3" s="39" t="s">
        <v>39</v>
      </c>
      <c r="D3" s="39" t="s">
        <v>13</v>
      </c>
      <c r="E3" s="61" t="s">
        <v>27</v>
      </c>
      <c r="F3" s="40" t="s">
        <v>50</v>
      </c>
      <c r="G3" s="40" t="s">
        <v>28</v>
      </c>
      <c r="H3" s="41" t="s">
        <v>26</v>
      </c>
    </row>
    <row r="4" spans="1:8" s="3" customFormat="1" ht="15.75" customHeight="1" x14ac:dyDescent="0.2">
      <c r="A4" s="68" t="s">
        <v>55</v>
      </c>
      <c r="B4" s="69">
        <f>'Staffing Demand Analysis'!L48</f>
        <v>0</v>
      </c>
      <c r="C4" s="70">
        <v>0</v>
      </c>
      <c r="D4" s="70"/>
      <c r="E4" s="71">
        <f>B4-C4+D4</f>
        <v>0</v>
      </c>
      <c r="F4" s="110"/>
      <c r="G4" s="110"/>
      <c r="H4" s="111"/>
    </row>
    <row r="5" spans="1:8" ht="29.25" customHeight="1" x14ac:dyDescent="0.2">
      <c r="A5" s="36" t="s">
        <v>11</v>
      </c>
      <c r="B5" s="57">
        <f>'Staffing Demand Analysis'!L49</f>
        <v>1.517776341305753</v>
      </c>
      <c r="C5" s="10">
        <v>1</v>
      </c>
      <c r="D5" s="4"/>
      <c r="E5" s="62">
        <f>B5-C5+D5</f>
        <v>0.51777634130575301</v>
      </c>
      <c r="F5" s="112" t="s">
        <v>122</v>
      </c>
      <c r="G5" s="112" t="s">
        <v>112</v>
      </c>
      <c r="H5" s="113" t="s">
        <v>117</v>
      </c>
    </row>
    <row r="6" spans="1:8" ht="39.75" customHeight="1" x14ac:dyDescent="0.2">
      <c r="A6" s="36" t="s">
        <v>10</v>
      </c>
      <c r="B6" s="57">
        <f>'Staffing Demand Analysis'!L50</f>
        <v>1.0963154492566258</v>
      </c>
      <c r="C6" s="10">
        <v>0</v>
      </c>
      <c r="D6" s="4"/>
      <c r="E6" s="62">
        <f t="shared" ref="E6:E9" si="0">B6-C6+D6</f>
        <v>1.0963154492566258</v>
      </c>
      <c r="F6" s="112" t="s">
        <v>121</v>
      </c>
      <c r="G6" s="112" t="s">
        <v>116</v>
      </c>
      <c r="H6" s="113" t="s">
        <v>118</v>
      </c>
    </row>
    <row r="7" spans="1:8" ht="51" x14ac:dyDescent="0.2">
      <c r="A7" s="36" t="s">
        <v>9</v>
      </c>
      <c r="B7" s="57">
        <f>'Staffing Demand Analysis'!L51</f>
        <v>2.3581124757595342</v>
      </c>
      <c r="C7" s="10">
        <v>0</v>
      </c>
      <c r="D7" s="4"/>
      <c r="E7" s="62">
        <f t="shared" si="0"/>
        <v>2.3581124757595342</v>
      </c>
      <c r="F7" s="112" t="s">
        <v>121</v>
      </c>
      <c r="G7" s="112" t="s">
        <v>115</v>
      </c>
      <c r="H7" s="113" t="s">
        <v>119</v>
      </c>
    </row>
    <row r="8" spans="1:8" ht="38.25" x14ac:dyDescent="0.2">
      <c r="A8" s="36" t="s">
        <v>8</v>
      </c>
      <c r="B8" s="57">
        <f>'Staffing Demand Analysis'!L52</f>
        <v>3.6897220426632189</v>
      </c>
      <c r="C8" s="10">
        <v>3</v>
      </c>
      <c r="D8" s="4"/>
      <c r="E8" s="62">
        <f t="shared" si="0"/>
        <v>0.6897220426632189</v>
      </c>
      <c r="F8" s="112" t="s">
        <v>113</v>
      </c>
      <c r="G8" s="112" t="s">
        <v>114</v>
      </c>
      <c r="H8" s="113" t="s">
        <v>120</v>
      </c>
    </row>
    <row r="9" spans="1:8" ht="15.75" customHeight="1" x14ac:dyDescent="0.2">
      <c r="A9" s="36" t="s">
        <v>18</v>
      </c>
      <c r="B9" s="57">
        <f>'Staffing Demand Analysis'!L53</f>
        <v>0</v>
      </c>
      <c r="C9" s="10">
        <v>0</v>
      </c>
      <c r="D9" s="4"/>
      <c r="E9" s="62">
        <f t="shared" si="0"/>
        <v>0</v>
      </c>
      <c r="F9" s="112"/>
      <c r="G9" s="112"/>
      <c r="H9" s="113"/>
    </row>
    <row r="10" spans="1:8" ht="13.5" thickBot="1" x14ac:dyDescent="0.25">
      <c r="A10" s="37" t="s">
        <v>14</v>
      </c>
      <c r="B10" s="58">
        <f>SUM(B4:B9)</f>
        <v>8.6619263089851319</v>
      </c>
      <c r="C10" s="8">
        <f>SUM(C4:C9)</f>
        <v>4</v>
      </c>
      <c r="D10" s="8">
        <f t="shared" ref="D10:E10" si="1">SUM(D4:D9)</f>
        <v>0</v>
      </c>
      <c r="E10" s="63">
        <f t="shared" si="1"/>
        <v>4.6619263089851319</v>
      </c>
      <c r="F10" s="15"/>
      <c r="G10" s="15"/>
      <c r="H10" s="16"/>
    </row>
    <row r="15" spans="1:8" ht="15" customHeight="1" thickBot="1" x14ac:dyDescent="0.25">
      <c r="E15" s="64"/>
      <c r="F15" s="24" t="s">
        <v>32</v>
      </c>
      <c r="G15" s="21"/>
      <c r="H15" s="21"/>
    </row>
    <row r="16" spans="1:8" x14ac:dyDescent="0.2">
      <c r="E16" s="64"/>
      <c r="F16" s="24"/>
      <c r="G16" s="26"/>
      <c r="H16" s="26"/>
    </row>
    <row r="17" spans="1:11" ht="13.5" thickBot="1" x14ac:dyDescent="0.25">
      <c r="E17" s="64"/>
      <c r="F17" s="24" t="s">
        <v>31</v>
      </c>
      <c r="G17" s="25"/>
      <c r="H17" s="25"/>
    </row>
    <row r="18" spans="1:11" x14ac:dyDescent="0.2">
      <c r="E18" s="64"/>
      <c r="F18" s="21"/>
      <c r="G18" s="21"/>
      <c r="H18" s="21"/>
    </row>
    <row r="19" spans="1:11" x14ac:dyDescent="0.2">
      <c r="E19" s="64"/>
      <c r="F19" s="21"/>
      <c r="G19" s="21"/>
      <c r="H19" s="21"/>
    </row>
    <row r="20" spans="1:11" x14ac:dyDescent="0.2">
      <c r="E20" s="64"/>
      <c r="F20" s="21"/>
      <c r="G20" s="21"/>
      <c r="H20" s="21"/>
    </row>
    <row r="21" spans="1:11" s="6" customFormat="1" x14ac:dyDescent="0.2">
      <c r="A21" s="22" t="s">
        <v>16</v>
      </c>
      <c r="B21" s="60"/>
      <c r="E21" s="48"/>
      <c r="F21" s="7"/>
      <c r="J21" s="7"/>
      <c r="K21" s="7"/>
    </row>
    <row r="22" spans="1:11" s="6" customFormat="1" ht="15" customHeight="1" x14ac:dyDescent="0.2">
      <c r="A22" s="109" t="s">
        <v>33</v>
      </c>
      <c r="B22" s="109"/>
      <c r="C22" s="109"/>
      <c r="D22" s="109"/>
      <c r="E22" s="109"/>
      <c r="F22" s="109"/>
      <c r="G22" s="109"/>
      <c r="H22" s="109"/>
      <c r="I22" s="23"/>
      <c r="J22" s="23"/>
      <c r="K22" s="23"/>
    </row>
    <row r="23" spans="1:11" s="6" customFormat="1" ht="15" customHeight="1" x14ac:dyDescent="0.2">
      <c r="A23" s="109" t="s">
        <v>40</v>
      </c>
      <c r="B23" s="109"/>
      <c r="C23" s="109"/>
      <c r="D23" s="109"/>
      <c r="E23" s="109"/>
      <c r="F23" s="109"/>
      <c r="G23" s="109"/>
      <c r="H23" s="109"/>
      <c r="I23" s="23"/>
      <c r="J23" s="23"/>
      <c r="K23" s="23"/>
    </row>
    <row r="24" spans="1:11" s="6" customFormat="1" ht="15" customHeight="1" x14ac:dyDescent="0.2">
      <c r="A24" s="109" t="s">
        <v>34</v>
      </c>
      <c r="B24" s="109"/>
      <c r="C24" s="109"/>
      <c r="D24" s="109"/>
      <c r="E24" s="109"/>
      <c r="F24" s="109"/>
      <c r="G24" s="109"/>
      <c r="H24" s="109"/>
      <c r="I24" s="23"/>
      <c r="J24" s="23"/>
      <c r="K24" s="23"/>
    </row>
    <row r="25" spans="1:11" s="6" customFormat="1" ht="29.25" customHeight="1" x14ac:dyDescent="0.2">
      <c r="A25" s="109" t="s">
        <v>35</v>
      </c>
      <c r="B25" s="109"/>
      <c r="C25" s="109"/>
      <c r="D25" s="109"/>
      <c r="E25" s="109"/>
      <c r="F25" s="109"/>
      <c r="G25" s="109"/>
      <c r="H25" s="109"/>
      <c r="I25" s="23"/>
      <c r="J25" s="23"/>
      <c r="K25" s="23"/>
    </row>
    <row r="26" spans="1:11" s="6" customFormat="1" ht="15" customHeight="1" x14ac:dyDescent="0.2">
      <c r="A26" s="109" t="s">
        <v>36</v>
      </c>
      <c r="B26" s="109"/>
      <c r="C26" s="109"/>
      <c r="D26" s="109"/>
      <c r="E26" s="109"/>
      <c r="F26" s="109"/>
      <c r="G26" s="109"/>
      <c r="H26" s="109"/>
      <c r="I26" s="23"/>
      <c r="J26" s="23"/>
      <c r="K26" s="23"/>
    </row>
    <row r="27" spans="1:11" s="6" customFormat="1" ht="15" customHeight="1" x14ac:dyDescent="0.2">
      <c r="A27" s="109" t="s">
        <v>51</v>
      </c>
      <c r="B27" s="109"/>
      <c r="C27" s="109"/>
      <c r="D27" s="109"/>
      <c r="E27" s="109"/>
      <c r="F27" s="109"/>
      <c r="G27" s="109"/>
      <c r="H27" s="109"/>
      <c r="I27" s="23"/>
      <c r="J27" s="23"/>
      <c r="K27" s="23"/>
    </row>
    <row r="28" spans="1:11" s="6" customFormat="1" ht="15" customHeight="1" x14ac:dyDescent="0.2">
      <c r="A28" s="109" t="s">
        <v>37</v>
      </c>
      <c r="B28" s="109"/>
      <c r="C28" s="109"/>
      <c r="D28" s="109"/>
      <c r="E28" s="109"/>
      <c r="F28" s="109"/>
      <c r="G28" s="109"/>
      <c r="H28" s="109"/>
      <c r="I28" s="23"/>
      <c r="J28" s="23"/>
      <c r="K28" s="23"/>
    </row>
  </sheetData>
  <mergeCells count="9">
    <mergeCell ref="A28:H28"/>
    <mergeCell ref="A24:H24"/>
    <mergeCell ref="A23:H23"/>
    <mergeCell ref="A22:H22"/>
    <mergeCell ref="A1:E1"/>
    <mergeCell ref="B2:E2"/>
    <mergeCell ref="A25:H25"/>
    <mergeCell ref="A26:H26"/>
    <mergeCell ref="A27:H27"/>
  </mergeCells>
  <pageMargins left="0.25" right="0.25" top="0.75" bottom="0.75" header="0.3" footer="0.3"/>
  <pageSetup scale="6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Staffing Demand Analysis</vt:lpstr>
      <vt:lpstr>Staffing Gap Analysis</vt:lpstr>
      <vt:lpstr>'Staffing Demand Analysis'!Print_Area</vt:lpstr>
      <vt:lpstr>'Staffing Gap Analysis'!Print_Area</vt:lpstr>
    </vt:vector>
  </TitlesOfParts>
  <Company>Bank of China, 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JIAN (Zoe)</dc:creator>
  <cp:lastModifiedBy>PENG, QIAN(Charlie)</cp:lastModifiedBy>
  <cp:lastPrinted>2017-01-17T15:23:15Z</cp:lastPrinted>
  <dcterms:created xsi:type="dcterms:W3CDTF">2016-09-21T20:12:34Z</dcterms:created>
  <dcterms:modified xsi:type="dcterms:W3CDTF">2017-01-17T15:23:40Z</dcterms:modified>
</cp:coreProperties>
</file>