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AFAF0A1A-DC19-2D4F-94A5-C0F4B90DF0D4}" xr6:coauthVersionLast="47" xr6:coauthVersionMax="47" xr10:uidLastSave="{00000000-0000-0000-0000-000000000000}"/>
  <bookViews>
    <workbookView xWindow="25580" yWindow="500" windowWidth="25640" windowHeight="28300" tabRatio="914" activeTab="18"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B2" i="33"/>
  <c r="D11" i="14"/>
  <c r="D10"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D2" i="33" l="1" a="1"/>
  <c r="A3" i="33" s="1"/>
  <c r="A4" i="26"/>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 r="D2" i="33" l="1"/>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tc={EE16C57E-4C37-B14C-93FA-464417B5AE88}</author>
  </authors>
  <commentList>
    <comment ref="B15" authorId="0" shapeId="0" xr:uid="{EE16C57E-4C37-B14C-93FA-464417B5AE88}">
      <text>
        <t xml:space="preserve">[Threaded comment]
Your version of Excel allows you to read this threaded comment; however, any edits to it will get removed if the file is opened in a newer version of Excel. Learn more: https://go.microsoft.com/fwlink/?linkid=870924
Comment:
See Task 5.1 report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tc={0880BC12-2379-564C-8F5A-B35539B8BF92}</author>
  </authors>
  <commentList>
    <comment ref="B19" authorId="0" shapeId="0" xr:uid="{0880BC12-2379-564C-8F5A-B35539B8BF92}">
      <text>
        <t>[Threaded comment]
Your version of Excel allows you to read this threaded comment; however, any edits to it will get removed if the file is opened in a newer version of Excel. Learn more: https://go.microsoft.com/fwlink/?linkid=870924
Comment:
    See report from Gridworks (Deborah)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<sst xmlns="http://schemas.openxmlformats.org/spreadsheetml/2006/main" count="6038" uniqueCount="3659">
  <si>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</si>
  <si>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</si>
  <si>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</si>
  <si>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</si>
  <si>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</si>
  <si>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</si>
  <si>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</si>
  <si>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</si>
  <si>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</si>
  <si>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</si>
  <si>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</si>
  <si>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</si>
  <si>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</si>
  <si>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</si>
  <si>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</si>
  <si>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</si>
  <si>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</si>
  <si>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</si>
  <si>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</si>
  <si>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</si>
  <si>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</si>
  <si>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</si>
  <si>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</si>
  <si>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</si>
  <si>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</si>
  <si>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</si>
  <si>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</si>
  <si>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</si>
  <si>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</si>
  <si>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</si>
  <si>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</si>
  <si>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</si>
  <si>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</si>
  <si>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</si>
  <si>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</si>
  <si>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</si>
  <si>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</si>
  <si>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</si>
  <si>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</si>
  <si>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</si>
  <si>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</si>
  <si>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</si>
  <si>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</si>
  <si>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</si>
  <si>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</si>
  <si>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</si>
  <si>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</si>
  <si>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</si>
  <si>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</si>
  <si>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</si>
  <si>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</si>
  <si>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</si>
  <si>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</si>
  <si>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</si>
  <si>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</si>
  <si>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</si>
  <si>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</si>
  <si>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</si>
  <si>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</si>
  <si>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</si>
  <si>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</si>
  <si>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</si>
  <si>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</si>
  <si>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</si>
  <si>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</si>
  <si>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</si>
  <si>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</si>
  <si>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</si>
  <si>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</si>
  <si>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</si>
  <si>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</si>
  <si>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</si>
  <si>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</si>
  <si>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</si>
  <si>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</si>
  <si>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</si>
  <si>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</si>
  <si>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</si>
  <si>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</si>
  <si>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</si>
  <si>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</si>
  <si>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</si>
  <si>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</si>
  <si>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</si>
  <si>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</si>
  <si>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</si>
  <si>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</si>
  <si>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</si>
  <si>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</si>
  <si>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</si>
  <si>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</si>
  <si>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</si>
  <si>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</si>
  <si>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</si>
  <si>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</si>
  <si>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</si>
  <si>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</si>
  <si>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</si>
  <si>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</si>
  <si>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</si>
  <si>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</si>
  <si>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</si>
  <si>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</si>
  <si>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</si>
  <si>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</si>
  <si>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</si>
  <si>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</si>
  <si>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</si>
  <si>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</si>
  <si>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</si>
  <si>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</si>
  <si>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</si>
  <si>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</si>
  <si>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</si>
  <si>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</si>
  <si>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</si>
  <si>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</si>
  <si>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</si>
  <si>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</si>
  <si>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</si>
  <si>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</si>
  <si>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</si>
  <si>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</si>
  <si>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</si>
  <si>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</si>
  <si>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</si>
  <si>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</si>
  <si>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</si>
  <si>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</si>
  <si>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</si>
  <si>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</si>
  <si>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</si>
  <si>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</si>
  <si>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</si>
  <si>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</si>
  <si>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</si>
  <si>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</si>
  <si>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</si>
  <si>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</si>
  <si>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</si>
  <si>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</si>
  <si>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</si>
  <si>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</si>
  <si>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</si>
  <si>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</si>
  <si>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</si>
  <si>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</si>
  <si>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</si>
  <si>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</si>
  <si>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</si>
  <si>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</si>
  <si>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</si>
  <si>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</si>
  <si>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</si>
  <si>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</si>
  <si>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</si>
  <si>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</si>
  <si>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</si>
  <si>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</si>
  <si>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</si>
  <si>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</si>
  <si>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</si>
  <si>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</si>
  <si>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</si>
  <si>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</si>
  <si>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</si>
  <si>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</si>
  <si>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</si>
  <si>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</si>
  <si>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</si>
  <si>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</si>
  <si>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</si>
  <si>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</si>
  <si>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</si>
  <si>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</si>
  <si>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</si>
  <si>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</si>
  <si>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</si>
  <si>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</si>
  <si>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</si>
  <si>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</si>
  <si>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</si>
  <si>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</si>
  <si>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</si>
  <si>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</si>
  <si>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</si>
  <si>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</si>
  <si>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</si>
  <si>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</si>
  <si>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</si>
  <si>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</si>
  <si>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</si>
  <si>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</si>
  <si>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</si>
  <si>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</si>
  <si>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</si>
  <si>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</si>
  <si>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</si>
  <si>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</si>
  <si>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</si>
  <si>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</si>
  <si>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</si>
  <si>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</si>
  <si>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</si>
  <si>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</si>
  <si>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</si>
  <si>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</si>
  <si>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</si>
  <si>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</si>
  <si>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</si>
  <si>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</si>
  <si>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</si>
  <si>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</si>
  <si>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</si>
  <si>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</si>
  <si>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</si>
  <si>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</si>
  <si>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</si>
  <si>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</si>
  <si>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</si>
  <si>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</si>
  <si>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</si>
  <si>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</si>
  <si>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</si>
  <si>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</si>
  <si>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</si>
  <si>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</si>
  <si>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</si>
  <si>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</si>
  <si>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</si>
  <si>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</si>
  <si>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</si>
  <si>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</si>
  <si>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</si>
  <si>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</si>
  <si>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</si>
  <si>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</si>
  <si>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</si>
  <si>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</si>
  <si>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</si>
  <si>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</si>
  <si>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</si>
  <si>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</si>
  <si>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</si>
  <si>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</si>
  <si>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</si>
  <si>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</si>
  <si>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</si>
  <si>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</si>
  <si>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</si>
  <si>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</si>
  <si>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</si>
  <si>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</si>
  <si>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</si>
  <si>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</si>
  <si>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</si>
  <si>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</si>
  <si>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</si>
  <si>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</si>
  <si>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</si>
  <si>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</si>
  <si>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</si>
  <si>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</si>
  <si>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</si>
  <si>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</si>
  <si>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</si>
  <si>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</si>
  <si>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</si>
  <si>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</si>
  <si>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</si>
  <si>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</si>
  <si>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</si>
  <si>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</si>
  <si>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</si>
  <si>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</si>
  <si>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</si>
  <si>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</si>
  <si>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</si>
  <si>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</si>
  <si>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</si>
  <si>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</si>
  <si>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</si>
  <si>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</si>
  <si>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</si>
  <si>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</si>
  <si>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</si>
  <si>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</si>
  <si>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</si>
  <si>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</si>
  <si>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</si>
  <si>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</si>
  <si>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</si>
  <si>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</si>
  <si>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</si>
  <si>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</si>
  <si>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</si>
  <si>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</si>
  <si>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</si>
  <si>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</si>
  <si>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</si>
  <si>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</si>
  <si>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</si>
  <si>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</si>
  <si>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</si>
  <si>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</si>
  <si>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</si>
  <si>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</si>
  <si>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</si>
  <si>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</si>
  <si>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</si>
  <si>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</si>
  <si>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</si>
  <si>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</si>
  <si>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</si>
  <si>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</si>
  <si>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</si>
  <si>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</si>
  <si>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</si>
  <si>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</si>
  <si>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</si>
  <si>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</si>
  <si>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</si>
  <si>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</si>
  <si>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</si>
  <si>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</si>
  <si>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</si>
  <si>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</si>
  <si>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</si>
  <si>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</si>
  <si>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</si>
  <si>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</si>
  <si>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</si>
  <si>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</si>
  <si>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</si>
  <si>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</si>
  <si>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</si>
  <si>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</si>
  <si>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</si>
  <si>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</si>
  <si>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</si>
  <si>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</si>
  <si>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</si>
  <si>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</si>
  <si>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</si>
  <si>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</si>
  <si>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</si>
  <si>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</si>
  <si>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</si>
  <si>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</si>
  <si>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</si>
  <si>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</si>
  <si>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</si>
  <si>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</si>
  <si>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</si>
  <si>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</si>
  <si>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</si>
  <si>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</si>
  <si>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</si>
  <si>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</si>
  <si>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</si>
  <si>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</si>
  <si>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</si>
  <si>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</si>
  <si>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</si>
  <si>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</si>
  <si>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</si>
  <si>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</si>
  <si>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</si>
  <si>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</si>
  <si>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</si>
  <si>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</si>
  <si>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</si>
  <si>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</si>
  <si>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</si>
  <si>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</si>
  <si>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</si>
  <si>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</si>
  <si>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</si>
  <si>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</si>
  <si>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</si>
  <si>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</si>
  <si>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</si>
  <si>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</si>
  <si>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</si>
  <si>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</si>
  <si>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</si>
  <si>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</si>
  <si>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</si>
  <si>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</si>
  <si>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</si>
  <si>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</si>
  <si>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</si>
  <si>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</si>
  <si>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</si>
  <si>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</si>
  <si>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</si>
  <si>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</si>
  <si>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</si>
  <si>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</si>
  <si>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</si>
  <si>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</si>
  <si>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</si>
  <si>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</si>
  <si>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</si>
  <si>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</si>
  <si>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</si>
  <si>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</si>
  <si>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</si>
  <si>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</si>
  <si>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</si>
  <si>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</si>
  <si>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</si>
  <si>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</si>
  <si>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</si>
  <si>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</si>
  <si>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</si>
  <si>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</si>
  <si>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</si>
  <si>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</si>
  <si>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</si>
  <si>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</si>
  <si>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</si>
  <si>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</si>
  <si>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</si>
  <si>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</si>
  <si>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</si>
  <si>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</si>
  <si>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</si>
  <si>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</si>
  <si>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</si>
  <si>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</si>
  <si>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</si>
  <si>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</si>
  <si>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</si>
  <si>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</si>
  <si>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</si>
  <si>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</si>
  <si>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</si>
  <si>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</si>
  <si>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</si>
  <si>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</si>
  <si>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</si>
  <si>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</si>
  <si>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</si>
  <si>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</si>
  <si>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</si>
  <si>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</si>
  <si>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</si>
  <si>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</si>
  <si>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</si>
  <si>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</si>
  <si>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</si>
  <si>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</si>
  <si>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</si>
  <si>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</si>
  <si>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</si>
  <si>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</si>
  <si>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</si>
  <si>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</si>
  <si>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</si>
  <si>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</si>
  <si>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</si>
  <si>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</si>
  <si>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</si>
  <si>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</si>
  <si>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</si>
  <si>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</si>
  <si>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</si>
  <si>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</si>
  <si>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</si>
  <si>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</si>
  <si>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</si>
  <si>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</si>
  <si>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</si>
  <si>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</si>
  <si>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</si>
  <si>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</si>
  <si>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</si>
  <si>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</si>
  <si>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</si>
  <si>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</si>
  <si>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</si>
  <si>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</si>
  <si>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</si>
  <si>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</si>
  <si>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</si>
  <si>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</si>
  <si>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</si>
  <si>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</si>
  <si>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</si>
  <si>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</si>
  <si>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</si>
  <si>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</si>
  <si>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</si>
  <si>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</si>
  <si>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</si>
  <si>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</si>
  <si>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</si>
  <si>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</si>
  <si>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</si>
  <si>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</si>
  <si>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</si>
  <si>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</si>
  <si>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</si>
  <si>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</si>
  <si>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</si>
  <si>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</si>
  <si>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</si>
  <si>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</si>
  <si>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</si>
  <si>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</si>
  <si>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</si>
  <si>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</si>
  <si>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</si>
  <si>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</si>
  <si>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</si>
  <si>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</si>
  <si>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</si>
  <si>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</si>
  <si>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</si>
  <si>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</si>
  <si>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</si>
  <si>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</si>
  <si>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</si>
  <si>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</si>
  <si>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</si>
  <si>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</si>
  <si>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</si>
  <si>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</si>
  <si>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</si>
  <si>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</si>
  <si>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</si>
  <si>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</si>
  <si>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</si>
  <si>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</si>
  <si>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</si>
  <si>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</si>
  <si>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</si>
  <si>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</si>
  <si>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</si>
  <si>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</si>
  <si>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</si>
  <si>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</si>
  <si>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</si>
  <si>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</si>
  <si>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</si>
  <si>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</si>
  <si>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</si>
  <si>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</si>
  <si>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</si>
  <si>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</si>
  <si>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</si>
  <si>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</si>
  <si>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</si>
  <si>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</si>
  <si>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</si>
  <si>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</si>
  <si>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</si>
  <si>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</si>
  <si>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</si>
  <si>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</si>
  <si>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</si>
  <si>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</si>
  <si>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</si>
  <si>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</si>
  <si>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</si>
  <si>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</si>
  <si>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</si>
  <si>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</si>
  <si>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</si>
  <si>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</si>
  <si>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</si>
  <si>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</si>
  <si>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</si>
  <si>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</si>
  <si>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</si>
  <si>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</si>
  <si>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</si>
  <si>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</si>
  <si>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</si>
  <si>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</si>
  <si>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</si>
  <si>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</si>
  <si>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</si>
  <si>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</si>
  <si>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</si>
  <si>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</si>
  <si>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</si>
  <si>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</si>
  <si>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</si>
  <si>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</si>
  <si>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</si>
  <si>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</si>
  <si>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</si>
  <si>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</si>
  <si>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</si>
  <si>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</si>
  <si>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</si>
  <si>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</si>
  <si>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</si>
  <si>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</si>
  <si>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</si>
  <si>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</si>
  <si>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</si>
  <si>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</si>
  <si>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</si>
  <si>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</si>
  <si>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</si>
  <si>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</si>
  <si>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</si>
  <si>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</si>
  <si>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</si>
  <si>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</si>
  <si>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</si>
  <si>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</si>
  <si>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</si>
  <si>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</si>
  <si>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</si>
  <si>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</si>
  <si>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</si>
  <si>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</si>
  <si>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</si>
  <si>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</si>
  <si>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</si>
  <si>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</si>
  <si>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</si>
  <si>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</si>
  <si>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</si>
  <si>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</si>
  <si>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</si>
  <si>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</si>
  <si>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</si>
  <si>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</si>
  <si>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</si>
  <si>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</si>
  <si>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</si>
  <si>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</si>
  <si>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</si>
  <si>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</si>
  <si>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</si>
  <si>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</si>
  <si>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</si>
  <si>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</si>
  <si>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</si>
  <si>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</si>
  <si>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</si>
  <si>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</si>
  <si>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</si>
  <si>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</si>
  <si>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</si>
  <si>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</si>
  <si>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</si>
  <si>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</si>
  <si>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</si>
  <si>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</si>
  <si>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</si>
  <si>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</si>
  <si>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</si>
  <si>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</si>
  <si>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</si>
  <si>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</si>
  <si>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</si>
  <si>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</si>
  <si>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</si>
  <si>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</si>
  <si>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</si>
  <si>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</si>
  <si>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</si>
  <si>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</si>
  <si>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</si>
  <si>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</si>
  <si>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</si>
  <si>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</si>
  <si>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</si>
  <si>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</si>
  <si>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</si>
  <si>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</si>
  <si>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</si>
  <si>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</si>
  <si>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</si>
  <si>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</si>
  <si>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</si>
  <si>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</si>
  <si>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</si>
  <si>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</si>
  <si>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</si>
  <si>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</si>
  <si>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</si>
  <si>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</si>
  <si>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</si>
  <si>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</si>
  <si>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</si>
  <si>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</si>
  <si>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</si>
  <si>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</si>
  <si>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</si>
  <si>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</si>
  <si>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</si>
  <si>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</si>
  <si>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</si>
  <si>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</si>
  <si>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</si>
  <si>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</si>
  <si>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</si>
  <si>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</si>
  <si>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</si>
  <si>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</si>
  <si>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</si>
  <si>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</si>
  <si>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</si>
  <si>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</si>
  <si>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</si>
  <si>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</si>
  <si>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</si>
  <si>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</si>
  <si>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</si>
  <si>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</si>
  <si>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</si>
  <si>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</si>
  <si>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</si>
  <si>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</si>
  <si>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</si>
  <si>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</si>
  <si>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</si>
  <si>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</si>
  <si>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</si>
  <si>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</si>
  <si>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</si>
  <si>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</si>
  <si>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</si>
  <si>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</si>
  <si>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</si>
  <si>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</si>
  <si>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</si>
  <si>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</si>
  <si>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</si>
  <si>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</si>
  <si>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</si>
  <si>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</si>
  <si>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</si>
  <si>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</si>
  <si>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</si>
  <si>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</si>
  <si>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</si>
  <si>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</si>
  <si>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</si>
  <si>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</si>
  <si>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</si>
  <si>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</si>
  <si>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</si>
  <si>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</si>
  <si>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</si>
  <si>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</si>
  <si>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</si>
  <si>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</si>
  <si>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</si>
  <si>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</si>
  <si>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</si>
  <si>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</si>
  <si>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</si>
  <si>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</si>
  <si>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</si>
  <si>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</si>
  <si>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</si>
  <si>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</si>
  <si>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</si>
  <si>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</si>
  <si>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</si>
  <si>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</si>
  <si>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</si>
  <si>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</si>
  <si>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</si>
  <si>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</si>
  <si>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</si>
  <si>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</si>
  <si>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</si>
  <si>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</si>
  <si>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</si>
  <si>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</si>
  <si>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</si>
  <si>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</si>
  <si>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</si>
  <si>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</si>
  <si>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</si>
  <si>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</si>
  <si>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</si>
  <si>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</si>
  <si>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</si>
  <si>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</si>
  <si>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</si>
  <si>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</si>
  <si>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</si>
  <si>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</si>
  <si>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</si>
  <si>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</si>
  <si>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</si>
  <si>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</si>
  <si>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</si>
  <si>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</si>
  <si>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</si>
  <si>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</si>
  <si>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</si>
  <si>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</si>
  <si>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</si>
  <si>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</si>
  <si>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</si>
  <si>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</si>
  <si>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</si>
  <si>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</si>
  <si>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</si>
  <si>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</si>
  <si>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</si>
  <si>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</si>
  <si>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</si>
  <si>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</si>
  <si>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</si>
  <si>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</si>
  <si>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</si>
  <si>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</si>
  <si>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</si>
  <si>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</si>
  <si>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</si>
  <si>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</si>
  <si>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</si>
  <si>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</si>
  <si>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</si>
  <si>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</si>
  <si>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</si>
  <si>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</si>
  <si>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</si>
  <si>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</si>
  <si>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</si>
  <si>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</si>
  <si>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</si>
  <si>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</si>
  <si>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</si>
  <si>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</si>
  <si>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</si>
  <si>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</si>
  <si>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</si>
  <si>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</si>
  <si>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</si>
  <si>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</si>
  <si>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</si>
  <si>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</si>
  <si>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</si>
  <si>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</si>
  <si>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</si>
  <si>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</si>
  <si>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</si>
  <si>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</si>
  <si>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</si>
  <si>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</si>
  <si>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</si>
  <si>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</si>
  <si>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</si>
  <si>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</si>
  <si>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</si>
  <si>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</si>
  <si>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</si>
  <si>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</si>
  <si>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</si>
  <si>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</si>
  <si>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</si>
  <si>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</si>
  <si>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</si>
  <si>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</si>
  <si>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</si>
  <si>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</si>
  <si>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</si>
  <si>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</si>
  <si>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</si>
  <si>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</si>
  <si>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</si>
  <si>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</si>
  <si>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</si>
  <si>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</si>
  <si>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</si>
  <si>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</si>
  <si>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</si>
  <si>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</si>
  <si>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</si>
  <si>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</si>
  <si>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</si>
  <si>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</si>
  <si>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</si>
  <si>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</si>
  <si>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</si>
  <si>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</si>
  <si>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</si>
  <si>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</si>
  <si>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</si>
  <si>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</si>
  <si>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</si>
  <si>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</si>
  <si>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</si>
  <si>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</si>
  <si>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</si>
  <si>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</si>
  <si>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</si>
  <si>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</si>
  <si>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</si>
  <si>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</si>
  <si>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</si>
  <si>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</si>
  <si>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</si>
  <si>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</si>
  <si>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</si>
  <si>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</si>
  <si>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</si>
  <si>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</si>
  <si>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</si>
  <si>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</si>
  <si>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</si>
  <si>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</si>
  <si>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</si>
  <si>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</si>
  <si>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</si>
  <si>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</si>
  <si>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</si>
  <si>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</si>
  <si>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</si>
  <si>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</si>
  <si>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</si>
  <si>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</si>
  <si>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</si>
  <si>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</si>
  <si>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</si>
  <si>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</si>
  <si>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</si>
  <si>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</si>
  <si>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</si>
  <si>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</si>
  <si>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</si>
  <si>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</si>
  <si>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</si>
  <si>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</si>
  <si>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</si>
  <si>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</si>
  <si>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</si>
  <si>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</si>
  <si>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</si>
  <si>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</si>
  <si>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</si>
  <si>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</si>
  <si>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</si>
  <si>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</si>
  <si>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</si>
  <si>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</si>
  <si>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</si>
  <si>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</si>
  <si>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</si>
  <si>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</si>
  <si>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</si>
  <si>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</si>
  <si>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</si>
  <si>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</si>
  <si>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</si>
  <si>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</si>
  <si>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</si>
  <si>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</si>
  <si>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</si>
  <si>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</si>
  <si>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</si>
  <si>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</si>
  <si>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</si>
  <si>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</si>
  <si>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</si>
  <si>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</si>
  <si>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</si>
  <si>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</si>
  <si>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</si>
  <si>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</si>
  <si>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</si>
  <si>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</si>
  <si>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</si>
  <si>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</si>
  <si>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</si>
  <si>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</si>
  <si>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</si>
  <si>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</si>
  <si>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</si>
  <si>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</si>
  <si>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</si>
  <si>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</si>
  <si>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</si>
  <si>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</si>
  <si>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</si>
  <si>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</si>
  <si>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</si>
  <si>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</si>
  <si>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</si>
  <si>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</si>
  <si>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</si>
  <si>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</si>
  <si>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</si>
  <si>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</si>
  <si>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</si>
  <si>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</si>
  <si>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</si>
  <si>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</si>
  <si>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</si>
  <si>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</si>
  <si>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</si>
  <si>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</si>
  <si>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</si>
  <si>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</si>
  <si>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</si>
  <si>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</si>
  <si>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</si>
  <si>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</si>
  <si>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</si>
  <si>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</si>
  <si>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</si>
  <si>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</si>
  <si>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</si>
  <si>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</si>
  <si>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</si>
  <si>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</si>
  <si>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</si>
  <si>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</si>
  <si>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</si>
  <si>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</si>
  <si>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</si>
  <si>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</si>
  <si>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</si>
  <si>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</si>
  <si>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</si>
  <si>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</si>
  <si>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</si>
  <si>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</si>
  <si>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</si>
  <si>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</si>
  <si>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</si>
  <si>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</si>
  <si>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</si>
  <si>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</si>
  <si>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</si>
  <si>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</si>
  <si>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</si>
  <si>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</si>
  <si>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</si>
  <si>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</si>
  <si>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</si>
  <si>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</si>
  <si>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</si>
  <si>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</si>
  <si>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</si>
  <si>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</si>
  <si>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</si>
  <si>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</si>
  <si>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</si>
  <si>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</si>
  <si>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</si>
  <si>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</si>
  <si>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</si>
  <si>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</si>
  <si>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</si>
  <si>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</si>
  <si>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</si>
  <si>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</si>
  <si>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</si>
  <si>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</si>
  <si>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</si>
  <si>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</si>
  <si>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</si>
  <si>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</si>
  <si>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</si>
  <si>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</si>
  <si>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</si>
  <si>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</si>
  <si>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</si>
  <si>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</si>
  <si>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</si>
  <si>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</si>
  <si>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</si>
  <si>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</si>
  <si>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</si>
  <si>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</si>
  <si>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</si>
  <si>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</si>
  <si>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</si>
  <si>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</si>
  <si>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</si>
  <si>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</si>
  <si>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</si>
  <si>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</si>
  <si>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</si>
  <si>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</si>
  <si>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</si>
  <si>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</si>
  <si>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</si>
  <si>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</si>
  <si>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</si>
  <si>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</si>
  <si>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</si>
  <si>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</si>
  <si>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</si>
  <si>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</si>
  <si>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</si>
  <si>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</si>
  <si>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</si>
  <si>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</si>
  <si>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</si>
  <si>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</si>
  <si>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</si>
  <si>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</si>
  <si>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</si>
  <si>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</si>
  <si>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</si>
  <si>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</si>
  <si>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</si>
  <si>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</si>
  <si>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</si>
  <si>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</si>
  <si>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</si>
  <si>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</si>
  <si>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</si>
  <si>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</si>
  <si>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</si>
  <si>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</si>
  <si>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</si>
  <si>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</si>
  <si>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</si>
  <si>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</si>
  <si>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</si>
  <si>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</si>
  <si>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</si>
  <si>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</si>
  <si>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</si>
  <si>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</si>
  <si>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</si>
  <si>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</si>
  <si>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</si>
  <si>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</si>
  <si>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</si>
  <si>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</si>
  <si>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</si>
  <si>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</si>
  <si>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</si>
  <si>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</si>
  <si>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</si>
  <si>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</si>
  <si>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</si>
  <si>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</si>
  <si>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</si>
  <si>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</si>
  <si>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</si>
  <si>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</si>
  <si>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</si>
  <si>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</si>
  <si>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</si>
  <si>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</si>
  <si>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</si>
  <si>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</si>
  <si>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</si>
  <si>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</si>
  <si>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</si>
  <si>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</si>
  <si>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</si>
  <si>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</si>
  <si>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</si>
  <si>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</si>
  <si>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</si>
  <si>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</si>
  <si>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</si>
  <si>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</si>
  <si>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</si>
  <si>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</si>
  <si>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</si>
  <si>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</si>
  <si>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</si>
  <si>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</si>
  <si>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</si>
  <si>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</si>
  <si>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</si>
  <si>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</si>
  <si>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</si>
  <si>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</si>
  <si>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</si>
  <si>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</si>
  <si>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</si>
  <si>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</si>
  <si>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</si>
  <si>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</si>
  <si>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</si>
  <si>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</si>
  <si>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</si>
  <si>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</si>
  <si>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</si>
  <si>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</si>
  <si>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</si>
  <si>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</si>
  <si>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</si>
  <si>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</si>
  <si>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</si>
  <si>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</si>
  <si>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</si>
  <si>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</si>
  <si>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</si>
  <si>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</si>
  <si>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</si>
  <si>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</si>
  <si>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</si>
  <si>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</si>
  <si>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</si>
  <si>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</si>
  <si>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</si>
  <si>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</si>
  <si>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</si>
  <si>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</si>
  <si>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</si>
  <si>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</si>
  <si>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</si>
  <si>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</si>
  <si>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</si>
  <si>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</si>
  <si>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</si>
  <si>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</si>
  <si>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</si>
  <si>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</si>
  <si>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</si>
  <si>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</si>
  <si>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</si>
  <si>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</si>
  <si>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</si>
  <si>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</si>
  <si>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</si>
  <si>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</si>
  <si>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</si>
  <si>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</si>
  <si>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</si>
  <si>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</si>
  <si>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</si>
  <si>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</si>
  <si>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</si>
  <si>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</si>
  <si>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</si>
  <si>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</si>
  <si>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</si>
  <si>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</si>
  <si>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</si>
  <si>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</si>
  <si>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</si>
  <si>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</si>
  <si>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</si>
  <si>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</si>
  <si>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</si>
  <si>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</si>
  <si>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</si>
  <si>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</si>
  <si>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</si>
  <si>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</si>
  <si>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</si>
  <si>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</si>
  <si>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</si>
  <si>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</si>
  <si>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</si>
  <si>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</si>
  <si>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</si>
  <si>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</si>
  <si>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</si>
  <si>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</si>
  <si>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</si>
  <si>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</si>
  <si>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</si>
  <si>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</si>
  <si>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</si>
  <si>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</si>
  <si>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</si>
  <si>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</si>
  <si>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</si>
  <si>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</si>
  <si>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</si>
  <si>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</si>
  <si>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</si>
  <si>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</si>
  <si>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</si>
  <si>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</si>
  <si>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</si>
  <si>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</si>
  <si>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</si>
  <si>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</si>
  <si>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</si>
  <si>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</si>
  <si>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</si>
  <si>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</si>
  <si>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</si>
  <si>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</si>
  <si>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</si>
  <si>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</si>
  <si>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</si>
  <si>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</si>
  <si>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</si>
  <si>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</si>
  <si>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</si>
  <si>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</si>
  <si>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</si>
  <si>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</si>
  <si>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</si>
  <si>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</si>
  <si>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</si>
  <si>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</si>
  <si>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</si>
  <si>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</si>
  <si>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</si>
  <si>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</si>
  <si>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</si>
  <si>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</si>
  <si>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</si>
  <si>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</si>
  <si>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</si>
  <si>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</si>
  <si>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</si>
  <si>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</si>
  <si>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</si>
  <si>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</si>
  <si>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</si>
  <si>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</si>
  <si>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</si>
  <si>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</si>
  <si>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</si>
  <si>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</si>
  <si>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</si>
  <si>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</si>
  <si>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</si>
  <si>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</si>
  <si>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</si>
  <si>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</si>
  <si>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</si>
  <si>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</si>
  <si>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</si>
  <si>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</si>
  <si>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</si>
  <si>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</si>
  <si>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</si>
  <si>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</si>
  <si>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</si>
  <si>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</si>
  <si>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</si>
  <si>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</si>
  <si>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</si>
  <si>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</si>
  <si>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</si>
  <si>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</si>
  <si>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</si>
  <si>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</si>
  <si>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</si>
  <si>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</si>
  <si>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</si>
  <si>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</si>
  <si>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</si>
  <si>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</si>
  <si>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</si>
  <si>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</si>
  <si>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</si>
  <si>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</si>
  <si>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</si>
  <si>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</si>
  <si>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</si>
  <si>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</si>
  <si>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</si>
  <si>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</si>
  <si>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</si>
  <si>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</si>
  <si>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</si>
  <si>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</si>
  <si>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</si>
  <si>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</si>
  <si>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</si>
  <si>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</si>
  <si>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</si>
  <si>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</si>
  <si>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</si>
  <si>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</si>
  <si>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</si>
  <si>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</si>
  <si>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</si>
  <si>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</si>
  <si>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</si>
  <si>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</si>
  <si>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</si>
  <si>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</si>
  <si>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</si>
  <si>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</si>
  <si>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</si>
  <si>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</si>
  <si>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</si>
  <si>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</si>
  <si>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</si>
  <si>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</si>
  <si>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</si>
  <si>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</si>
  <si>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</si>
  <si>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</si>
  <si>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</si>
  <si>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</si>
  <si>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</si>
  <si>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</si>
  <si>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</si>
  <si>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</si>
  <si>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</si>
  <si>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</si>
  <si>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</si>
  <si>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</si>
  <si>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</si>
  <si>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</si>
  <si>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</si>
  <si>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</si>
  <si>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</si>
  <si>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</si>
  <si>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</si>
  <si>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</si>
  <si>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</si>
  <si>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</si>
  <si>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</si>
  <si>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</si>
  <si>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</si>
  <si>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</si>
  <si>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</si>
  <si>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</si>
  <si>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</si>
  <si>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</si>
  <si>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</si>
  <si>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</si>
  <si>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</si>
  <si>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</si>
  <si>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</si>
  <si>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</si>
  <si>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</si>
  <si>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</si>
  <si>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</si>
  <si>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</si>
  <si>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</si>
  <si>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</si>
  <si>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</si>
  <si>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</si>
  <si>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</si>
  <si>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</si>
  <si>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</si>
  <si>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</si>
  <si>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</si>
  <si>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</si>
  <si>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</si>
  <si>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</si>
  <si>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</si>
  <si>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</si>
  <si>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</si>
  <si>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</si>
  <si>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</si>
  <si>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</si>
  <si>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</si>
  <si>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</si>
  <si>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</si>
  <si>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</si>
  <si>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</si>
  <si>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</si>
  <si>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</si>
  <si>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</si>
  <si>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</si>
  <si>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</si>
  <si>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</si>
  <si>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</si>
  <si>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</si>
  <si>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</si>
  <si>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</si>
  <si>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</si>
  <si>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</si>
  <si>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</si>
  <si>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</si>
  <si>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</si>
  <si>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</si>
  <si>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</si>
  <si>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</si>
  <si>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</si>
  <si>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</si>
  <si>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</si>
  <si>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</si>
  <si>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</si>
  <si>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</si>
  <si>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</si>
  <si>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</si>
  <si>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</si>
  <si>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</si>
  <si>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</si>
  <si>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</si>
  <si>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</si>
  <si>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</si>
  <si>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</si>
  <si>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</si>
  <si>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</si>
  <si>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</si>
  <si>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</si>
  <si>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</si>
  <si>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</si>
  <si>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</si>
  <si>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</si>
  <si>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</si>
  <si>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</si>
  <si>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</si>
  <si>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</si>
  <si>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</si>
  <si>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</si>
  <si>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</si>
  <si>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</si>
  <si>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</si>
  <si>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</si>
  <si>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</si>
  <si>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</si>
  <si>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</si>
  <si>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</si>
  <si>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</si>
  <si>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</si>
  <si>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</si>
  <si>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</si>
  <si>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</si>
  <si>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</si>
  <si>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</si>
  <si>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</si>
  <si>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</si>
  <si>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</si>
  <si>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</si>
  <si>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</si>
  <si>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</si>
  <si>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</si>
  <si>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</si>
  <si>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</si>
  <si>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</si>
  <si>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</si>
  <si>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</si>
  <si>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</si>
  <si>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</si>
  <si>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</si>
  <si>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</si>
  <si>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</si>
  <si>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</si>
  <si>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</si>
  <si>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</si>
  <si>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</si>
  <si>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</si>
  <si>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</si>
  <si>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</si>
  <si>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</si>
  <si>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</si>
  <si>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</si>
  <si>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</si>
  <si>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</si>
  <si>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</si>
  <si>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</si>
  <si>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</si>
  <si>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</si>
  <si>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</si>
  <si>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</si>
  <si>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</si>
  <si>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</si>
  <si>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</si>
  <si>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</si>
  <si>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</si>
  <si>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</si>
  <si>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</si>
  <si>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</si>
  <si>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</si>
  <si>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</si>
  <si>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</si>
  <si>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</si>
  <si>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</si>
  <si>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</si>
  <si>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</si>
  <si>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</si>
  <si>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</si>
  <si>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</si>
  <si>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</si>
  <si>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</si>
  <si>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</si>
  <si>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</si>
  <si>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</si>
  <si>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</si>
  <si>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</si>
  <si>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</si>
  <si>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</si>
  <si>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</si>
  <si>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</si>
  <si>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</si>
  <si>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</si>
  <si>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</si>
  <si>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</si>
  <si>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</si>
  <si>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</si>
  <si>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</si>
  <si>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</si>
  <si>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</si>
  <si>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</si>
  <si>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</si>
  <si>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</si>
  <si>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</si>
  <si>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</si>
  <si>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</si>
  <si>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</si>
  <si>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</si>
  <si>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</si>
  <si>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</si>
  <si>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</si>
  <si>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</si>
  <si>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</si>
  <si>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</si>
  <si>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</si>
  <si>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</si>
  <si>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</si>
  <si>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</si>
  <si>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</si>
  <si>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</si>
  <si>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</si>
  <si>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</si>
  <si>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</si>
  <si>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</si>
  <si>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</si>
  <si>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</si>
  <si>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</si>
  <si>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</si>
  <si>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</si>
  <si>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</si>
  <si>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</si>
  <si>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</si>
  <si>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</si>
  <si>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</si>
  <si>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</si>
  <si>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</si>
  <si>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</si>
  <si>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</si>
  <si>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</si>
  <si>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</si>
  <si>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</si>
  <si>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</si>
  <si>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</si>
  <si>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</si>
  <si>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</si>
  <si>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</si>
  <si>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</si>
  <si>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</si>
  <si>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</si>
  <si>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</si>
  <si>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</si>
  <si>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</si>
  <si>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</si>
  <si>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</si>
  <si>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</si>
  <si>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</si>
  <si>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</si>
  <si>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</si>
  <si>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</si>
  <si>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</si>
  <si>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</si>
  <si>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</si>
  <si>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</si>
  <si>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</si>
  <si>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</si>
  <si>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</si>
  <si>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</si>
  <si>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</si>
  <si>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</si>
  <si>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</si>
  <si>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</si>
  <si>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</si>
  <si>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</si>
  <si>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</si>
  <si>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</si>
  <si>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</si>
  <si>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</si>
  <si>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</si>
  <si>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</si>
  <si>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</si>
  <si>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</si>
  <si>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</si>
  <si>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</si>
  <si>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</si>
  <si>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</si>
  <si>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</si>
  <si>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</si>
  <si>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</si>
  <si>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</si>
  <si>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</si>
  <si>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</si>
  <si>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</si>
  <si>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</si>
  <si>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</si>
  <si>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</si>
  <si>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</si>
  <si>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</si>
  <si>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</si>
  <si>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</si>
  <si>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</si>
  <si>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</si>
  <si>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</si>
  <si>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</si>
  <si>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</si>
  <si>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</si>
  <si>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</si>
  <si>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</si>
  <si>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</si>
  <si>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</si>
  <si>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</si>
  <si>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</si>
  <si>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</si>
  <si>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</si>
  <si>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</si>
  <si>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</si>
  <si>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</si>
  <si>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</si>
  <si>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</si>
  <si>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</si>
  <si>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</si>
  <si>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</si>
  <si>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</si>
  <si>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</si>
  <si>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</si>
  <si>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</si>
  <si>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</si>
  <si>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</si>
  <si>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</si>
  <si>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</si>
  <si>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</si>
  <si>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</si>
  <si>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</si>
  <si>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</si>
  <si>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</si>
  <si>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</si>
  <si>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</si>
  <si>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</si>
  <si>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</si>
  <si>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</si>
  <si>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</si>
  <si>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</si>
  <si>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</si>
  <si>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</si>
  <si>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</si>
  <si>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</si>
  <si>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</si>
  <si>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</si>
  <si>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</si>
  <si>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</si>
  <si>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</si>
  <si>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</si>
  <si>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</si>
  <si>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</si>
  <si>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</si>
  <si>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</si>
  <si>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</si>
  <si>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</si>
  <si>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</si>
  <si>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</si>
  <si>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</si>
  <si>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</si>
  <si>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</si>
  <si>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</si>
  <si>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</si>
  <si>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</si>
  <si>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</si>
  <si>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</si>
  <si>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</si>
  <si>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</si>
  <si>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</si>
  <si>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</si>
  <si>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</si>
  <si>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</si>
  <si>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</si>
  <si>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</si>
  <si>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</si>
  <si>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</si>
  <si>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</si>
  <si>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</si>
  <si>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</si>
  <si>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</si>
  <si>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</si>
  <si>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</si>
  <si>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</si>
  <si>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</si>
  <si>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</si>
  <si>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</si>
  <si>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</si>
  <si>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</si>
  <si>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</si>
  <si>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</si>
  <si>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</si>
  <si>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</si>
  <si>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</si>
  <si>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</si>
  <si>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</si>
  <si>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</si>
  <si>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</si>
  <si>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</si>
  <si>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</si>
  <si>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</si>
  <si>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</si>
  <si>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</si>
  <si>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</si>
  <si>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</si>
  <si>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</si>
  <si>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</si>
  <si>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</si>
  <si>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</si>
  <si>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</si>
  <si>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</si>
  <si>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</si>
  <si>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</si>
  <si>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</si>
  <si>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</si>
  <si>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</si>
  <si>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</si>
  <si>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</si>
  <si>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</si>
  <si>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</si>
  <si>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</si>
  <si>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</si>
  <si>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</si>
  <si>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</si>
  <si>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</si>
  <si>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</si>
  <si>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</si>
  <si>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</si>
  <si>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</si>
  <si>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</si>
  <si>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</si>
  <si>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</si>
  <si>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</si>
  <si>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</si>
  <si>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</si>
  <si>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</si>
  <si>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</si>
  <si>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</si>
  <si>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</si>
  <si>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</si>
  <si>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</si>
  <si>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</si>
  <si>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</si>
  <si>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</si>
  <si>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</si>
  <si>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</si>
  <si>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</si>
  <si>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</si>
  <si>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</si>
  <si>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</si>
  <si>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</si>
  <si>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</si>
  <si>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</si>
  <si>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</si>
  <si>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</si>
  <si>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</si>
  <si>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</si>
  <si>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</si>
  <si>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</si>
  <si>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</si>
  <si>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</si>
  <si>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</si>
  <si>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</si>
  <si>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</si>
  <si>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</si>
  <si>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</si>
  <si>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</si>
  <si>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</si>
  <si>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</si>
  <si>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</si>
  <si>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</si>
  <si>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</si>
  <si>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</si>
  <si>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</si>
  <si>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</si>
  <si>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</si>
  <si>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</si>
  <si>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</si>
  <si>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</si>
  <si>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</si>
  <si>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</si>
  <si>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</si>
  <si>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</si>
  <si>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</si>
  <si>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</si>
  <si>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</si>
  <si>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</si>
  <si>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</si>
  <si>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</si>
  <si>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</si>
  <si>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</si>
  <si>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</si>
  <si>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</si>
  <si>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</si>
  <si>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</si>
  <si>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</si>
  <si>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</si>
  <si>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</si>
  <si>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</si>
  <si>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</si>
  <si>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</si>
  <si>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</si>
  <si>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</si>
  <si>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</si>
  <si>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</si>
  <si>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</si>
  <si>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</si>
  <si>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</si>
  <si>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</si>
  <si>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</si>
  <si>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</si>
  <si>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</si>
  <si>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</si>
  <si>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</si>
  <si>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</si>
  <si>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</si>
  <si>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</si>
  <si>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</si>
  <si>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</si>
  <si>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</si>
  <si>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</si>
  <si>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</si>
  <si>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</si>
  <si>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</si>
  <si>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</si>
  <si>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</si>
  <si>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</si>
  <si>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</si>
  <si>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</si>
  <si>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</si>
  <si>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</si>
  <si>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</si>
  <si>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</si>
  <si>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</si>
  <si>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</si>
  <si>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</si>
  <si>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</si>
  <si>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</si>
  <si>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</si>
  <si>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</si>
  <si>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</si>
  <si>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</si>
  <si>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</si>
  <si>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</si>
  <si>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</si>
  <si>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</si>
  <si>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</si>
  <si>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</si>
  <si>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</si>
  <si>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</si>
  <si>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</si>
  <si>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</si>
  <si>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</si>
  <si>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</si>
  <si>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</si>
  <si>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</si>
  <si>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</si>
  <si>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</si>
  <si>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</si>
  <si>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</si>
  <si>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</si>
  <si>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</si>
  <si>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</si>
  <si>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</si>
  <si>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</si>
  <si>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</si>
  <si>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</si>
  <si>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</si>
  <si>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</si>
  <si>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</si>
  <si>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</si>
  <si>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</si>
  <si>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</si>
  <si>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</si>
  <si>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</si>
  <si>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</si>
  <si>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</si>
  <si>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</si>
  <si>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</si>
  <si>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</si>
  <si>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</si>
  <si>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</si>
  <si>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</si>
  <si>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</si>
  <si>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</si>
  <si>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</si>
  <si>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</si>
  <si>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</si>
  <si>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</si>
  <si>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</si>
  <si>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</si>
  <si>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</si>
  <si>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</si>
  <si>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</si>
  <si>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</si>
  <si>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</si>
  <si>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</si>
  <si>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</si>
  <si>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</si>
  <si>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</si>
  <si>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</si>
  <si>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</si>
  <si>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</si>
  <si>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</si>
  <si>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</si>
  <si>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</si>
  <si>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</si>
  <si>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</si>
  <si>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</si>
  <si>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</si>
  <si>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</si>
  <si>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</si>
  <si>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</si>
  <si>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</si>
  <si>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</si>
  <si>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</si>
  <si>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</si>
  <si>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</si>
  <si>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</si>
  <si>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</si>
  <si>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</si>
  <si>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</si>
  <si>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</si>
  <si>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</si>
  <si>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</si>
  <si>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</si>
  <si>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</si>
  <si>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</si>
  <si>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</si>
  <si>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</si>
  <si>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</si>
  <si>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</si>
  <si>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</si>
  <si>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</si>
  <si>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</si>
  <si>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</si>
  <si>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</si>
  <si>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</si>
  <si>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</si>
  <si>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</si>
  <si>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</si>
  <si>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</si>
  <si>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</si>
  <si>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</si>
  <si>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</si>
  <si>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</si>
  <si>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</si>
  <si>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</si>
  <si>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</si>
  <si>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</si>
  <si>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</si>
  <si>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</si>
  <si>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</si>
  <si>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</si>
  <si>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</si>
  <si>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</si>
  <si>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</si>
  <si>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</si>
  <si>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</si>
  <si>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</si>
  <si>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</si>
  <si>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</si>
  <si>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</si>
  <si>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</si>
  <si>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</si>
  <si>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</si>
  <si>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</si>
  <si>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</si>
  <si>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</si>
  <si>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</si>
  <si>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</si>
  <si>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</si>
  <si>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</si>
  <si>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</si>
  <si>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</si>
  <si>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</si>
  <si>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</si>
  <si>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</si>
  <si>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</si>
  <si>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</si>
  <si>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</si>
  <si>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</si>
  <si>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</si>
  <si>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</si>
  <si>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</si>
  <si>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</si>
  <si>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</si>
  <si>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</si>
  <si>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</si>
  <si>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</si>
  <si>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</si>
  <si>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</si>
  <si>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</si>
  <si>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</si>
  <si>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</si>
  <si>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</si>
  <si>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</si>
  <si>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</si>
  <si>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</si>
  <si>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</si>
  <si>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</si>
  <si>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</si>
  <si>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</si>
  <si>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</si>
  <si>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</si>
  <si>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</si>
  <si>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</si>
  <si>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</si>
  <si>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</si>
  <si>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</si>
  <si>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</si>
  <si>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</si>
  <si>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</si>
  <si>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</si>
  <si>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</si>
  <si>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</si>
  <si>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</si>
  <si>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</si>
  <si>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</si>
  <si>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</si>
  <si>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</si>
  <si>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</si>
  <si>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</si>
  <si>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</si>
  <si>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</si>
  <si>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</si>
  <si>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</si>
  <si>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</si>
  <si>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</si>
  <si>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</si>
  <si>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</si>
  <si>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</si>
  <si>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</si>
  <si>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</si>
  <si>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</si>
  <si>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</si>
  <si>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</si>
  <si>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</si>
  <si>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</si>
  <si>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</si>
  <si>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</si>
  <si>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</si>
  <si>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</si>
  <si>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</si>
  <si>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</si>
  <si>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</si>
  <si>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</si>
  <si>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</si>
  <si>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</si>
  <si>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</si>
  <si>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</si>
  <si>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</si>
  <si>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</si>
  <si>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</si>
  <si>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</si>
  <si>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</si>
  <si>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</si>
  <si>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</si>
  <si>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</si>
  <si>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</si>
  <si>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</si>
  <si>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</si>
  <si>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</si>
  <si>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</si>
  <si>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</si>
  <si>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</si>
  <si>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</si>
  <si>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</si>
  <si>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</si>
  <si>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</si>
  <si>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</si>
  <si>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</si>
  <si>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</si>
  <si>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</si>
  <si>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</si>
  <si>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</si>
  <si>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</si>
  <si>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</si>
  <si>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</si>
  <si>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</si>
  <si>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</si>
  <si>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</si>
  <si>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</si>
  <si>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</si>
  <si>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</si>
  <si>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</si>
  <si>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</si>
  <si>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</si>
  <si>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</si>
  <si>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</si>
  <si>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</si>
  <si>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</si>
  <si>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</si>
  <si>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</si>
  <si>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</si>
  <si>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</si>
  <si>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</si>
  <si>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</si>
  <si>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</si>
  <si>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</si>
  <si>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</si>
  <si>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</si>
  <si>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</si>
  <si>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</si>
  <si>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</si>
  <si>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</si>
  <si>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</si>
  <si>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</si>
  <si>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</si>
  <si>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</si>
  <si>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</si>
  <si>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</si>
  <si>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</si>
  <si>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</si>
  <si>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</si>
  <si>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</si>
  <si>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</si>
  <si>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</si>
  <si>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</si>
  <si>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</si>
  <si>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</si>
  <si>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</si>
  <si>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</si>
  <si>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</si>
  <si>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</si>
  <si>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</si>
  <si>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</si>
  <si>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</si>
  <si>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</si>
  <si>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</si>
  <si>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</si>
  <si>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</si>
  <si>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</si>
  <si>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</si>
  <si>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</si>
  <si>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</si>
  <si>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</si>
  <si>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</si>
  <si>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</si>
  <si>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</si>
  <si>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</si>
  <si>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</si>
  <si>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</si>
  <si>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</si>
  <si>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</si>
  <si>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</si>
  <si>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</si>
  <si>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</si>
  <si>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</si>
  <si>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</si>
  <si>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</si>
  <si>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</si>
  <si>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</si>
  <si>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</si>
  <si>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</si>
  <si>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</si>
  <si>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</si>
  <si>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</si>
  <si>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</si>
  <si>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</si>
  <si>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</si>
  <si>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</si>
  <si>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</si>
  <si>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</si>
  <si>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</si>
  <si>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</si>
  <si>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</si>
  <si>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</si>
  <si>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</si>
  <si>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</si>
  <si>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</si>
  <si>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</si>
  <si>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</si>
  <si>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</si>
  <si>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</si>
  <si>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</si>
  <si>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</si>
  <si>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</si>
  <si>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</si>
  <si>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</si>
  <si>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</si>
  <si>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</si>
  <si>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</si>
  <si>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</si>
  <si>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</si>
  <si>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</si>
  <si>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</si>
  <si>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</si>
  <si>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</si>
  <si>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</si>
  <si>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</si>
  <si>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</si>
  <si>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</si>
  <si>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</si>
  <si>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</si>
  <si>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</si>
  <si>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</si>
  <si>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</si>
  <si>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</si>
  <si>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</si>
  <si>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</si>
  <si>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</si>
  <si>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</si>
  <si>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</si>
  <si>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</si>
  <si>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</si>
  <si>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</si>
  <si>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</si>
  <si>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</si>
  <si>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</si>
  <si>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</si>
  <si>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</si>
  <si>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</si>
  <si>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</si>
  <si>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</si>
  <si>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</si>
  <si>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</si>
  <si>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</si>
  <si>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</si>
  <si>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</si>
  <si>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</si>
  <si>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</si>
  <si>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</si>
  <si>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</si>
  <si>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</si>
  <si>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</si>
  <si>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</si>
  <si>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</si>
  <si>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</si>
  <si>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</si>
  <si>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</si>
  <si>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</si>
  <si>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</si>
  <si>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</si>
  <si>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</si>
  <si>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</si>
  <si>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</si>
  <si>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</si>
  <si>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</si>
  <si>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</si>
  <si>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</si>
  <si>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</si>
  <si>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</si>
  <si>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</si>
  <si>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</si>
  <si>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</si>
  <si>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</si>
  <si>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</si>
  <si>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</si>
  <si>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</si>
  <si>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</si>
  <si>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</si>
  <si>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</si>
  <si>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</si>
  <si>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</si>
  <si>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</si>
  <si>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</si>
  <si>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</si>
  <si>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</si>
  <si>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</si>
  <si>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</si>
  <si>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</si>
  <si>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</si>
  <si>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</si>
  <si>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</si>
  <si>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</si>
  <si>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</si>
  <si>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</si>
  <si>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</si>
  <si>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</si>
  <si>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</si>
  <si>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</si>
  <si>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</si>
  <si>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</si>
  <si>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</si>
  <si>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</si>
  <si>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</si>
  <si>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</si>
  <si>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</si>
  <si>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</si>
  <si>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</si>
  <si>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</si>
  <si>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</si>
  <si>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</si>
  <si>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</si>
  <si>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</si>
  <si>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</si>
  <si>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</si>
  <si>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</si>
  <si>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</si>
  <si>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</si>
  <si>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</si>
  <si>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</si>
  <si>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</si>
  <si>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</si>
  <si>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</si>
  <si>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</si>
  <si>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</si>
  <si>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</si>
  <si>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</si>
  <si>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</si>
  <si>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</si>
  <si>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</si>
  <si>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</si>
  <si>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</si>
  <si>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</si>
  <si>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</si>
  <si>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</si>
  <si>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</si>
  <si>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</si>
  <si>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</si>
  <si>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</si>
  <si>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</si>
  <si>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</si>
  <si>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</si>
  <si>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</si>
  <si>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</si>
  <si>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</si>
  <si>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</si>
  <si>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</si>
  <si>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</si>
  <si>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</si>
  <si>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</si>
  <si>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</si>
  <si>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</si>
  <si>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</si>
  <si>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</si>
  <si>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</si>
  <si>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</si>
  <si>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</si>
  <si>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</si>
  <si>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</si>
  <si>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</si>
  <si>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</si>
  <si>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</si>
  <si>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</si>
  <si>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</si>
  <si>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</si>
  <si>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</si>
  <si>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</si>
  <si>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</si>
  <si>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</si>
  <si>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</si>
  <si>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</si>
  <si>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</si>
  <si>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</si>
  <si>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</si>
  <si>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</si>
  <si>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</si>
  <si>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</si>
  <si>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</si>
  <si>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</si>
  <si>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</si>
  <si>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</si>
  <si>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</si>
  <si>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</si>
  <si>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</si>
  <si>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</si>
  <si>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</si>
  <si>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</si>
  <si>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</si>
  <si>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</si>
  <si>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</si>
  <si>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</si>
  <si>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</si>
  <si>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</si>
  <si>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</si>
  <si>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</si>
  <si>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</si>
  <si>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</si>
  <si>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</si>
  <si>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</si>
  <si>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</si>
  <si>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</si>
  <si>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</si>
  <si>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</si>
  <si>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</si>
  <si>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</si>
  <si>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</si>
  <si>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</si>
  <si>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</si>
  <si>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</si>
  <si>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</si>
  <si>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</si>
  <si>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</si>
  <si>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</si>
  <si>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</si>
  <si>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</si>
  <si>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</si>
  <si>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</si>
  <si>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</si>
  <si>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</si>
  <si>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</si>
  <si>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</si>
  <si>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</si>
  <si>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</si>
  <si>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</si>
  <si>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</si>
  <si>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</si>
  <si>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</si>
  <si>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</si>
  <si>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</si>
  <si>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</si>
  <si>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</si>
  <si>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</si>
  <si>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</si>
  <si>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</si>
  <si>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</si>
  <si>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</si>
  <si>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</si>
  <si>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</si>
  <si>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</si>
  <si>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</si>
  <si>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</si>
  <si>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</si>
  <si>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</si>
  <si>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</si>
  <si>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</si>
  <si>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</si>
  <si>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</si>
  <si>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</si>
  <si>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</si>
  <si>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</si>
  <si>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</si>
  <si>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</si>
  <si>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</si>
  <si>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</si>
  <si>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</si>
  <si>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</si>
  <si>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</si>
  <si>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</si>
  <si>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</si>
  <si>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</si>
  <si>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</si>
  <si>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</si>
  <si>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</si>
  <si>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</si>
  <si>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</si>
  <si>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</si>
  <si>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</si>
  <si>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</si>
  <si>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</si>
  <si>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</si>
  <si>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</si>
  <si>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</si>
  <si>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</si>
  <si>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</si>
  <si>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</si>
  <si>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</si>
  <si>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</si>
  <si>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</si>
  <si>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</si>
  <si>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</si>
  <si>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</si>
  <si>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</si>
  <si>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</si>
  <si>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</si>
  <si>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</si>
  <si>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</si>
  <si>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</si>
  <si>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</si>
  <si>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</si>
  <si>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</si>
  <si>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</si>
  <si>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</si>
  <si>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</si>
  <si>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</si>
  <si>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</si>
  <si>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</si>
  <si>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</si>
  <si>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</si>
  <si>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</si>
  <si>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</si>
  <si>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</si>
  <si>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</si>
  <si>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</si>
  <si>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</si>
  <si>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</si>
  <si>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</si>
  <si>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</si>
  <si>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</si>
  <si>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</si>
  <si>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</si>
  <si>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</si>
  <si>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</si>
  <si>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</si>
  <si>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</si>
  <si>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</si>
  <si>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</si>
  <si>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</si>
  <si>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</si>
  <si>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</si>
  <si>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</si>
  <si>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</si>
  <si>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</si>
  <si>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</si>
  <si>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</si>
  <si>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</si>
  <si>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</si>
  <si>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</si>
  <si>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</si>
  <si>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</si>
  <si>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</si>
  <si>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</si>
  <si>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</si>
  <si>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</si>
  <si>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</si>
  <si>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</si>
  <si>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</si>
  <si>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</si>
  <si>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</si>
  <si>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</si>
  <si>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</si>
  <si>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</si>
  <si>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</si>
  <si>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</si>
  <si>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</si>
  <si>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</si>
  <si>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</si>
  <si>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</si>
  <si>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</si>
  <si>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</si>
  <si>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</si>
  <si>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</si>
  <si>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</si>
  <si>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</si>
  <si>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</si>
  <si>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</si>
  <si>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</si>
  <si>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</si>
  <si>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</si>
  <si>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</si>
  <si>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</si>
  <si>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</si>
  <si>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</si>
  <si>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</si>
  <si>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</si>
  <si>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</si>
  <si>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</si>
  <si>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</si>
  <si>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</si>
  <si>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</si>
  <si>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</si>
  <si>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</si>
  <si>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</si>
  <si>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</si>
  <si>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</si>
  <si>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</si>
  <si>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</si>
  <si>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</si>
  <si>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</si>
  <si>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</si>
  <si>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</si>
  <si>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</si>
  <si>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</si>
  <si>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</si>
  <si>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</si>
  <si>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</si>
  <si>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</si>
  <si>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</si>
  <si>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</si>
  <si>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</si>
  <si>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</si>
  <si>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</si>
  <si>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</si>
  <si>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</si>
  <si>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</si>
  <si>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</si>
  <si>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</si>
  <si>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</si>
  <si>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</si>
  <si>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</si>
  <si>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</si>
  <si>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</si>
  <si>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</si>
  <si>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</si>
  <si>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</si>
  <si>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</si>
  <si>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</si>
  <si>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</si>
  <si>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</si>
  <si>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</si>
  <si>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</si>
  <si>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</si>
  <si>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</si>
  <si>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</si>
  <si>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</si>
  <si>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</si>
  <si>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</si>
  <si>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</si>
  <si>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</si>
  <si>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</si>
  <si>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</si>
  <si>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</si>
  <si>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</si>
  <si>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</si>
  <si>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</si>
  <si>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</si>
  <si>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</si>
  <si>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</si>
  <si>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</si>
  <si>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</si>
  <si>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</si>
  <si>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</si>
  <si>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</si>
  <si>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</si>
  <si>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</si>
  <si>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</si>
  <si>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</si>
  <si>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</si>
  <si>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</si>
  <si>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</si>
  <si>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</si>
  <si>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</si>
  <si>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</si>
  <si>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</si>
  <si>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</si>
  <si>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</si>
  <si>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</si>
  <si>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</si>
  <si>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</si>
  <si>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</si>
  <si>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</si>
  <si>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</si>
  <si>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</si>
  <si>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</si>
  <si>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</si>
  <si>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</si>
  <si>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</si>
  <si>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</si>
  <si>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</si>
  <si>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</si>
  <si>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</si>
  <si>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</si>
  <si>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</si>
  <si>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</si>
  <si>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</si>
  <si>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</si>
  <si>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</si>
  <si>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</si>
  <si>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</si>
  <si>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</si>
  <si>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</si>
  <si>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</si>
  <si>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</si>
  <si>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</si>
  <si>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</si>
  <si>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</si>
  <si>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</si>
  <si>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</si>
  <si>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</si>
  <si>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</si>
  <si>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</si>
  <si>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</si>
  <si>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</si>
  <si>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</si>
  <si>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</si>
  <si>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</si>
  <si>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</si>
  <si>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</si>
  <si>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</si>
  <si>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</si>
  <si>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</si>
  <si>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</si>
  <si>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</si>
  <si>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</si>
  <si>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</si>
  <si>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</si>
  <si>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</si>
  <si>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</si>
  <si>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</si>
  <si>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</si>
  <si>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</si>
  <si>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</si>
  <si>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</si>
  <si>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</si>
  <si>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</si>
  <si>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</si>
  <si>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</si>
  <si>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</si>
  <si>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</si>
  <si>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</si>
  <si>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</si>
  <si>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</si>
  <si>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</si>
  <si>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</si>
  <si>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</si>
  <si>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</si>
  <si>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</si>
  <si>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</si>
  <si>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</si>
  <si>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</si>
  <si>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</si>
  <si>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</si>
  <si>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</si>
  <si>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</si>
  <si>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</si>
  <si>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</si>
  <si>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</si>
  <si>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</si>
  <si>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</si>
  <si>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</si>
  <si>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</si>
  <si>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</si>
  <si>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</si>
  <si>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</si>
  <si>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</si>
  <si>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</si>
  <si>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</si>
  <si>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</si>
  <si>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</si>
  <si>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</si>
  <si>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</si>
  <si>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</si>
  <si>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</si>
  <si>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</si>
  <si>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</si>
  <si>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</si>
  <si>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</si>
  <si>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</si>
  <si>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</si>
  <si>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</si>
  <si>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</si>
  <si>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</si>
  <si>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</si>
  <si>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</si>
  <si>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</si>
  <si>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</si>
  <si>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</si>
  <si>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</si>
  <si>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</si>
  <si>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</si>
  <si>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</si>
  <si>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</si>
  <si>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</si>
  <si>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</si>
  <si>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</si>
  <si>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</si>
  <si>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</si>
  <si>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</si>
  <si>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</si>
  <si>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</si>
  <si>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</si>
  <si>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</si>
  <si>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</si>
  <si>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</si>
  <si>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</si>
  <si>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</si>
  <si>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</si>
  <si>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</si>
  <si>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</si>
  <si>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</si>
  <si>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</si>
  <si>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</si>
  <si>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</si>
  <si>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</si>
  <si>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</si>
  <si>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</si>
  <si>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</si>
  <si>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</si>
  <si>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</si>
  <si>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</si>
  <si>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</si>
  <si>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</si>
  <si>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</si>
  <si>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</si>
  <si>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</si>
  <si>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</si>
  <si>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</si>
  <si>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</si>
  <si>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</si>
  <si>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</si>
  <si>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</si>
  <si>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</si>
  <si>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</si>
  <si>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</si>
  <si>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</si>
  <si>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</si>
  <si>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</si>
  <si>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</si>
  <si>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</si>
  <si>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</si>
  <si>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</si>
  <si>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</si>
  <si>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</si>
  <si>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</si>
  <si>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</si>
  <si>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</si>
  <si>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</si>
  <si>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</si>
  <si>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</si>
  <si>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</si>
  <si>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</si>
  <si>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</si>
  <si>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</si>
  <si>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</si>
  <si>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</si>
  <si>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</si>
  <si>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</si>
  <si>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</si>
  <si>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</si>
  <si>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</si>
  <si>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</si>
  <si>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</si>
  <si>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</si>
  <si>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</si>
  <si>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</si>
  <si>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</si>
  <si>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</si>
  <si>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</si>
  <si>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</si>
  <si>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</si>
  <si>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</si>
  <si>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</si>
  <si>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</si>
  <si>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</si>
  <si>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</si>
  <si>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</si>
  <si>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</si>
  <si>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</si>
  <si>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</si>
  <si>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</si>
  <si>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</si>
  <si>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</si>
  <si>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</si>
  <si>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</si>
  <si>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</si>
  <si>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</si>
  <si>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</si>
  <si>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</si>
  <si>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</si>
  <si>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</si>
  <si>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</si>
  <si>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</si>
  <si>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</si>
  <si>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</si>
  <si>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</si>
  <si>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</si>
  <si>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</si>
  <si>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</si>
  <si>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</si>
  <si>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</si>
  <si>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</si>
  <si>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</si>
  <si>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</si>
  <si>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</si>
  <si>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</si>
  <si>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</si>
  <si>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</si>
  <si>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</si>
  <si>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</si>
  <si>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</si>
  <si>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</si>
  <si>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</si>
  <si>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</si>
  <si>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</si>
  <si>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</si>
  <si>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</si>
  <si>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</si>
  <si>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</si>
  <si>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</si>
  <si>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</si>
  <si>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</si>
  <si>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</si>
  <si>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</si>
  <si>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</si>
  <si>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</si>
  <si>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</si>
  <si>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</si>
  <si>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</si>
  <si>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</si>
  <si>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</si>
  <si>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</si>
  <si>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</si>
  <si>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</si>
  <si>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</si>
  <si>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</si>
  <si>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</si>
  <si>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</si>
  <si>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</si>
  <si>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</si>
  <si>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</si>
  <si>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</si>
  <si>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</si>
  <si>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</si>
  <si>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</si>
  <si>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</si>
  <si>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</si>
  <si>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</si>
  <si>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</si>
  <si>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</si>
  <si>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</si>
  <si>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</si>
  <si>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</si>
  <si>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</si>
  <si>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</si>
  <si>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</si>
  <si>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</si>
  <si>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</si>
  <si>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</si>
  <si>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</si>
  <si>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</si>
  <si>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</si>
  <si>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</si>
  <si>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</si>
  <si>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</si>
  <si>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</si>
  <si>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</si>
  <si>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</si>
  <si>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</si>
  <si>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</si>
  <si>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</si>
  <si>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</si>
  <si>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</si>
  <si>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</si>
  <si>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</si>
  <si>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</si>
  <si>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</si>
  <si>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</si>
  <si>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</si>
  <si>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</si>
  <si>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</si>
  <si>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</si>
  <si>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</si>
  <si>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</si>
  <si>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</si>
  <si>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</si>
  <si>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</si>
  <si>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</si>
  <si>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</si>
  <si>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</si>
  <si>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</si>
  <si>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</si>
  <si>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</si>
  <si>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</si>
  <si>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</si>
  <si>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</si>
  <si>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</si>
  <si>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</si>
  <si>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</si>
  <si>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</si>
  <si>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</si>
  <si>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</si>
  <si>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</si>
  <si>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</si>
  <si>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</si>
  <si>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</si>
  <si>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</si>
  <si>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</si>
  <si>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</si>
  <si>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</si>
  <si>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</si>
  <si>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</si>
  <si>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</si>
  <si>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</si>
  <si>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</si>
  <si>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</si>
  <si>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</si>
  <si>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</si>
  <si>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</si>
  <si>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</si>
  <si>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</si>
  <si>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</si>
  <si>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</si>
  <si>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</si>
  <si>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</si>
  <si>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</si>
  <si>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</si>
  <si>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</si>
  <si>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</si>
  <si>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</si>
  <si>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</si>
  <si>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</si>
  <si>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</si>
  <si>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</si>
  <si>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</si>
  <si>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</si>
  <si>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</si>
  <si>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</si>
  <si>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</si>
  <si>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</si>
  <si>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</si>
  <si>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</si>
  <si>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</si>
  <si>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</si>
  <si>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</si>
  <si>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</si>
  <si>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</si>
  <si>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</si>
  <si>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</si>
  <si>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</si>
  <si>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</si>
  <si>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</si>
  <si>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</si>
  <si>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</si>
  <si>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</si>
  <si>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</si>
  <si>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</si>
  <si>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</si>
  <si>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</si>
  <si>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</si>
  <si>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</si>
  <si>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</si>
  <si>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</si>
  <si>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</si>
  <si>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</si>
  <si>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</si>
  <si>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</si>
  <si>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</si>
  <si>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</si>
  <si>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</si>
  <si>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</si>
  <si>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</si>
  <si>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</si>
  <si>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</si>
  <si>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</si>
  <si>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</si>
  <si>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</si>
  <si>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</si>
  <si>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</si>
  <si>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</si>
  <si>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</si>
  <si>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</si>
  <si>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</si>
  <si>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</si>
  <si>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</si>
  <si>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</si>
  <si>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</si>
  <si>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</si>
  <si>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</si>
  <si>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</si>
  <si>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</si>
  <si>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</si>
  <si>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</si>
  <si>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</si>
  <si>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</si>
  <si>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</si>
  <si>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</si>
  <si>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</si>
  <si>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</si>
  <si>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</si>
  <si>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</si>
  <si>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</si>
  <si>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</si>
  <si>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</si>
  <si>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</si>
  <si>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</si>
  <si>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</si>
  <si>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</si>
  <si>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</si>
  <si>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</si>
  <si>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</si>
  <si>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</si>
  <si>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</si>
  <si>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</si>
  <si>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</si>
  <si>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</si>
  <si>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</si>
  <si>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</si>
  <si>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</si>
  <si>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</si>
  <si>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</si>
  <si>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</si>
  <si>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</si>
  <si>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</si>
  <si>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</si>
  <si>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</si>
  <si>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</si>
  <si>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</si>
  <si>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</si>
  <si>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</si>
  <si>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</si>
  <si>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</si>
  <si>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</si>
  <si>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</si>
  <si>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</si>
  <si>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</si>
  <si>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</si>
  <si>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</si>
  <si>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</si>
  <si>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</si>
  <si>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</si>
  <si>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</si>
  <si>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</si>
  <si>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</si>
  <si>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</si>
  <si>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</si>
  <si>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</si>
  <si>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</si>
  <si>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</si>
  <si>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</si>
  <si>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</si>
  <si>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</si>
  <si>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</si>
  <si>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</si>
  <si>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</si>
  <si>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</si>
  <si>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</si>
  <si>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</si>
  <si>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</si>
  <si>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</si>
  <si>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</si>
  <si>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</si>
  <si>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</si>
  <si>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</si>
  <si>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</si>
  <si>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</si>
  <si>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</si>
  <si>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</si>
  <si>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</si>
  <si>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</si>
  <si>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</si>
  <si>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</si>
  <si>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</si>
  <si>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</si>
  <si>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</si>
  <si>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</si>
  <si>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</si>
  <si>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</si>
  <si>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</si>
  <si>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</si>
  <si>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</si>
  <si>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</si>
  <si>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</si>
  <si>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</si>
  <si>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</si>
  <si>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</si>
  <si>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</si>
  <si>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</si>
  <si>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</si>
  <si>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</si>
  <si>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</si>
  <si>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</si>
  <si>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</si>
  <si>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</si>
  <si>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</si>
  <si>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</si>
  <si>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</si>
  <si>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</si>
  <si>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</si>
  <si>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</si>
  <si>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</si>
  <si>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</si>
  <si>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</si>
  <si>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</si>
  <si>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</si>
  <si>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</si>
  <si>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</si>
  <si>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</si>
  <si>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</si>
  <si>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</si>
  <si>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</si>
  <si>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</si>
  <si>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</si>
  <si>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</si>
  <si>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</si>
  <si>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</si>
  <si>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</si>
  <si>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</si>
  <si>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</si>
  <si>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</si>
  <si>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</si>
  <si>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</si>
  <si>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</si>
  <si>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</si>
  <si>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</si>
  <si>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</si>
  <si>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</si>
  <si>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</si>
  <si>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</si>
  <si>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</si>
  <si>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</si>
  <si>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</si>
  <si>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</si>
  <si>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</si>
  <si>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</si>
  <si>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</si>
  <si>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</si>
  <si>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</si>
  <si>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</si>
  <si>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</si>
  <si>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</si>
  <si>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</si>
  <si>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</si>
  <si>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</si>
  <si>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</si>
  <si>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</si>
  <si>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</si>
  <si>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</si>
  <si>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</si>
  <si>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</si>
  <si>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</si>
  <si>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</si>
  <si>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</si>
  <si>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</si>
  <si>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</si>
  <si>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</si>
  <si>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</si>
  <si>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</si>
  <si>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</si>
  <si>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</si>
  <si>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</si>
  <si>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</si>
  <si>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</si>
  <si>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</si>
  <si>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</si>
  <si>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</si>
  <si>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</si>
  <si>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</si>
  <si>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</si>
  <si>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</si>
  <si>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</si>
  <si>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</si>
  <si>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</si>
  <si>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</si>
  <si>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</si>
  <si>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</si>
  <si>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</si>
  <si>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</si>
  <si>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</si>
  <si>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</si>
  <si>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</si>
  <si>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</si>
  <si>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</si>
  <si>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</si>
  <si>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</si>
  <si>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</si>
  <si>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</si>
  <si>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</si>
  <si>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</si>
  <si>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</si>
  <si>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</si>
  <si>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</si>
  <si>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</si>
  <si>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</si>
  <si>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</si>
  <si>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</si>
  <si>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</si>
  <si>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</si>
  <si>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</si>
  <si>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</si>
  <si>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</si>
  <si>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</si>
  <si>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</si>
  <si>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</si>
  <si>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</si>
  <si>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</si>
  <si>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</si>
  <si>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</si>
  <si>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</si>
  <si>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</si>
  <si>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</si>
  <si>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</si>
  <si>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</si>
  <si>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</si>
  <si>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</si>
  <si>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</si>
  <si>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</si>
  <si>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</si>
  <si>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</si>
  <si>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</si>
  <si>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</si>
  <si>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</si>
  <si>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</si>
  <si>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</si>
  <si>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</si>
  <si>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</si>
  <si>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</si>
  <si>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</si>
  <si>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</si>
  <si>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</si>
  <si>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</si>
  <si>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</si>
  <si>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</si>
  <si>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</si>
  <si>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</si>
  <si>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</si>
  <si>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</si>
  <si>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</si>
  <si>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</si>
  <si>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</si>
  <si>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</si>
  <si>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</si>
  <si>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</si>
  <si>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</si>
  <si>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</si>
  <si>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</si>
  <si>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</si>
  <si>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</si>
  <si>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</si>
  <si>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</si>
  <si>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</si>
  <si>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</si>
  <si>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</si>
  <si>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</si>
  <si>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</si>
  <si>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</si>
  <si>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</si>
  <si>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</si>
  <si>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</si>
  <si>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</si>
  <si>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</si>
  <si>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</si>
  <si>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</si>
  <si>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</si>
  <si>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</si>
  <si>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</si>
  <si>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</si>
  <si>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</si>
  <si>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</si>
  <si>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</si>
  <si>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</si>
  <si>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</si>
  <si>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</si>
  <si>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</si>
  <si>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</si>
  <si>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</si>
  <si>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</si>
  <si>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</si>
  <si>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</si>
  <si>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</si>
  <si>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</si>
  <si>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</si>
  <si>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</si>
  <si>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</si>
  <si>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</si>
  <si>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</si>
  <si>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</si>
  <si>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</si>
  <si>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</si>
  <si>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</si>
  <si>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</si>
  <si>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</si>
  <si>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</si>
  <si>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</si>
  <si>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</si>
  <si>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</si>
  <si>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</si>
  <si>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</si>
  <si>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</si>
  <si>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</si>
  <si>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</si>
  <si>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</si>
  <si>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</si>
  <si>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</si>
  <si>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</si>
  <si>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</si>
  <si>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</si>
  <si>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</si>
  <si>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</si>
  <si>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</si>
  <si>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</si>
  <si>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</si>
  <si>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</si>
  <si>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</si>
  <si>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</si>
  <si>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</si>
  <si>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</si>
  <si>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</si>
  <si>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</si>
  <si>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</si>
  <si>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</si>
  <si>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</si>
  <si>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</si>
  <si>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</si>
  <si>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</si>
  <si>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</si>
  <si>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</si>
  <si>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</si>
  <si>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</si>
  <si>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</si>
  <si>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</si>
  <si>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</si>
  <si>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</si>
  <si>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</si>
  <si>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</si>
  <si>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</si>
  <si>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</si>
  <si>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</si>
  <si>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</si>
  <si>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</si>
  <si>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</si>
  <si>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</si>
  <si>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</si>
  <si>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</si>
  <si>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</si>
  <si>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</si>
  <si>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</si>
  <si>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</si>
  <si>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</si>
  <si>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</si>
  <si>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</si>
  <si>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</si>
  <si>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</si>
  <si>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</si>
  <si>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</si>
  <si>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</si>
  <si>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</si>
  <si>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</si>
  <si>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</si>
  <si>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</si>
  <si>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</si>
  <si>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</si>
  <si>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</si>
  <si>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</si>
  <si>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</si>
  <si>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</si>
  <si>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</si>
  <si>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</si>
  <si>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</si>
  <si>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</si>
  <si>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</si>
  <si>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</si>
  <si>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</si>
  <si>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</si>
  <si>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</si>
  <si>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</si>
  <si>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</si>
  <si>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</si>
  <si>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</si>
  <si>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</si>
  <si>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</si>
  <si>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</si>
  <si>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</si>
  <si>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</si>
  <si>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</si>
  <si>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</si>
  <si>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</si>
  <si>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</si>
  <si>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</si>
  <si>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</si>
  <si>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</si>
  <si>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</si>
  <si>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</si>
  <si>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</si>
  <si>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</si>
  <si>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</si>
  <si>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</si>
  <si>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</si>
  <si>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</si>
  <si>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</si>
  <si>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</si>
  <si>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</si>
  <si>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</si>
  <si>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</si>
  <si>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</si>
  <si>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</si>
  <si>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</si>
  <si>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</si>
  <si>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</si>
  <si>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</si>
  <si>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</si>
  <si>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</si>
  <si>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</si>
  <si>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</si>
  <si>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</si>
  <si>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</si>
  <si>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</si>
  <si>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</si>
  <si>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</si>
  <si>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</si>
  <si>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</si>
  <si>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</si>
  <si>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</si>
  <si>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</si>
  <si>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</si>
  <si>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</si>
  <si>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</si>
  <si>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</si>
  <si>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</si>
  <si>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</si>
  <si>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</si>
  <si>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</si>
  <si>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</si>
  <si>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</si>
  <si>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</si>
  <si>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</si>
  <si>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</si>
  <si>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</si>
  <si>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</si>
  <si>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</si>
  <si>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</si>
  <si>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</si>
  <si>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</si>
  <si>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</si>
  <si>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</si>
  <si>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</si>
  <si>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</si>
  <si>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</si>
  <si>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</si>
  <si>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</si>
  <si>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</si>
  <si>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</si>
  <si>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</si>
  <si>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</si>
  <si>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</si>
  <si>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</si>
  <si>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</si>
  <si>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</si>
  <si>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</si>
  <si>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</si>
  <si>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</si>
  <si>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</si>
  <si>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</si>
  <si>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</si>
  <si>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</si>
  <si>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</si>
  <si>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</si>
  <si>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</si>
  <si>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</si>
  <si>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</si>
  <si>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</si>
  <si>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</si>
  <si>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</si>
  <si>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</si>
  <si>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</si>
  <si>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</si>
  <si>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</si>
  <si>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</si>
  <si>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</si>
  <si>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</si>
  <si>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</si>
  <si>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</si>
  <si>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</si>
  <si>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</si>
  <si>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</si>
  <si>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</si>
  <si>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</si>
  <si>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</si>
  <si>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</si>
  <si>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</si>
  <si>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</si>
  <si>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</si>
  <si>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</si>
  <si>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</si>
  <si>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</si>
  <si>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</si>
  <si>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</si>
  <si>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</si>
  <si>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</si>
  <si>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</si>
  <si>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</si>
  <si>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</si>
  <si>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</si>
  <si>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</si>
  <si>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</si>
  <si>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</si>
  <si>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</si>
  <si>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</si>
  <si>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</si>
  <si>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</si>
  <si>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</si>
  <si>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</si>
  <si>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</si>
  <si>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</si>
  <si>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</si>
  <si>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</si>
  <si>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</si>
  <si>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</si>
  <si>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</si>
  <si>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</si>
  <si>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</si>
  <si>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</si>
  <si>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</si>
  <si>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</si>
  <si>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</si>
  <si>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</si>
  <si>
    <t>OpenFIDO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</si>
</sst>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3-03-07T16:31:33.82" personId="{00000000-0000-0000-0000-000000000000}" id="{EE16C57E-4C37-B14C-93FA-464417B5AE88}">
    <text xml:space="preserve">
See Task 5.1 report
</text>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3-03-07T16:31:56.33" personId="{00000000-0000-0000-0000-000000000000}" id="{0880BC12-2379-564C-8F5A-B35539B8BF92}">
    <text>See report from Gridworks (Deborah)</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opLeftCell="A8" zoomScale="140" zoomScaleNormal="140" workbookViewId="0">
      <selection activeCell="D23" sqref="D2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44991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44991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A10" sqref="A1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t="s">
        <v>779</v>
      </c>
      <c r="G10" s="19" t="s">
        <v>787</v>
      </c>
      <c r="H10" s="19" t="s">
        <v>787</v>
      </c>
      <c r="I10" s="19" t="s">
        <v>787</v>
      </c>
      <c r="J10" s="19" t="s">
        <v>787</v>
      </c>
      <c r="K10" s="19" t="s">
        <v>787</v>
      </c>
      <c r="L10" s="19" t="s">
        <v>787</v>
      </c>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t="str">
        <v>Yes</v>
      </c>
      <c r="I3" s="9" t="str">
        <v>No</v>
      </c>
      <c r="J3" s="9" t="str">
        <v>No</v>
      </c>
      <c r="K3" s="9" t="str">
        <v>No</v>
      </c>
      <c r="L3" s="9" t="str">
        <v>No</v>
      </c>
      <c r="M3" s="9" t="str">
        <v>No</v>
      </c>
      <c r="N3" s="9" t="str">
        <v>No</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40" zoomScaleNormal="140" workbookViewId="0">
      <selection activeCell="B15" sqref="B15"/>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f>IF(D2&lt;&gt;0,Background!$D$22,0)</f>
        <v>0</v>
      </c>
      <c r="B2" s="9" t="str">
        <f>Background!$D$14</f>
        <v>Final</v>
      </c>
      <c r="C2" s="9">
        <v>1</v>
      </c>
      <c r="D2" s="9" cm="1">
        <f t="array" ref="D2:N6">PerformanceMetrics[]</f>
        <v>0</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30" zoomScaleNormal="130" workbookViewId="0">
      <selection activeCell="B19" sqref="B19"/>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legacyDrawing r:id="rId2"/>
  <tableParts count="5">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C33" sqref="C33"/>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787</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t="s">
        <v>779</v>
      </c>
      <c r="D18" s="6"/>
      <c r="E18" s="6"/>
    </row>
    <row r="19" spans="2:5" ht="5" customHeight="1" x14ac:dyDescent="0.2">
      <c r="B19" s="57"/>
      <c r="D19" s="6"/>
      <c r="E19" s="6"/>
    </row>
    <row r="20" spans="2:5" ht="14.75" customHeight="1" x14ac:dyDescent="0.2">
      <c r="B20" s="58" t="s">
        <v>179</v>
      </c>
      <c r="D20" s="6"/>
      <c r="E20" s="6"/>
    </row>
    <row r="21" spans="2:5" ht="14.75" customHeight="1" x14ac:dyDescent="0.2">
      <c r="B21" s="255" t="s">
        <v>3658</v>
      </c>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v>2023</v>
      </c>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v>0</v>
      </c>
    </row>
    <row r="32" spans="2:5" x14ac:dyDescent="0.2">
      <c r="B32" s="86" t="s">
        <v>186</v>
      </c>
      <c r="C32" s="123">
        <v>0</v>
      </c>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No</v>
      </c>
      <c r="E2" s="52">
        <f>BusinessGrowth!$B12</f>
        <v>0</v>
      </c>
      <c r="F2" s="52">
        <f>BusinessGrowth!$B15</f>
        <v>0</v>
      </c>
      <c r="G2" s="52" t="str">
        <f>BusinessGrowth!B18</f>
        <v>Yes</v>
      </c>
      <c r="H2" s="52" t="str">
        <f>BusinessGrowth!B21</f>
        <v>OpenFIDO LLC</v>
      </c>
      <c r="I2" s="52">
        <f>BusinessGrowth!B24</f>
        <v>2023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tabSelected="1" zoomScaleNormal="100" workbookViewId="0">
      <selection activeCell="C15" sqref="C15"/>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v>3036</v>
      </c>
      <c r="D10" s="21">
        <f>Jobs[[#This Row],[Hours worked over term of project (2,080 = 1 FTE)]]/2080</f>
        <v>1.4596153846153845</v>
      </c>
    </row>
    <row r="11" spans="2:5" x14ac:dyDescent="0.2">
      <c r="B11" s="6" t="s">
        <v>228</v>
      </c>
      <c r="C11" s="82">
        <v>126</v>
      </c>
      <c r="D11" s="21">
        <f>Jobs[[#This Row],[Hours worked over term of project (2,080 = 1 FTE)]]/2080</f>
        <v>6.0576923076923077E-2</v>
      </c>
    </row>
    <row r="13" spans="2:5" x14ac:dyDescent="0.2">
      <c r="B13" s="58" t="s">
        <v>229</v>
      </c>
    </row>
    <row r="14" spans="2:5" ht="5" customHeight="1" x14ac:dyDescent="0.2"/>
    <row r="15" spans="2:5" x14ac:dyDescent="0.2">
      <c r="B15" s="131">
        <v>0.8</v>
      </c>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t="str">
        <f>IF(E2&lt;&gt;0,Background!$D$22,0)</f>
        <v>EPC-17-047</v>
      </c>
      <c r="B2" s="9" t="str">
        <f>Background!$D$14</f>
        <v>Final</v>
      </c>
      <c r="C2" s="9">
        <v>1</v>
      </c>
      <c r="D2" s="74" t="str" cm="1">
        <f t="array" ref="D2:F3">Jobs[]</f>
        <v>EPIC</v>
      </c>
      <c r="E2" s="9">
        <v>3036</v>
      </c>
      <c r="F2" s="74">
        <v>1.4596153846153845</v>
      </c>
      <c r="G2" s="74">
        <f>Jobs!B15</f>
        <v>0.8</v>
      </c>
    </row>
    <row r="3" spans="1:7" x14ac:dyDescent="0.15">
      <c r="A3" s="9" t="str">
        <f>IF(E3&lt;&gt;0,Background!$D$22,0)</f>
        <v>EPC-17-047</v>
      </c>
      <c r="B3" s="9" t="str">
        <f>Background!$D$14</f>
        <v>Final</v>
      </c>
      <c r="C3" s="9">
        <v>1</v>
      </c>
      <c r="D3" s="74" t="str">
        <v>Match</v>
      </c>
      <c r="E3" s="9">
        <v>126</v>
      </c>
      <c r="F3" s="74">
        <v>6.0576923076923077E-2</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2.xml><?xml version="1.0" encoding="utf-8"?>
<ds:datastoreItem xmlns:ds="http://schemas.openxmlformats.org/officeDocument/2006/customXml" ds:itemID="{0B0E38FC-8BF1-401F-9E88-3537E8E6E41E}">
  <ds:schemaRefs>
    <ds:schemaRef ds:uri="http://schemas.microsoft.com/sharepoint/v3/contenttype/forms"/>
  </ds:schemaRefs>
</ds:datastoreItem>
</file>

<file path=customXml/itemProps3.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2023-03-08T00:19:15Z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