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projects\papka\"/>
    </mc:Choice>
  </mc:AlternateContent>
  <bookViews>
    <workbookView xWindow="0" yWindow="0" windowWidth="19200" windowHeight="11490"/>
  </bookViews>
  <sheets>
    <sheet name="Планирование ден.потоков" sheetId="1" r:id="rId1"/>
    <sheet name="Ден.потоки план-факт" sheetId="2" r:id="rId2"/>
  </sheets>
  <definedNames>
    <definedName name="_xlnm._FilterDatabase" localSheetId="1" hidden="1">'Ден.потоки план-факт'!$A$3:$N$47</definedName>
  </definedNames>
  <calcPr calcId="162913" iterate="1"/>
</workbook>
</file>

<file path=xl/calcChain.xml><?xml version="1.0" encoding="utf-8"?>
<calcChain xmlns="http://schemas.openxmlformats.org/spreadsheetml/2006/main">
  <c r="J7" i="2" l="1"/>
  <c r="J6" i="2"/>
  <c r="E7" i="2"/>
  <c r="D7" i="2"/>
  <c r="N45" i="2"/>
  <c r="M45" i="2"/>
  <c r="L45" i="2"/>
  <c r="K45" i="2"/>
  <c r="J45" i="2"/>
  <c r="J13" i="2" s="1"/>
  <c r="I45" i="2"/>
  <c r="H45" i="2"/>
  <c r="G45" i="2"/>
  <c r="G13" i="2" s="1"/>
  <c r="F45" i="2"/>
  <c r="E45" i="2"/>
  <c r="D45" i="2"/>
  <c r="D13" i="2" s="1"/>
  <c r="C45" i="2"/>
  <c r="D6" i="2"/>
  <c r="E6" i="2"/>
  <c r="F6" i="2"/>
  <c r="G6" i="2"/>
  <c r="H6" i="2"/>
  <c r="I6" i="2"/>
  <c r="K6" i="2"/>
  <c r="L6" i="2"/>
  <c r="M6" i="2"/>
  <c r="N6" i="2"/>
  <c r="E13" i="2"/>
  <c r="F13" i="2"/>
  <c r="H13" i="2"/>
  <c r="I13" i="2"/>
  <c r="K13" i="2"/>
  <c r="L13" i="2"/>
  <c r="M13" i="2"/>
  <c r="N13" i="2"/>
  <c r="C13" i="2"/>
  <c r="C47" i="2" s="1"/>
  <c r="D5" i="2" s="1"/>
  <c r="G7" i="2"/>
  <c r="H7" i="2"/>
  <c r="I7" i="2"/>
  <c r="K7" i="2"/>
  <c r="L7" i="2"/>
  <c r="M7" i="2"/>
  <c r="N7" i="2"/>
  <c r="C7" i="2"/>
  <c r="C6" i="2"/>
  <c r="M20" i="1"/>
  <c r="L20" i="1"/>
  <c r="K20" i="1"/>
  <c r="J20" i="1"/>
  <c r="I20" i="1"/>
  <c r="H20" i="1"/>
  <c r="G20" i="1"/>
  <c r="F20" i="1"/>
  <c r="E20" i="1"/>
  <c r="D20" i="1"/>
  <c r="C20" i="1"/>
  <c r="B24" i="1"/>
  <c r="B25" i="1"/>
  <c r="C25" i="1" s="1"/>
  <c r="N7" i="1"/>
  <c r="N6" i="1" s="1"/>
  <c r="D7" i="1"/>
  <c r="D6" i="1" s="1"/>
  <c r="E7" i="1"/>
  <c r="E6" i="1" s="1"/>
  <c r="F7" i="1"/>
  <c r="F6" i="1" s="1"/>
  <c r="G7" i="1"/>
  <c r="G6" i="1" s="1"/>
  <c r="H7" i="1"/>
  <c r="H6" i="1" s="1"/>
  <c r="I7" i="1"/>
  <c r="I6" i="1" s="1"/>
  <c r="J7" i="1"/>
  <c r="J6" i="1" s="1"/>
  <c r="K7" i="1"/>
  <c r="K6" i="1" s="1"/>
  <c r="L7" i="1"/>
  <c r="L6" i="1" s="1"/>
  <c r="M7" i="1"/>
  <c r="M6" i="1" s="1"/>
  <c r="C7" i="1"/>
  <c r="C6" i="1" s="1"/>
  <c r="D22" i="1"/>
  <c r="E22" i="1"/>
  <c r="F22" i="1"/>
  <c r="G22" i="1"/>
  <c r="H22" i="1"/>
  <c r="I22" i="1"/>
  <c r="J22" i="1"/>
  <c r="K22" i="1"/>
  <c r="L22" i="1"/>
  <c r="M22" i="1"/>
  <c r="N22" i="1"/>
  <c r="N25" i="1"/>
  <c r="D25" i="1"/>
  <c r="E25" i="1"/>
  <c r="F25" i="1"/>
  <c r="G25" i="1"/>
  <c r="H25" i="1"/>
  <c r="I25" i="1"/>
  <c r="J25" i="1"/>
  <c r="K25" i="1"/>
  <c r="L25" i="1"/>
  <c r="M25" i="1"/>
  <c r="C22" i="1"/>
  <c r="C24" i="1"/>
  <c r="D24" i="1" s="1"/>
  <c r="E24" i="1" s="1"/>
  <c r="D47" i="2" l="1"/>
  <c r="E5" i="2" s="1"/>
  <c r="E47" i="2" s="1"/>
  <c r="F5" i="2" s="1"/>
  <c r="F47" i="2" s="1"/>
  <c r="N44" i="2"/>
  <c r="N12" i="2" s="1"/>
  <c r="E44" i="2"/>
  <c r="E12" i="2" s="1"/>
  <c r="G44" i="2"/>
  <c r="G12" i="2" s="1"/>
  <c r="I44" i="2"/>
  <c r="I12" i="2" s="1"/>
  <c r="K44" i="2"/>
  <c r="K12" i="2" s="1"/>
  <c r="M44" i="2"/>
  <c r="M12" i="2" s="1"/>
  <c r="D44" i="2"/>
  <c r="D12" i="2" s="1"/>
  <c r="F44" i="2"/>
  <c r="F12" i="2" s="1"/>
  <c r="H44" i="2"/>
  <c r="H12" i="2" s="1"/>
  <c r="J44" i="2"/>
  <c r="J12" i="2" s="1"/>
  <c r="L44" i="2"/>
  <c r="L12" i="2" s="1"/>
  <c r="C44" i="2"/>
  <c r="C12" i="2" s="1"/>
  <c r="C46" i="2" s="1"/>
  <c r="D4" i="2" s="1"/>
  <c r="E26" i="1"/>
  <c r="E10" i="1" s="1"/>
  <c r="C26" i="1"/>
  <c r="C27" i="1" s="1"/>
  <c r="D4" i="1" s="1"/>
  <c r="D26" i="1"/>
  <c r="F24" i="1"/>
  <c r="G24" i="1" s="1"/>
  <c r="G26" i="1" s="1"/>
  <c r="D46" i="2" l="1"/>
  <c r="E4" i="2" s="1"/>
  <c r="E46" i="2" s="1"/>
  <c r="F4" i="2" s="1"/>
  <c r="G5" i="2"/>
  <c r="G47" i="2" s="1"/>
  <c r="H5" i="2" s="1"/>
  <c r="H47" i="2" s="1"/>
  <c r="I5" i="2" s="1"/>
  <c r="I47" i="2" s="1"/>
  <c r="C10" i="1"/>
  <c r="F26" i="1"/>
  <c r="F10" i="1" s="1"/>
  <c r="D27" i="1"/>
  <c r="E4" i="1" s="1"/>
  <c r="D10" i="1"/>
  <c r="H24" i="1"/>
  <c r="H26" i="1" s="1"/>
  <c r="G10" i="1"/>
  <c r="J5" i="2" l="1"/>
  <c r="J47" i="2" s="1"/>
  <c r="K5" i="2" s="1"/>
  <c r="K47" i="2" s="1"/>
  <c r="L5" i="2" s="1"/>
  <c r="L47" i="2" s="1"/>
  <c r="M5" i="2" s="1"/>
  <c r="M47" i="2" s="1"/>
  <c r="N5" i="2" s="1"/>
  <c r="N47" i="2" s="1"/>
  <c r="F46" i="2"/>
  <c r="G4" i="2" s="1"/>
  <c r="E27" i="1"/>
  <c r="F4" i="1" s="1"/>
  <c r="I24" i="1"/>
  <c r="I26" i="1" s="1"/>
  <c r="H10" i="1"/>
  <c r="G46" i="2" l="1"/>
  <c r="H4" i="2" s="1"/>
  <c r="F27" i="1"/>
  <c r="G4" i="1" s="1"/>
  <c r="G27" i="1" s="1"/>
  <c r="H4" i="1" s="1"/>
  <c r="H27" i="1" s="1"/>
  <c r="I4" i="1" s="1"/>
  <c r="I27" i="1" s="1"/>
  <c r="I10" i="1"/>
  <c r="J24" i="1"/>
  <c r="J26" i="1" s="1"/>
  <c r="H46" i="2" l="1"/>
  <c r="I4" i="2" s="1"/>
  <c r="I46" i="2" s="1"/>
  <c r="J4" i="2" s="1"/>
  <c r="J4" i="1"/>
  <c r="J27" i="1" s="1"/>
  <c r="K24" i="1"/>
  <c r="K26" i="1" s="1"/>
  <c r="J10" i="1"/>
  <c r="L24" i="1" l="1"/>
  <c r="L26" i="1" s="1"/>
  <c r="K10" i="1"/>
  <c r="K4" i="1"/>
  <c r="K27" i="1" s="1"/>
  <c r="J46" i="2" l="1"/>
  <c r="K4" i="2" s="1"/>
  <c r="M24" i="1"/>
  <c r="M26" i="1" s="1"/>
  <c r="L10" i="1"/>
  <c r="L4" i="1"/>
  <c r="L27" i="1" s="1"/>
  <c r="K46" i="2" l="1"/>
  <c r="L4" i="2" s="1"/>
  <c r="N24" i="1"/>
  <c r="M10" i="1"/>
  <c r="M4" i="1"/>
  <c r="M27" i="1" s="1"/>
  <c r="L46" i="2" l="1"/>
  <c r="M4" i="2" s="1"/>
  <c r="N26" i="1"/>
  <c r="N10" i="1" s="1"/>
  <c r="N4" i="1"/>
  <c r="M46" i="2" l="1"/>
  <c r="N4" i="2" s="1"/>
  <c r="N46" i="2" s="1"/>
  <c r="N27" i="1"/>
</calcChain>
</file>

<file path=xl/comments1.xml><?xml version="1.0" encoding="utf-8"?>
<comments xmlns="http://schemas.openxmlformats.org/spreadsheetml/2006/main">
  <authors>
    <author>Olga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  <charset val="204"/>
          </rPr>
          <t>vexcele.ru:</t>
        </r>
        <r>
          <rPr>
            <sz val="9"/>
            <color indexed="81"/>
            <rFont val="Tahoma"/>
            <family val="2"/>
            <charset val="204"/>
          </rPr>
          <t xml:space="preserve">
Инвестиция</t>
        </r>
      </text>
    </comment>
  </commentList>
</comments>
</file>

<file path=xl/comments2.xml><?xml version="1.0" encoding="utf-8"?>
<comments xmlns="http://schemas.openxmlformats.org/spreadsheetml/2006/main">
  <authors>
    <author>Olga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  <charset val="204"/>
          </rPr>
          <t>vexcele.ru:</t>
        </r>
        <r>
          <rPr>
            <sz val="9"/>
            <color indexed="81"/>
            <rFont val="Tahoma"/>
            <family val="2"/>
            <charset val="204"/>
          </rPr>
          <t xml:space="preserve">
Инвестиция</t>
        </r>
      </text>
    </comment>
  </commentList>
</comments>
</file>

<file path=xl/sharedStrings.xml><?xml version="1.0" encoding="utf-8"?>
<sst xmlns="http://schemas.openxmlformats.org/spreadsheetml/2006/main" count="132" uniqueCount="57">
  <si>
    <t>1 месяц</t>
  </si>
  <si>
    <t>2 месяц</t>
  </si>
  <si>
    <t>3 месяц</t>
  </si>
  <si>
    <t>4 месяц</t>
  </si>
  <si>
    <t>5 месяц</t>
  </si>
  <si>
    <t>6 месяц</t>
  </si>
  <si>
    <t>регистрация ООО</t>
  </si>
  <si>
    <t>кассовый аппарат</t>
  </si>
  <si>
    <t>открытие р/сч</t>
  </si>
  <si>
    <t>установка клиент-банк</t>
  </si>
  <si>
    <t>банк.обслуживание</t>
  </si>
  <si>
    <t>спецодежда</t>
  </si>
  <si>
    <t>инструменты</t>
  </si>
  <si>
    <t>реклама</t>
  </si>
  <si>
    <t>зар.плата администрации</t>
  </si>
  <si>
    <t>отчисления во внебюджет. 30,2%:</t>
  </si>
  <si>
    <t>с зар.платы администрации</t>
  </si>
  <si>
    <t>налоги по УСН 15%</t>
  </si>
  <si>
    <t>зар.плата гл.бухгалтера</t>
  </si>
  <si>
    <t xml:space="preserve">аренда автомобиля с водителем </t>
  </si>
  <si>
    <t>7 месяц</t>
  </si>
  <si>
    <t>8 месяц</t>
  </si>
  <si>
    <t>9 месяц</t>
  </si>
  <si>
    <t>10 месяц</t>
  </si>
  <si>
    <t>11 месяц</t>
  </si>
  <si>
    <t>12 месяц</t>
  </si>
  <si>
    <t>Варианты расходов</t>
  </si>
  <si>
    <t>остаток денежных средств</t>
  </si>
  <si>
    <t>Другие решения на http://vexcele.ru</t>
  </si>
  <si>
    <t>выручка</t>
  </si>
  <si>
    <t>другое</t>
  </si>
  <si>
    <t>зар.плата рабочих</t>
  </si>
  <si>
    <t>с зар.платы рабочих</t>
  </si>
  <si>
    <t>Итого: текущий ден.поток (cash-flow)</t>
  </si>
  <si>
    <t>Подробный учет доходов и расходов</t>
  </si>
  <si>
    <t>Доходы и расходы</t>
  </si>
  <si>
    <t>план</t>
  </si>
  <si>
    <t>факт</t>
  </si>
  <si>
    <t xml:space="preserve"> - расходы факт &lt; расходов план</t>
  </si>
  <si>
    <t xml:space="preserve"> - доходы факт &gt; доходов план</t>
  </si>
  <si>
    <t xml:space="preserve"> - доходы факт &lt; доходов план</t>
  </si>
  <si>
    <t xml:space="preserve"> - расходы факт &gt; расходов план</t>
  </si>
  <si>
    <t>Остаток денежных средств:</t>
  </si>
  <si>
    <t>Доходы, в том числе:</t>
  </si>
  <si>
    <t>Расходы, в том числе:</t>
  </si>
  <si>
    <t>доходы, в том числе:</t>
  </si>
  <si>
    <t>расходы, в том числе:</t>
  </si>
  <si>
    <t>план/ 
факт</t>
  </si>
  <si>
    <t xml:space="preserve">1. Зеленая заливка появляется, если фактические показатели лучше плановых: </t>
  </si>
  <si>
    <t xml:space="preserve">2. Красная заливка появляется, если фактические показатели хуже плановых: </t>
  </si>
  <si>
    <t>3. Все отрицательные числа окрашены красным</t>
  </si>
  <si>
    <t>Условия форматирования ячеек:</t>
  </si>
  <si>
    <t xml:space="preserve">Заказ индивидуального решения </t>
  </si>
  <si>
    <t>Сравнение плана и факта доходов и расходов</t>
  </si>
  <si>
    <t>Планирование денежных потоков</t>
  </si>
  <si>
    <t>План-факторный анализ денежных потоков (переход на лист 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</si>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</sst>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р_.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b/>
      <u/>
      <sz val="11"/>
      <color theme="10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b/>
      <i/>
      <sz val="11"/>
      <color rgb="FF7030A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</font>
    <font>
      <u/>
      <sz val="11"/>
      <color theme="0"/>
      <name val="Calibri"/>
      <family val="2"/>
      <charset val="204"/>
    </font>
    <font>
      <b/>
      <u/>
      <sz val="11"/>
      <color theme="0"/>
      <name val="Calibri"/>
      <family val="2"/>
      <charset val="204"/>
    </font>
    <font>
      <b/>
      <sz val="14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164" fontId="0" fillId="0" borderId="0" xfId="0" applyNumberFormat="1"/>
    <xf numFmtId="0" fontId="2" fillId="0" borderId="0" xfId="0" applyFont="1"/>
    <xf numFmtId="0" fontId="6" fillId="0" borderId="0" xfId="1" applyFont="1" applyAlignment="1" applyProtection="1"/>
    <xf numFmtId="0" fontId="2" fillId="0" borderId="4" xfId="0" applyFont="1" applyFill="1" applyBorder="1"/>
    <xf numFmtId="38" fontId="2" fillId="0" borderId="4" xfId="0" applyNumberFormat="1" applyFont="1" applyFill="1" applyBorder="1"/>
    <xf numFmtId="38" fontId="2" fillId="0" borderId="5" xfId="0" applyNumberFormat="1" applyFont="1" applyFill="1" applyBorder="1"/>
    <xf numFmtId="0" fontId="0" fillId="0" borderId="4" xfId="0" applyFont="1" applyFill="1" applyBorder="1"/>
    <xf numFmtId="164" fontId="0" fillId="0" borderId="4" xfId="0" applyNumberFormat="1" applyFont="1" applyFill="1" applyBorder="1"/>
    <xf numFmtId="164" fontId="0" fillId="0" borderId="5" xfId="0" applyNumberFormat="1" applyFont="1" applyFill="1" applyBorder="1"/>
    <xf numFmtId="164" fontId="2" fillId="0" borderId="4" xfId="0" applyNumberFormat="1" applyFont="1" applyFill="1" applyBorder="1"/>
    <xf numFmtId="0" fontId="0" fillId="0" borderId="4" xfId="0" applyFill="1" applyBorder="1"/>
    <xf numFmtId="164" fontId="0" fillId="0" borderId="4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/>
    <xf numFmtId="0" fontId="0" fillId="0" borderId="1" xfId="0" applyFont="1" applyFill="1" applyBorder="1"/>
    <xf numFmtId="38" fontId="0" fillId="0" borderId="4" xfId="0" applyNumberFormat="1" applyFill="1" applyBorder="1"/>
    <xf numFmtId="0" fontId="2" fillId="0" borderId="0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4" xfId="0" applyNumberFormat="1" applyFont="1" applyFill="1" applyBorder="1"/>
    <xf numFmtId="164" fontId="7" fillId="0" borderId="5" xfId="0" applyNumberFormat="1" applyFont="1" applyFill="1" applyBorder="1"/>
    <xf numFmtId="0" fontId="7" fillId="0" borderId="0" xfId="0" applyFont="1"/>
    <xf numFmtId="0" fontId="2" fillId="0" borderId="0" xfId="0" applyFont="1" applyFill="1" applyBorder="1" applyAlignment="1">
      <alignment horizontal="right"/>
    </xf>
    <xf numFmtId="38" fontId="2" fillId="0" borderId="0" xfId="0" applyNumberFormat="1" applyFont="1" applyFill="1" applyBorder="1"/>
    <xf numFmtId="0" fontId="0" fillId="0" borderId="4" xfId="0" applyFont="1" applyFill="1" applyBorder="1" applyAlignment="1">
      <alignment horizontal="center"/>
    </xf>
    <xf numFmtId="38" fontId="2" fillId="0" borderId="4" xfId="0" applyNumberFormat="1" applyFont="1" applyFill="1" applyBorder="1" applyAlignment="1">
      <alignment horizontal="right"/>
    </xf>
    <xf numFmtId="164" fontId="0" fillId="0" borderId="4" xfId="0" applyNumberFormat="1" applyFont="1" applyFill="1" applyBorder="1" applyAlignment="1">
      <alignment horizontal="right"/>
    </xf>
    <xf numFmtId="164" fontId="7" fillId="0" borderId="4" xfId="0" applyNumberFormat="1" applyFont="1" applyFill="1" applyBorder="1" applyAlignment="1">
      <alignment horizontal="right"/>
    </xf>
    <xf numFmtId="38" fontId="0" fillId="0" borderId="4" xfId="0" applyNumberForma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/>
    </xf>
    <xf numFmtId="0" fontId="5" fillId="0" borderId="0" xfId="1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4" xfId="0" applyBorder="1"/>
    <xf numFmtId="0" fontId="0" fillId="0" borderId="1" xfId="0" applyBorder="1"/>
    <xf numFmtId="38" fontId="0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0" fontId="8" fillId="0" borderId="0" xfId="0" applyFont="1"/>
    <xf numFmtId="38" fontId="8" fillId="0" borderId="4" xfId="0" applyNumberFormat="1" applyFont="1" applyFill="1" applyBorder="1" applyAlignment="1">
      <alignment horizontal="right"/>
    </xf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0" fontId="10" fillId="0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left"/>
    </xf>
    <xf numFmtId="0" fontId="2" fillId="0" borderId="0" xfId="0" applyFont="1" applyFill="1"/>
    <xf numFmtId="0" fontId="13" fillId="4" borderId="0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5" fillId="0" borderId="0" xfId="1" applyFont="1" applyFill="1" applyBorder="1" applyAlignment="1" applyProtection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6" fillId="0" borderId="2" xfId="1" applyFont="1" applyFill="1" applyBorder="1" applyAlignment="1" applyProtection="1">
      <alignment vertical="center" wrapText="1"/>
    </xf>
    <xf numFmtId="0" fontId="17" fillId="2" borderId="2" xfId="1" applyFont="1" applyFill="1" applyBorder="1" applyAlignment="1" applyProtection="1">
      <alignment vertical="center" wrapText="1"/>
    </xf>
    <xf numFmtId="0" fontId="18" fillId="0" borderId="0" xfId="0" applyFont="1"/>
  </cellXfs>
  <cellStyles count="2">
    <cellStyle name="Гиперссылка" xfId="1" builtinId="8"/>
    <cellStyle name="Обычный" xfId="0" builtinId="0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3:N27" totalsRowShown="0" headerRowDxfId="96" dataDxfId="94" headerRowBorderDxfId="95">
  <autoFilter ref="A3:N27"/>
  <tableColumns count="14">
    <tableColumn id="1" name="Доходы и расходы" dataDxfId="93"/>
    <tableColumn id="2" name="Варианты расходов" dataDxfId="92"/>
    <tableColumn id="3" name="1 месяц" dataDxfId="91"/>
    <tableColumn id="4" name="2 месяц" dataDxfId="90"/>
    <tableColumn id="5" name="3 месяц" dataDxfId="89"/>
    <tableColumn id="6" name="4 месяц" dataDxfId="88"/>
    <tableColumn id="7" name="5 месяц" dataDxfId="87"/>
    <tableColumn id="8" name="6 месяц" dataDxfId="86"/>
    <tableColumn id="9" name="7 месяц" dataDxfId="85"/>
    <tableColumn id="10" name="8 месяц" dataDxfId="84"/>
    <tableColumn id="11" name="9 месяц" dataDxfId="83"/>
    <tableColumn id="12" name="10 месяц" dataDxfId="82"/>
    <tableColumn id="13" name="11 месяц" dataDxfId="81"/>
    <tableColumn id="14" name="12 месяц" dataDxfId="8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A3:N47" totalsRowShown="0" headerRowDxfId="2" headerRowBorderDxfId="1">
  <autoFilter ref="A3:N47"/>
  <tableColumns count="14">
    <tableColumn id="1" name="Доходы и расходы"/>
    <tableColumn id="2" name="план/ _x000a_факт" dataDxfId="0"/>
    <tableColumn id="3" name="1 месяц"/>
    <tableColumn id="4" name="2 месяц"/>
    <tableColumn id="5" name="3 месяц"/>
    <tableColumn id="6" name="4 месяц"/>
    <tableColumn id="7" name="5 месяц"/>
    <tableColumn id="8" name="6 месяц"/>
    <tableColumn id="9" name="7 месяц"/>
    <tableColumn id="10" name="8 месяц"/>
    <tableColumn id="11" name="9 месяц"/>
    <tableColumn id="12" name="10 месяц"/>
    <tableColumn id="13" name="11 месяц"/>
    <tableColumn id="14" name="12 меся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vexcele.ru/load/0-0-0-15-20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vexcele.ru/load/dlja_biznesa/uchet_dokhodov_i_raskhodov_pp/5-1-0-15" TargetMode="External"/><Relationship Id="rId1" Type="http://schemas.openxmlformats.org/officeDocument/2006/relationships/hyperlink" Target="http://vexcele.ru/index/gotovye_reshenija/0-15" TargetMode="External"/><Relationship Id="rId6" Type="http://schemas.openxmlformats.org/officeDocument/2006/relationships/image" Target="../media/image1.jpeg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vexcele.ru/index/feedback/0-3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://vexcele.ru/load/dlja_biznesa/uchet_dokhodov_i_raskhodov_pp/5-1-0-15" TargetMode="External"/><Relationship Id="rId1" Type="http://schemas.openxmlformats.org/officeDocument/2006/relationships/hyperlink" Target="http://vexcele.ru/index/gotovye_reshenija/0-15" TargetMode="External"/><Relationship Id="rId6" Type="http://schemas.openxmlformats.org/officeDocument/2006/relationships/image" Target="../media/image2.png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N32"/>
  <sheetViews>
    <sheetView tabSelected="1" zoomScale="103" zoomScaleNormal="103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RowHeight="15" x14ac:dyDescent="0.25"/>
  <cols>
    <col min="1" max="1" width="33" customWidth="1"/>
    <col min="2" max="2" width="10.42578125" customWidth="1"/>
    <col min="3" max="3" width="13.85546875" customWidth="1"/>
    <col min="4" max="4" width="11.85546875" customWidth="1"/>
    <col min="5" max="5" width="12.85546875" customWidth="1"/>
    <col min="6" max="8" width="11.85546875" customWidth="1"/>
    <col min="9" max="9" width="10.7109375" customWidth="1"/>
    <col min="10" max="10" width="10.5703125" customWidth="1"/>
    <col min="11" max="11" width="10.5703125" bestFit="1" customWidth="1"/>
    <col min="12" max="14" width="11" customWidth="1"/>
  </cols>
  <sheetData>
    <row r="1" spans="1:14" s="2" customFormat="1" ht="18.75" x14ac:dyDescent="0.3">
      <c r="A1" s="66" t="s">
        <v>54</v>
      </c>
      <c r="B1" s="62"/>
      <c r="C1" s="63"/>
    </row>
    <row r="2" spans="1:14" ht="9" customHeight="1" x14ac:dyDescent="0.25">
      <c r="B2" s="34"/>
      <c r="C2" s="31"/>
    </row>
    <row r="3" spans="1:14" s="58" customFormat="1" ht="30.75" thickBot="1" x14ac:dyDescent="0.3">
      <c r="A3" s="64" t="s">
        <v>35</v>
      </c>
      <c r="B3" s="59" t="s">
        <v>26</v>
      </c>
      <c r="C3" s="59" t="s">
        <v>0</v>
      </c>
      <c r="D3" s="59" t="s">
        <v>1</v>
      </c>
      <c r="E3" s="59" t="s">
        <v>2</v>
      </c>
      <c r="F3" s="59" t="s">
        <v>3</v>
      </c>
      <c r="G3" s="59" t="s">
        <v>4</v>
      </c>
      <c r="H3" s="59" t="s">
        <v>5</v>
      </c>
      <c r="I3" s="59" t="s">
        <v>20</v>
      </c>
      <c r="J3" s="59" t="s">
        <v>21</v>
      </c>
      <c r="K3" s="59" t="s">
        <v>22</v>
      </c>
      <c r="L3" s="59" t="s">
        <v>23</v>
      </c>
      <c r="M3" s="59" t="s">
        <v>24</v>
      </c>
      <c r="N3" s="60" t="s">
        <v>25</v>
      </c>
    </row>
    <row r="4" spans="1:14" s="2" customFormat="1" ht="15.75" thickTop="1" x14ac:dyDescent="0.25">
      <c r="A4" s="4" t="s">
        <v>27</v>
      </c>
      <c r="B4" s="4"/>
      <c r="C4" s="5">
        <v>500000</v>
      </c>
      <c r="D4" s="5">
        <f>C27</f>
        <v>316704</v>
      </c>
      <c r="E4" s="5">
        <f>D27</f>
        <v>160408</v>
      </c>
      <c r="F4" s="5">
        <f>E27</f>
        <v>4112</v>
      </c>
      <c r="G4" s="5">
        <f t="shared" ref="G4:N4" si="0">F27</f>
        <v>-152184</v>
      </c>
      <c r="H4" s="5">
        <f t="shared" si="0"/>
        <v>-308480</v>
      </c>
      <c r="I4" s="5">
        <f t="shared" si="0"/>
        <v>-463176</v>
      </c>
      <c r="J4" s="5">
        <f t="shared" si="0"/>
        <v>-539886</v>
      </c>
      <c r="K4" s="5">
        <f t="shared" si="0"/>
        <v>-616596</v>
      </c>
      <c r="L4" s="5">
        <f t="shared" si="0"/>
        <v>-693306</v>
      </c>
      <c r="M4" s="5">
        <f t="shared" si="0"/>
        <v>-770016</v>
      </c>
      <c r="N4" s="6">
        <f t="shared" si="0"/>
        <v>-846726</v>
      </c>
    </row>
    <row r="5" spans="1:14" x14ac:dyDescent="0.25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spans="1:14" s="2" customFormat="1" x14ac:dyDescent="0.25">
      <c r="A6" s="4" t="s">
        <v>45</v>
      </c>
      <c r="B6" s="4"/>
      <c r="C6" s="10">
        <f>SUM(C7:C8)</f>
        <v>1020000</v>
      </c>
      <c r="D6" s="10">
        <f t="shared" ref="D6:N6" si="1">SUM(D7:D8)</f>
        <v>1020000</v>
      </c>
      <c r="E6" s="10">
        <f t="shared" si="1"/>
        <v>1020000</v>
      </c>
      <c r="F6" s="10">
        <f t="shared" si="1"/>
        <v>1020000</v>
      </c>
      <c r="G6" s="10">
        <f t="shared" si="1"/>
        <v>1020000</v>
      </c>
      <c r="H6" s="10">
        <f t="shared" si="1"/>
        <v>1020000</v>
      </c>
      <c r="I6" s="10">
        <f t="shared" si="1"/>
        <v>1020000</v>
      </c>
      <c r="J6" s="10">
        <f t="shared" si="1"/>
        <v>1020000</v>
      </c>
      <c r="K6" s="10">
        <f t="shared" si="1"/>
        <v>1020000</v>
      </c>
      <c r="L6" s="10">
        <f t="shared" si="1"/>
        <v>1020000</v>
      </c>
      <c r="M6" s="10">
        <f t="shared" si="1"/>
        <v>1020000</v>
      </c>
      <c r="N6" s="10">
        <f t="shared" si="1"/>
        <v>1020000</v>
      </c>
    </row>
    <row r="7" spans="1:14" x14ac:dyDescent="0.25">
      <c r="A7" s="11" t="s">
        <v>29</v>
      </c>
      <c r="B7" s="12">
        <v>1020000</v>
      </c>
      <c r="C7" s="12">
        <f>$B7</f>
        <v>1020000</v>
      </c>
      <c r="D7" s="12">
        <f t="shared" ref="D7:M7" si="2">$B7</f>
        <v>1020000</v>
      </c>
      <c r="E7" s="12">
        <f t="shared" si="2"/>
        <v>1020000</v>
      </c>
      <c r="F7" s="12">
        <f t="shared" si="2"/>
        <v>1020000</v>
      </c>
      <c r="G7" s="12">
        <f t="shared" si="2"/>
        <v>1020000</v>
      </c>
      <c r="H7" s="12">
        <f t="shared" si="2"/>
        <v>1020000</v>
      </c>
      <c r="I7" s="12">
        <f t="shared" si="2"/>
        <v>1020000</v>
      </c>
      <c r="J7" s="12">
        <f t="shared" si="2"/>
        <v>1020000</v>
      </c>
      <c r="K7" s="12">
        <f t="shared" si="2"/>
        <v>1020000</v>
      </c>
      <c r="L7" s="12">
        <f t="shared" si="2"/>
        <v>1020000</v>
      </c>
      <c r="M7" s="12">
        <f t="shared" si="2"/>
        <v>1020000</v>
      </c>
      <c r="N7" s="12">
        <f>$B7</f>
        <v>1020000</v>
      </c>
    </row>
    <row r="8" spans="1:14" x14ac:dyDescent="0.25">
      <c r="A8" s="11" t="s">
        <v>30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x14ac:dyDescent="0.25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</row>
    <row r="10" spans="1:14" s="2" customFormat="1" x14ac:dyDescent="0.25">
      <c r="A10" s="4" t="s">
        <v>46</v>
      </c>
      <c r="B10" s="4"/>
      <c r="C10" s="10">
        <f>SUM(C11:C26)</f>
        <v>1203296</v>
      </c>
      <c r="D10" s="10">
        <f>SUM(D11:D26)</f>
        <v>1176296</v>
      </c>
      <c r="E10" s="10">
        <f t="shared" ref="E10:M10" si="3">SUM(E11:E26)</f>
        <v>1176296</v>
      </c>
      <c r="F10" s="10">
        <f t="shared" si="3"/>
        <v>1176296</v>
      </c>
      <c r="G10" s="10">
        <f t="shared" si="3"/>
        <v>1176296</v>
      </c>
      <c r="H10" s="10">
        <f t="shared" si="3"/>
        <v>1174696</v>
      </c>
      <c r="I10" s="10">
        <f>SUM(I11:I26)</f>
        <v>1096710</v>
      </c>
      <c r="J10" s="10">
        <f t="shared" si="3"/>
        <v>1096710</v>
      </c>
      <c r="K10" s="10">
        <f t="shared" si="3"/>
        <v>1096710</v>
      </c>
      <c r="L10" s="10">
        <f t="shared" si="3"/>
        <v>1096710</v>
      </c>
      <c r="M10" s="10">
        <f t="shared" si="3"/>
        <v>1096710</v>
      </c>
      <c r="N10" s="14">
        <f>SUM(N11:N26)</f>
        <v>1040710</v>
      </c>
    </row>
    <row r="11" spans="1:14" x14ac:dyDescent="0.25">
      <c r="A11" s="7" t="s">
        <v>6</v>
      </c>
      <c r="B11" s="7"/>
      <c r="C11" s="8">
        <v>20000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9">
        <v>0</v>
      </c>
    </row>
    <row r="12" spans="1:14" x14ac:dyDescent="0.25">
      <c r="A12" s="7" t="s">
        <v>7</v>
      </c>
      <c r="B12" s="7"/>
      <c r="C12" s="8">
        <v>1600</v>
      </c>
      <c r="D12" s="8">
        <v>1600</v>
      </c>
      <c r="E12" s="8">
        <v>1600</v>
      </c>
      <c r="F12" s="8">
        <v>1600</v>
      </c>
      <c r="G12" s="8">
        <v>1600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9">
        <v>0</v>
      </c>
    </row>
    <row r="13" spans="1:14" x14ac:dyDescent="0.25">
      <c r="A13" s="7" t="s">
        <v>8</v>
      </c>
      <c r="B13" s="7"/>
      <c r="C13" s="8">
        <v>2000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9">
        <v>0</v>
      </c>
    </row>
    <row r="14" spans="1:14" x14ac:dyDescent="0.25">
      <c r="A14" s="7" t="s">
        <v>9</v>
      </c>
      <c r="B14" s="7"/>
      <c r="C14" s="8">
        <v>5000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9">
        <v>0</v>
      </c>
    </row>
    <row r="15" spans="1:14" x14ac:dyDescent="0.25">
      <c r="A15" s="7" t="s">
        <v>10</v>
      </c>
      <c r="B15" s="7"/>
      <c r="C15" s="8">
        <v>950</v>
      </c>
      <c r="D15" s="8">
        <v>950</v>
      </c>
      <c r="E15" s="8">
        <v>950</v>
      </c>
      <c r="F15" s="8">
        <v>950</v>
      </c>
      <c r="G15" s="8">
        <v>950</v>
      </c>
      <c r="H15" s="8">
        <v>950</v>
      </c>
      <c r="I15" s="8">
        <v>950</v>
      </c>
      <c r="J15" s="8">
        <v>950</v>
      </c>
      <c r="K15" s="8">
        <v>950</v>
      </c>
      <c r="L15" s="8">
        <v>950</v>
      </c>
      <c r="M15" s="8">
        <v>950</v>
      </c>
      <c r="N15" s="9">
        <v>950</v>
      </c>
    </row>
    <row r="16" spans="1:14" x14ac:dyDescent="0.25">
      <c r="A16" s="7" t="s">
        <v>12</v>
      </c>
      <c r="B16" s="7"/>
      <c r="C16" s="8">
        <v>68986</v>
      </c>
      <c r="D16" s="8">
        <v>68986</v>
      </c>
      <c r="E16" s="8">
        <v>68986</v>
      </c>
      <c r="F16" s="8">
        <v>68986</v>
      </c>
      <c r="G16" s="8">
        <v>68986</v>
      </c>
      <c r="H16" s="8">
        <v>68986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9">
        <v>0</v>
      </c>
    </row>
    <row r="17" spans="1:14" x14ac:dyDescent="0.25">
      <c r="A17" s="7" t="s">
        <v>11</v>
      </c>
      <c r="B17" s="7"/>
      <c r="C17" s="8">
        <v>9000</v>
      </c>
      <c r="D17" s="8">
        <v>9000</v>
      </c>
      <c r="E17" s="8">
        <v>9000</v>
      </c>
      <c r="F17" s="8">
        <v>9000</v>
      </c>
      <c r="G17" s="8">
        <v>9000</v>
      </c>
      <c r="H17" s="8">
        <v>9000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9">
        <v>0</v>
      </c>
    </row>
    <row r="18" spans="1:14" x14ac:dyDescent="0.25">
      <c r="A18" s="7" t="s">
        <v>13</v>
      </c>
      <c r="B18" s="7"/>
      <c r="C18" s="8">
        <v>10000</v>
      </c>
      <c r="D18" s="8">
        <v>10000</v>
      </c>
      <c r="E18" s="8">
        <v>10000</v>
      </c>
      <c r="F18" s="8">
        <v>10000</v>
      </c>
      <c r="G18" s="8">
        <v>10000</v>
      </c>
      <c r="H18" s="8">
        <v>10000</v>
      </c>
      <c r="I18" s="8">
        <v>10000</v>
      </c>
      <c r="J18" s="8">
        <v>10000</v>
      </c>
      <c r="K18" s="8">
        <v>10000</v>
      </c>
      <c r="L18" s="8">
        <v>10000</v>
      </c>
      <c r="M18" s="8">
        <v>10000</v>
      </c>
      <c r="N18" s="9">
        <v>10000</v>
      </c>
    </row>
    <row r="19" spans="1:14" x14ac:dyDescent="0.25">
      <c r="A19" s="7" t="s">
        <v>19</v>
      </c>
      <c r="B19" s="7"/>
      <c r="C19" s="8">
        <v>20000</v>
      </c>
      <c r="D19" s="8">
        <v>20000</v>
      </c>
      <c r="E19" s="8">
        <v>20000</v>
      </c>
      <c r="F19" s="8">
        <v>20000</v>
      </c>
      <c r="G19" s="8">
        <v>20000</v>
      </c>
      <c r="H19" s="8">
        <v>20000</v>
      </c>
      <c r="I19" s="8">
        <v>20000</v>
      </c>
      <c r="J19" s="8">
        <v>20000</v>
      </c>
      <c r="K19" s="8">
        <v>20000</v>
      </c>
      <c r="L19" s="8">
        <v>20000</v>
      </c>
      <c r="M19" s="8">
        <v>20000</v>
      </c>
      <c r="N19" s="9">
        <v>20000</v>
      </c>
    </row>
    <row r="20" spans="1:14" x14ac:dyDescent="0.25">
      <c r="A20" s="7" t="s">
        <v>14</v>
      </c>
      <c r="B20" s="8">
        <v>120000</v>
      </c>
      <c r="C20" s="8">
        <f>Таблица1[[#This Row],[Варианты расходов]]</f>
        <v>120000</v>
      </c>
      <c r="D20" s="8">
        <f>Таблица1[[#This Row],[Варианты расходов]]</f>
        <v>120000</v>
      </c>
      <c r="E20" s="8">
        <f>Таблица1[[#This Row],[Варианты расходов]]</f>
        <v>120000</v>
      </c>
      <c r="F20" s="8">
        <f>Таблица1[[#This Row],[Варианты расходов]]</f>
        <v>120000</v>
      </c>
      <c r="G20" s="8">
        <f>Таблица1[[#This Row],[Варианты расходов]]</f>
        <v>120000</v>
      </c>
      <c r="H20" s="8">
        <f>Таблица1[[#This Row],[Варианты расходов]]</f>
        <v>120000</v>
      </c>
      <c r="I20" s="8">
        <f>Таблица1[[#This Row],[Варианты расходов]]</f>
        <v>120000</v>
      </c>
      <c r="J20" s="8">
        <f>Таблица1[[#This Row],[Варианты расходов]]</f>
        <v>120000</v>
      </c>
      <c r="K20" s="8">
        <f>Таблица1[[#This Row],[Варианты расходов]]</f>
        <v>120000</v>
      </c>
      <c r="L20" s="8">
        <f>Таблица1[[#This Row],[Варианты расходов]]</f>
        <v>120000</v>
      </c>
      <c r="M20" s="8">
        <f>Таблица1[[#This Row],[Варианты расходов]]</f>
        <v>120000</v>
      </c>
      <c r="N20" s="9">
        <v>64000</v>
      </c>
    </row>
    <row r="21" spans="1:14" x14ac:dyDescent="0.25">
      <c r="A21" s="7" t="s">
        <v>18</v>
      </c>
      <c r="B21" s="7"/>
      <c r="C21" s="8">
        <v>40000</v>
      </c>
      <c r="D21" s="8">
        <v>40000</v>
      </c>
      <c r="E21" s="8">
        <v>40000</v>
      </c>
      <c r="F21" s="8">
        <v>40000</v>
      </c>
      <c r="G21" s="8">
        <v>40000</v>
      </c>
      <c r="H21" s="8">
        <v>40000</v>
      </c>
      <c r="I21" s="8">
        <v>40000</v>
      </c>
      <c r="J21" s="8">
        <v>40000</v>
      </c>
      <c r="K21" s="8">
        <v>40000</v>
      </c>
      <c r="L21" s="8">
        <v>40000</v>
      </c>
      <c r="M21" s="8">
        <v>40000</v>
      </c>
      <c r="N21" s="9">
        <v>40000</v>
      </c>
    </row>
    <row r="22" spans="1:14" x14ac:dyDescent="0.25">
      <c r="A22" s="11" t="s">
        <v>31</v>
      </c>
      <c r="B22" s="8">
        <v>660000</v>
      </c>
      <c r="C22" s="8">
        <f>'Планирование ден.потоков'!$B22</f>
        <v>660000</v>
      </c>
      <c r="D22" s="8">
        <f>'Планирование ден.потоков'!$B22</f>
        <v>660000</v>
      </c>
      <c r="E22" s="8">
        <f>'Планирование ден.потоков'!$B22</f>
        <v>660000</v>
      </c>
      <c r="F22" s="8">
        <f>'Планирование ден.потоков'!$B22</f>
        <v>660000</v>
      </c>
      <c r="G22" s="8">
        <f>'Планирование ден.потоков'!$B22</f>
        <v>660000</v>
      </c>
      <c r="H22" s="8">
        <f>'Планирование ден.потоков'!$B22</f>
        <v>660000</v>
      </c>
      <c r="I22" s="8">
        <f>'Планирование ден.потоков'!$B22</f>
        <v>660000</v>
      </c>
      <c r="J22" s="8">
        <f>'Планирование ден.потоков'!$B22</f>
        <v>660000</v>
      </c>
      <c r="K22" s="8">
        <f>'Планирование ден.потоков'!$B22</f>
        <v>660000</v>
      </c>
      <c r="L22" s="8">
        <f>'Планирование ден.потоков'!$B22</f>
        <v>660000</v>
      </c>
      <c r="M22" s="8">
        <f>'Планирование ден.потоков'!$B22</f>
        <v>660000</v>
      </c>
      <c r="N22" s="8">
        <f>'Планирование ден.потоков'!$B22</f>
        <v>660000</v>
      </c>
    </row>
    <row r="23" spans="1:14" s="22" customFormat="1" x14ac:dyDescent="0.25">
      <c r="A23" s="19" t="s">
        <v>15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</row>
    <row r="24" spans="1:14" x14ac:dyDescent="0.25">
      <c r="A24" s="7" t="s">
        <v>16</v>
      </c>
      <c r="B24" s="8">
        <f>B20*0.302</f>
        <v>36240</v>
      </c>
      <c r="C24" s="8">
        <f>'Планирование ден.потоков'!$B24</f>
        <v>36240</v>
      </c>
      <c r="D24" s="8">
        <f>'Планирование ден.потоков'!$C24</f>
        <v>36240</v>
      </c>
      <c r="E24" s="8">
        <f>'Планирование ден.потоков'!$D24</f>
        <v>36240</v>
      </c>
      <c r="F24" s="8">
        <f>'Планирование ден.потоков'!$E24</f>
        <v>36240</v>
      </c>
      <c r="G24" s="8">
        <f>'Планирование ден.потоков'!$F24</f>
        <v>36240</v>
      </c>
      <c r="H24" s="8">
        <f>'Планирование ден.потоков'!$G24</f>
        <v>36240</v>
      </c>
      <c r="I24" s="8">
        <f>'Планирование ден.потоков'!$H24</f>
        <v>36240</v>
      </c>
      <c r="J24" s="8">
        <f>'Планирование ден.потоков'!$I24</f>
        <v>36240</v>
      </c>
      <c r="K24" s="8">
        <f>'Планирование ден.потоков'!$J24</f>
        <v>36240</v>
      </c>
      <c r="L24" s="8">
        <f>'Планирование ден.потоков'!$K24</f>
        <v>36240</v>
      </c>
      <c r="M24" s="8">
        <f>'Планирование ден.потоков'!$L24</f>
        <v>36240</v>
      </c>
      <c r="N24" s="9">
        <f>'Планирование ден.потоков'!$M24</f>
        <v>36240</v>
      </c>
    </row>
    <row r="25" spans="1:14" x14ac:dyDescent="0.25">
      <c r="A25" s="11" t="s">
        <v>32</v>
      </c>
      <c r="B25" s="8">
        <f>B22*0.302</f>
        <v>199320</v>
      </c>
      <c r="C25" s="8">
        <f>'Планирование ден.потоков'!$B25</f>
        <v>199320</v>
      </c>
      <c r="D25" s="8">
        <f>'Планирование ден.потоков'!$B25</f>
        <v>199320</v>
      </c>
      <c r="E25" s="8">
        <f>'Планирование ден.потоков'!$B25</f>
        <v>199320</v>
      </c>
      <c r="F25" s="8">
        <f>'Планирование ден.потоков'!$B25</f>
        <v>199320</v>
      </c>
      <c r="G25" s="8">
        <f>'Планирование ден.потоков'!$B25</f>
        <v>199320</v>
      </c>
      <c r="H25" s="8">
        <f>'Планирование ден.потоков'!$B25</f>
        <v>199320</v>
      </c>
      <c r="I25" s="8">
        <f>'Планирование ден.потоков'!$B25</f>
        <v>199320</v>
      </c>
      <c r="J25" s="8">
        <f>'Планирование ден.потоков'!$B25</f>
        <v>199320</v>
      </c>
      <c r="K25" s="8">
        <f>'Планирование ден.потоков'!$B25</f>
        <v>199320</v>
      </c>
      <c r="L25" s="8">
        <f>'Планирование ден.потоков'!$B25</f>
        <v>199320</v>
      </c>
      <c r="M25" s="8">
        <f>'Планирование ден.потоков'!$B25</f>
        <v>199320</v>
      </c>
      <c r="N25" s="8">
        <f>'Планирование ден.потоков'!$B25</f>
        <v>199320</v>
      </c>
    </row>
    <row r="26" spans="1:14" x14ac:dyDescent="0.25">
      <c r="A26" s="15" t="s">
        <v>17</v>
      </c>
      <c r="B26" s="7"/>
      <c r="C26" s="16">
        <f t="shared" ref="C26:N26" si="4">IF((C7-SUM(C11:C17,C19:C25))*0.15&lt;C7*0.01,C7*0.01,(C7-SUM(C11:C17,C19:C25))*0.15)</f>
        <v>10200</v>
      </c>
      <c r="D26" s="16">
        <f t="shared" si="4"/>
        <v>10200</v>
      </c>
      <c r="E26" s="16">
        <f t="shared" si="4"/>
        <v>10200</v>
      </c>
      <c r="F26" s="16">
        <f t="shared" si="4"/>
        <v>10200</v>
      </c>
      <c r="G26" s="16">
        <f t="shared" si="4"/>
        <v>10200</v>
      </c>
      <c r="H26" s="16">
        <f t="shared" si="4"/>
        <v>10200</v>
      </c>
      <c r="I26" s="16">
        <f t="shared" si="4"/>
        <v>10200</v>
      </c>
      <c r="J26" s="16">
        <f t="shared" si="4"/>
        <v>10200</v>
      </c>
      <c r="K26" s="16">
        <f t="shared" si="4"/>
        <v>10200</v>
      </c>
      <c r="L26" s="16">
        <f t="shared" si="4"/>
        <v>10200</v>
      </c>
      <c r="M26" s="16">
        <f t="shared" si="4"/>
        <v>10200</v>
      </c>
      <c r="N26" s="16">
        <f t="shared" si="4"/>
        <v>10200</v>
      </c>
    </row>
    <row r="27" spans="1:14" s="2" customFormat="1" x14ac:dyDescent="0.25">
      <c r="A27" s="17" t="s">
        <v>33</v>
      </c>
      <c r="B27" s="18"/>
      <c r="C27" s="5">
        <f t="shared" ref="C27:N27" si="5">C4+C7-SUM(C11:C26)</f>
        <v>316704</v>
      </c>
      <c r="D27" s="5">
        <f t="shared" si="5"/>
        <v>160408</v>
      </c>
      <c r="E27" s="5">
        <f t="shared" si="5"/>
        <v>4112</v>
      </c>
      <c r="F27" s="5">
        <f t="shared" si="5"/>
        <v>-152184</v>
      </c>
      <c r="G27" s="5">
        <f t="shared" si="5"/>
        <v>-308480</v>
      </c>
      <c r="H27" s="5">
        <f t="shared" si="5"/>
        <v>-463176</v>
      </c>
      <c r="I27" s="5">
        <f t="shared" si="5"/>
        <v>-539886</v>
      </c>
      <c r="J27" s="5">
        <f t="shared" si="5"/>
        <v>-616596</v>
      </c>
      <c r="K27" s="5">
        <f t="shared" si="5"/>
        <v>-693306</v>
      </c>
      <c r="L27" s="5">
        <f t="shared" si="5"/>
        <v>-770016</v>
      </c>
      <c r="M27" s="5">
        <f t="shared" si="5"/>
        <v>-846726</v>
      </c>
      <c r="N27" s="5">
        <f t="shared" si="5"/>
        <v>-867436</v>
      </c>
    </row>
    <row r="28" spans="1:14" s="2" customFormat="1" ht="9" customHeight="1" x14ac:dyDescent="0.25">
      <c r="A28" s="17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s="2" customFormat="1" x14ac:dyDescent="0.25">
      <c r="A29" s="61" t="s">
        <v>55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s="2" customFormat="1" ht="6.75" customHeight="1" x14ac:dyDescent="0.25">
      <c r="A30" s="17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3" t="s">
        <v>34</v>
      </c>
      <c r="C31" s="1"/>
    </row>
    <row r="32" spans="1:14" x14ac:dyDescent="0.25">
      <c r="A32" s="3" t="s">
        <v>28</v>
      </c>
      <c r="C32" t="s">
        <v>56</v>
      </c>
    </row>
  </sheetData>
  <hyperlinks>
    <hyperlink ref="A32" r:id="rId1"/>
    <hyperlink ref="A3" r:id="rId2" tooltip="Подробный учет доходов и расходов"/>
    <hyperlink ref="A31" r:id="rId3" tooltip="Скачать"/>
    <hyperlink ref="A29" location="'Ден.потоки план-факт'!A1" display="План-факторный учет денежных потоков"/>
  </hyperlinks>
  <pageMargins left="0.7" right="0.7" top="0.75" bottom="0.75" header="0.3" footer="0.3"/>
  <pageSetup paperSize="9" orientation="landscape" r:id="rId4"/>
  <legacyDrawing r:id="rId5"/>
  <picture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5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3" customWidth="1"/>
    <col min="2" max="2" width="9.140625" style="34" customWidth="1"/>
    <col min="3" max="3" width="13.85546875" style="31" customWidth="1"/>
    <col min="4" max="4" width="11.85546875" customWidth="1"/>
    <col min="5" max="5" width="12.85546875" customWidth="1"/>
    <col min="6" max="8" width="11.85546875" customWidth="1"/>
    <col min="9" max="9" width="10.7109375" customWidth="1"/>
    <col min="10" max="10" width="12.140625" customWidth="1"/>
    <col min="11" max="11" width="13.140625" customWidth="1"/>
    <col min="12" max="12" width="13.28515625" customWidth="1"/>
    <col min="13" max="13" width="12.7109375" customWidth="1"/>
    <col min="14" max="14" width="12.85546875" customWidth="1"/>
  </cols>
  <sheetData>
    <row r="1" spans="1:14" s="2" customFormat="1" ht="18.75" x14ac:dyDescent="0.3">
      <c r="A1" s="66" t="s">
        <v>53</v>
      </c>
      <c r="B1" s="62"/>
      <c r="C1" s="63"/>
    </row>
    <row r="2" spans="1:14" ht="9" customHeight="1" x14ac:dyDescent="0.25"/>
    <row r="3" spans="1:14" s="58" customFormat="1" ht="30" customHeight="1" thickBot="1" x14ac:dyDescent="0.3">
      <c r="A3" s="65" t="s">
        <v>35</v>
      </c>
      <c r="B3" s="56" t="s">
        <v>47</v>
      </c>
      <c r="C3" s="56" t="s">
        <v>0</v>
      </c>
      <c r="D3" s="56" t="s">
        <v>1</v>
      </c>
      <c r="E3" s="56" t="s">
        <v>2</v>
      </c>
      <c r="F3" s="56" t="s">
        <v>3</v>
      </c>
      <c r="G3" s="56" t="s">
        <v>4</v>
      </c>
      <c r="H3" s="56" t="s">
        <v>5</v>
      </c>
      <c r="I3" s="56" t="s">
        <v>20</v>
      </c>
      <c r="J3" s="56" t="s">
        <v>21</v>
      </c>
      <c r="K3" s="56" t="s">
        <v>22</v>
      </c>
      <c r="L3" s="56" t="s">
        <v>23</v>
      </c>
      <c r="M3" s="56" t="s">
        <v>24</v>
      </c>
      <c r="N3" s="57" t="s">
        <v>25</v>
      </c>
    </row>
    <row r="4" spans="1:14" s="42" customFormat="1" ht="15.75" thickTop="1" x14ac:dyDescent="0.25">
      <c r="A4" s="53" t="s">
        <v>42</v>
      </c>
      <c r="B4" s="25" t="s">
        <v>36</v>
      </c>
      <c r="C4" s="43">
        <v>500000</v>
      </c>
      <c r="D4" s="44">
        <f>C46</f>
        <v>316704</v>
      </c>
      <c r="E4" s="44">
        <f>D46</f>
        <v>160408</v>
      </c>
      <c r="F4" s="44">
        <f>E46</f>
        <v>4112</v>
      </c>
      <c r="G4" s="44">
        <f t="shared" ref="G4:N5" si="0">F46</f>
        <v>-152184</v>
      </c>
      <c r="H4" s="44">
        <f t="shared" si="0"/>
        <v>-308480</v>
      </c>
      <c r="I4" s="44">
        <f t="shared" si="0"/>
        <v>-463176</v>
      </c>
      <c r="J4" s="44">
        <f>I46</f>
        <v>-539886</v>
      </c>
      <c r="K4" s="44">
        <f t="shared" si="0"/>
        <v>-616596</v>
      </c>
      <c r="L4" s="44">
        <f t="shared" si="0"/>
        <v>-693306</v>
      </c>
      <c r="M4" s="44">
        <f t="shared" si="0"/>
        <v>-770016</v>
      </c>
      <c r="N4" s="45">
        <f t="shared" si="0"/>
        <v>-846726</v>
      </c>
    </row>
    <row r="5" spans="1:14" s="2" customFormat="1" x14ac:dyDescent="0.25">
      <c r="A5" s="38"/>
      <c r="B5" s="55" t="s">
        <v>37</v>
      </c>
      <c r="C5" s="26">
        <v>500000</v>
      </c>
      <c r="D5" s="26">
        <f>C47</f>
        <v>283390</v>
      </c>
      <c r="E5" s="26">
        <f t="shared" ref="E5:F5" si="1">D47</f>
        <v>599894</v>
      </c>
      <c r="F5" s="26">
        <f t="shared" si="1"/>
        <v>441198</v>
      </c>
      <c r="G5" s="26">
        <f>F47</f>
        <v>262702</v>
      </c>
      <c r="H5" s="26">
        <f t="shared" si="0"/>
        <v>84206</v>
      </c>
      <c r="I5" s="26">
        <f t="shared" si="0"/>
        <v>-92290</v>
      </c>
      <c r="J5" s="26">
        <f>I47</f>
        <v>-188800</v>
      </c>
      <c r="K5" s="26">
        <f t="shared" si="0"/>
        <v>-285310</v>
      </c>
      <c r="L5" s="26">
        <f t="shared" si="0"/>
        <v>-381820</v>
      </c>
      <c r="M5" s="26">
        <f t="shared" si="0"/>
        <v>-478330</v>
      </c>
      <c r="N5" s="26">
        <f t="shared" si="0"/>
        <v>-574840</v>
      </c>
    </row>
    <row r="6" spans="1:14" s="42" customFormat="1" x14ac:dyDescent="0.25">
      <c r="A6" s="54" t="s">
        <v>43</v>
      </c>
      <c r="B6" s="25" t="s">
        <v>36</v>
      </c>
      <c r="C6" s="41">
        <f>SUM(C8,C10)</f>
        <v>1020000</v>
      </c>
      <c r="D6" s="41">
        <f t="shared" ref="D6:N6" si="2">SUM(D8,D10)</f>
        <v>1020000</v>
      </c>
      <c r="E6" s="41">
        <f t="shared" si="2"/>
        <v>1020000</v>
      </c>
      <c r="F6" s="41">
        <f t="shared" si="2"/>
        <v>1020000</v>
      </c>
      <c r="G6" s="41">
        <f t="shared" si="2"/>
        <v>1020000</v>
      </c>
      <c r="H6" s="41">
        <f t="shared" si="2"/>
        <v>1020000</v>
      </c>
      <c r="I6" s="41">
        <f t="shared" si="2"/>
        <v>1020000</v>
      </c>
      <c r="J6" s="41">
        <f>SUM(J8,J10)</f>
        <v>1020000</v>
      </c>
      <c r="K6" s="41">
        <f t="shared" si="2"/>
        <v>1020000</v>
      </c>
      <c r="L6" s="41">
        <f t="shared" si="2"/>
        <v>1020000</v>
      </c>
      <c r="M6" s="41">
        <f t="shared" si="2"/>
        <v>1020000</v>
      </c>
      <c r="N6" s="41">
        <f t="shared" si="2"/>
        <v>1020000</v>
      </c>
    </row>
    <row r="7" spans="1:14" s="2" customFormat="1" x14ac:dyDescent="0.25">
      <c r="A7" s="38"/>
      <c r="B7" s="55" t="s">
        <v>37</v>
      </c>
      <c r="C7" s="26">
        <f>SUM(C9,C11)</f>
        <v>1000000</v>
      </c>
      <c r="D7" s="26">
        <f>SUM(D9,D11)</f>
        <v>1500000</v>
      </c>
      <c r="E7" s="26">
        <f>SUM(E9,E11)</f>
        <v>1020000</v>
      </c>
      <c r="F7" s="26">
        <v>1100000</v>
      </c>
      <c r="G7" s="26">
        <f t="shared" ref="G7:N7" si="3">SUM(G9,G11)</f>
        <v>1000000</v>
      </c>
      <c r="H7" s="26">
        <f t="shared" si="3"/>
        <v>1000000</v>
      </c>
      <c r="I7" s="26">
        <f t="shared" si="3"/>
        <v>1000000</v>
      </c>
      <c r="J7" s="26">
        <f>SUM(J9,J11)</f>
        <v>1000000</v>
      </c>
      <c r="K7" s="26">
        <f t="shared" si="3"/>
        <v>1000000</v>
      </c>
      <c r="L7" s="26">
        <f t="shared" si="3"/>
        <v>1000000</v>
      </c>
      <c r="M7" s="26">
        <f t="shared" si="3"/>
        <v>1000000</v>
      </c>
      <c r="N7" s="26">
        <f t="shared" si="3"/>
        <v>1000000</v>
      </c>
    </row>
    <row r="8" spans="1:14" x14ac:dyDescent="0.25">
      <c r="A8" s="35" t="s">
        <v>29</v>
      </c>
      <c r="B8" s="25" t="s">
        <v>36</v>
      </c>
      <c r="C8" s="27">
        <v>1020000</v>
      </c>
      <c r="D8" s="12">
        <v>1020000</v>
      </c>
      <c r="E8" s="12">
        <v>1020000</v>
      </c>
      <c r="F8" s="12">
        <v>1020000</v>
      </c>
      <c r="G8" s="12">
        <v>1020000</v>
      </c>
      <c r="H8" s="12">
        <v>1020000</v>
      </c>
      <c r="I8" s="12">
        <v>1020000</v>
      </c>
      <c r="J8" s="12">
        <v>1020000</v>
      </c>
      <c r="K8" s="12">
        <v>1020000</v>
      </c>
      <c r="L8" s="12">
        <v>1020000</v>
      </c>
      <c r="M8" s="12">
        <v>1020000</v>
      </c>
      <c r="N8" s="12">
        <v>1020000</v>
      </c>
    </row>
    <row r="9" spans="1:14" x14ac:dyDescent="0.25">
      <c r="A9" s="38"/>
      <c r="B9" s="55" t="s">
        <v>37</v>
      </c>
      <c r="C9" s="26">
        <v>1000000</v>
      </c>
      <c r="D9" s="26">
        <v>1500000</v>
      </c>
      <c r="E9" s="26">
        <v>1020000</v>
      </c>
      <c r="F9" s="26">
        <v>1000000</v>
      </c>
      <c r="G9" s="26">
        <v>1000000</v>
      </c>
      <c r="H9" s="26">
        <v>1000000</v>
      </c>
      <c r="I9" s="26">
        <v>1000000</v>
      </c>
      <c r="J9" s="26">
        <v>1000000</v>
      </c>
      <c r="K9" s="26">
        <v>1000000</v>
      </c>
      <c r="L9" s="26">
        <v>1000000</v>
      </c>
      <c r="M9" s="26">
        <v>1000000</v>
      </c>
      <c r="N9" s="26">
        <v>1000000</v>
      </c>
    </row>
    <row r="10" spans="1:14" x14ac:dyDescent="0.25">
      <c r="A10" s="35" t="s">
        <v>30</v>
      </c>
      <c r="B10" s="25" t="s">
        <v>36</v>
      </c>
      <c r="C10" s="27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</row>
    <row r="11" spans="1:14" x14ac:dyDescent="0.25">
      <c r="A11" s="38"/>
      <c r="B11" s="55" t="s">
        <v>37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4" s="42" customFormat="1" x14ac:dyDescent="0.25">
      <c r="A12" s="54" t="s">
        <v>44</v>
      </c>
      <c r="B12" s="25" t="s">
        <v>36</v>
      </c>
      <c r="C12" s="41">
        <f>SUM(C14,C16,C18,C20,C22,C24,C26,C28,C30,C32,C34,C36,C38,C40,C42,C44)</f>
        <v>1203296</v>
      </c>
      <c r="D12" s="41">
        <f t="shared" ref="D12:N12" si="4">SUM(D14,D16,D18,D20,D22,D24,D26,D28,D30,D32,D34,D36,D38,D40,D42,D44)</f>
        <v>1176296</v>
      </c>
      <c r="E12" s="41">
        <f t="shared" si="4"/>
        <v>1176296</v>
      </c>
      <c r="F12" s="41">
        <f t="shared" si="4"/>
        <v>1176296</v>
      </c>
      <c r="G12" s="41">
        <f t="shared" si="4"/>
        <v>1176296</v>
      </c>
      <c r="H12" s="41">
        <f t="shared" si="4"/>
        <v>1174696</v>
      </c>
      <c r="I12" s="41">
        <f t="shared" si="4"/>
        <v>1096710</v>
      </c>
      <c r="J12" s="41">
        <f>SUM(J14,J16,J18,J20,J22,J24,J26,J28,J30,J32,J34,J36,J38,J40,J42,J44)</f>
        <v>1096710</v>
      </c>
      <c r="K12" s="41">
        <f t="shared" si="4"/>
        <v>1096710</v>
      </c>
      <c r="L12" s="41">
        <f t="shared" si="4"/>
        <v>1096710</v>
      </c>
      <c r="M12" s="41">
        <f t="shared" si="4"/>
        <v>1096710</v>
      </c>
      <c r="N12" s="41">
        <f t="shared" si="4"/>
        <v>1040710</v>
      </c>
    </row>
    <row r="13" spans="1:14" s="2" customFormat="1" x14ac:dyDescent="0.25">
      <c r="A13" s="38"/>
      <c r="B13" s="55" t="s">
        <v>37</v>
      </c>
      <c r="C13" s="26">
        <f>SUM(C15,C17,C19,C21,C23,C25,C27,C29,C31,C33,C35,C37,C39,C41,C43,C45)</f>
        <v>1216610</v>
      </c>
      <c r="D13" s="26">
        <f t="shared" ref="D13:N13" si="5">SUM(D15,D17,D19,D21,D23,D25,D27,D29,D31,D33,D35,D37,D39,D41,D43,D45)</f>
        <v>1183496</v>
      </c>
      <c r="E13" s="26">
        <f t="shared" si="5"/>
        <v>1178696</v>
      </c>
      <c r="F13" s="26">
        <f t="shared" si="5"/>
        <v>1178496</v>
      </c>
      <c r="G13" s="26">
        <f t="shared" si="5"/>
        <v>1178496</v>
      </c>
      <c r="H13" s="26">
        <f t="shared" si="5"/>
        <v>1176496</v>
      </c>
      <c r="I13" s="26">
        <f t="shared" si="5"/>
        <v>1096510</v>
      </c>
      <c r="J13" s="26">
        <f>SUM(J15,J17,J19,J21,J23,J25,J27,J29,J31,J33,J35,J37,J39,J41,J43,J45)</f>
        <v>1096510</v>
      </c>
      <c r="K13" s="26">
        <f t="shared" si="5"/>
        <v>1096510</v>
      </c>
      <c r="L13" s="26">
        <f t="shared" si="5"/>
        <v>1096510</v>
      </c>
      <c r="M13" s="26">
        <f t="shared" si="5"/>
        <v>1096510</v>
      </c>
      <c r="N13" s="26">
        <f t="shared" si="5"/>
        <v>1040510</v>
      </c>
    </row>
    <row r="14" spans="1:14" x14ac:dyDescent="0.25">
      <c r="A14" s="35" t="s">
        <v>6</v>
      </c>
      <c r="B14" s="25" t="s">
        <v>36</v>
      </c>
      <c r="C14" s="27">
        <v>20000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9">
        <v>0</v>
      </c>
    </row>
    <row r="15" spans="1:14" x14ac:dyDescent="0.25">
      <c r="A15" s="38"/>
      <c r="B15" s="55" t="s">
        <v>37</v>
      </c>
      <c r="C15" s="40">
        <v>20000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1:14" x14ac:dyDescent="0.25">
      <c r="A16" s="35" t="s">
        <v>7</v>
      </c>
      <c r="B16" s="25" t="s">
        <v>36</v>
      </c>
      <c r="C16" s="27">
        <v>1600</v>
      </c>
      <c r="D16" s="8">
        <v>1600</v>
      </c>
      <c r="E16" s="8">
        <v>1600</v>
      </c>
      <c r="F16" s="8">
        <v>1600</v>
      </c>
      <c r="G16" s="8">
        <v>1600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9">
        <v>0</v>
      </c>
    </row>
    <row r="17" spans="1:14" x14ac:dyDescent="0.25">
      <c r="A17" s="38"/>
      <c r="B17" s="55" t="s">
        <v>37</v>
      </c>
      <c r="C17" s="40">
        <v>1600</v>
      </c>
      <c r="D17" s="40">
        <v>2000</v>
      </c>
      <c r="E17" s="40">
        <v>2000</v>
      </c>
      <c r="F17" s="40">
        <v>2000</v>
      </c>
      <c r="G17" s="40">
        <v>2000</v>
      </c>
      <c r="H17" s="40"/>
      <c r="I17" s="40"/>
      <c r="J17" s="40"/>
      <c r="K17" s="40"/>
      <c r="L17" s="40"/>
      <c r="M17" s="40"/>
      <c r="N17" s="40"/>
    </row>
    <row r="18" spans="1:14" x14ac:dyDescent="0.25">
      <c r="A18" s="35" t="s">
        <v>8</v>
      </c>
      <c r="B18" s="25" t="s">
        <v>36</v>
      </c>
      <c r="C18" s="27">
        <v>2000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9">
        <v>0</v>
      </c>
    </row>
    <row r="19" spans="1:14" x14ac:dyDescent="0.25">
      <c r="A19" s="38"/>
      <c r="B19" s="55" t="s">
        <v>37</v>
      </c>
      <c r="C19" s="40">
        <v>2500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1:14" x14ac:dyDescent="0.25">
      <c r="A20" s="35" t="s">
        <v>9</v>
      </c>
      <c r="B20" s="25" t="s">
        <v>36</v>
      </c>
      <c r="C20" s="27">
        <v>5000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9">
        <v>0</v>
      </c>
    </row>
    <row r="21" spans="1:14" x14ac:dyDescent="0.25">
      <c r="A21" s="38"/>
      <c r="B21" s="55" t="s">
        <v>37</v>
      </c>
      <c r="C21" s="40">
        <v>5000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spans="1:14" x14ac:dyDescent="0.25">
      <c r="A22" s="35" t="s">
        <v>10</v>
      </c>
      <c r="B22" s="25" t="s">
        <v>36</v>
      </c>
      <c r="C22" s="27">
        <v>950</v>
      </c>
      <c r="D22" s="8">
        <v>950</v>
      </c>
      <c r="E22" s="8">
        <v>950</v>
      </c>
      <c r="F22" s="8">
        <v>950</v>
      </c>
      <c r="G22" s="8">
        <v>950</v>
      </c>
      <c r="H22" s="8">
        <v>950</v>
      </c>
      <c r="I22" s="8">
        <v>950</v>
      </c>
      <c r="J22" s="8">
        <v>950</v>
      </c>
      <c r="K22" s="8">
        <v>950</v>
      </c>
      <c r="L22" s="8">
        <v>950</v>
      </c>
      <c r="M22" s="8">
        <v>950</v>
      </c>
      <c r="N22" s="9">
        <v>950</v>
      </c>
    </row>
    <row r="23" spans="1:14" x14ac:dyDescent="0.25">
      <c r="A23" s="38"/>
      <c r="B23" s="55" t="s">
        <v>37</v>
      </c>
      <c r="C23" s="40">
        <v>950</v>
      </c>
      <c r="D23" s="40">
        <v>950</v>
      </c>
      <c r="E23" s="40">
        <v>950</v>
      </c>
      <c r="F23" s="40">
        <v>950</v>
      </c>
      <c r="G23" s="40">
        <v>950</v>
      </c>
      <c r="H23" s="40">
        <v>950</v>
      </c>
      <c r="I23" s="40">
        <v>950</v>
      </c>
      <c r="J23" s="40">
        <v>950</v>
      </c>
      <c r="K23" s="40">
        <v>950</v>
      </c>
      <c r="L23" s="40">
        <v>950</v>
      </c>
      <c r="M23" s="40">
        <v>950</v>
      </c>
      <c r="N23" s="40">
        <v>950</v>
      </c>
    </row>
    <row r="24" spans="1:14" x14ac:dyDescent="0.25">
      <c r="A24" s="35" t="s">
        <v>12</v>
      </c>
      <c r="B24" s="25" t="s">
        <v>36</v>
      </c>
      <c r="C24" s="27">
        <v>68986</v>
      </c>
      <c r="D24" s="8">
        <v>68986</v>
      </c>
      <c r="E24" s="8">
        <v>68986</v>
      </c>
      <c r="F24" s="8">
        <v>68986</v>
      </c>
      <c r="G24" s="8">
        <v>68986</v>
      </c>
      <c r="H24" s="8">
        <v>68986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9">
        <v>0</v>
      </c>
    </row>
    <row r="25" spans="1:14" x14ac:dyDescent="0.25">
      <c r="A25" s="38"/>
      <c r="B25" s="55" t="s">
        <v>37</v>
      </c>
      <c r="C25" s="40">
        <v>80000</v>
      </c>
      <c r="D25" s="40">
        <v>68986</v>
      </c>
      <c r="E25" s="40">
        <v>68986</v>
      </c>
      <c r="F25" s="40">
        <v>68986</v>
      </c>
      <c r="G25" s="40">
        <v>68986</v>
      </c>
      <c r="H25" s="40">
        <v>68986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</row>
    <row r="26" spans="1:14" x14ac:dyDescent="0.25">
      <c r="A26" s="35" t="s">
        <v>11</v>
      </c>
      <c r="B26" s="25" t="s">
        <v>36</v>
      </c>
      <c r="C26" s="27">
        <v>9000</v>
      </c>
      <c r="D26" s="8">
        <v>9000</v>
      </c>
      <c r="E26" s="8">
        <v>9000</v>
      </c>
      <c r="F26" s="8">
        <v>9000</v>
      </c>
      <c r="G26" s="8">
        <v>9000</v>
      </c>
      <c r="H26" s="8">
        <v>9000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9">
        <v>0</v>
      </c>
    </row>
    <row r="27" spans="1:14" x14ac:dyDescent="0.25">
      <c r="A27" s="38"/>
      <c r="B27" s="55" t="s">
        <v>37</v>
      </c>
      <c r="C27" s="40">
        <v>11000</v>
      </c>
      <c r="D27" s="40">
        <v>11000</v>
      </c>
      <c r="E27" s="40">
        <v>11000</v>
      </c>
      <c r="F27" s="40">
        <v>11000</v>
      </c>
      <c r="G27" s="40">
        <v>11000</v>
      </c>
      <c r="H27" s="40">
        <v>11000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</row>
    <row r="28" spans="1:14" x14ac:dyDescent="0.25">
      <c r="A28" s="35" t="s">
        <v>13</v>
      </c>
      <c r="B28" s="25" t="s">
        <v>36</v>
      </c>
      <c r="C28" s="27">
        <v>10000</v>
      </c>
      <c r="D28" s="8">
        <v>10000</v>
      </c>
      <c r="E28" s="8">
        <v>10000</v>
      </c>
      <c r="F28" s="8">
        <v>10000</v>
      </c>
      <c r="G28" s="8">
        <v>10000</v>
      </c>
      <c r="H28" s="8">
        <v>10000</v>
      </c>
      <c r="I28" s="8">
        <v>10000</v>
      </c>
      <c r="J28" s="8">
        <v>10000</v>
      </c>
      <c r="K28" s="8">
        <v>10000</v>
      </c>
      <c r="L28" s="8">
        <v>10000</v>
      </c>
      <c r="M28" s="8">
        <v>10000</v>
      </c>
      <c r="N28" s="9">
        <v>10000</v>
      </c>
    </row>
    <row r="29" spans="1:14" x14ac:dyDescent="0.25">
      <c r="A29" s="38"/>
      <c r="B29" s="55" t="s">
        <v>37</v>
      </c>
      <c r="C29" s="40">
        <v>10000</v>
      </c>
      <c r="D29" s="40">
        <v>10000</v>
      </c>
      <c r="E29" s="40">
        <v>10000</v>
      </c>
      <c r="F29" s="40">
        <v>10000</v>
      </c>
      <c r="G29" s="40">
        <v>10000</v>
      </c>
      <c r="H29" s="40">
        <v>10000</v>
      </c>
      <c r="I29" s="40">
        <v>10000</v>
      </c>
      <c r="J29" s="40">
        <v>10000</v>
      </c>
      <c r="K29" s="40">
        <v>10000</v>
      </c>
      <c r="L29" s="40">
        <v>10000</v>
      </c>
      <c r="M29" s="40">
        <v>10000</v>
      </c>
      <c r="N29" s="40">
        <v>10000</v>
      </c>
    </row>
    <row r="30" spans="1:14" x14ac:dyDescent="0.25">
      <c r="A30" s="35" t="s">
        <v>19</v>
      </c>
      <c r="B30" s="25" t="s">
        <v>36</v>
      </c>
      <c r="C30" s="27">
        <v>20000</v>
      </c>
      <c r="D30" s="8">
        <v>20000</v>
      </c>
      <c r="E30" s="8">
        <v>20000</v>
      </c>
      <c r="F30" s="8">
        <v>20000</v>
      </c>
      <c r="G30" s="8">
        <v>20000</v>
      </c>
      <c r="H30" s="8">
        <v>20000</v>
      </c>
      <c r="I30" s="8">
        <v>20000</v>
      </c>
      <c r="J30" s="8">
        <v>20000</v>
      </c>
      <c r="K30" s="8">
        <v>20000</v>
      </c>
      <c r="L30" s="8">
        <v>20000</v>
      </c>
      <c r="M30" s="8">
        <v>20000</v>
      </c>
      <c r="N30" s="9">
        <v>20000</v>
      </c>
    </row>
    <row r="31" spans="1:14" x14ac:dyDescent="0.25">
      <c r="A31" s="38"/>
      <c r="B31" s="55" t="s">
        <v>37</v>
      </c>
      <c r="C31" s="40">
        <v>20000</v>
      </c>
      <c r="D31" s="40">
        <v>20000</v>
      </c>
      <c r="E31" s="40">
        <v>20000</v>
      </c>
      <c r="F31" s="40">
        <v>20000</v>
      </c>
      <c r="G31" s="40">
        <v>20000</v>
      </c>
      <c r="H31" s="40">
        <v>20000</v>
      </c>
      <c r="I31" s="40">
        <v>20000</v>
      </c>
      <c r="J31" s="40">
        <v>20000</v>
      </c>
      <c r="K31" s="40">
        <v>20000</v>
      </c>
      <c r="L31" s="40">
        <v>20000</v>
      </c>
      <c r="M31" s="40">
        <v>20000</v>
      </c>
      <c r="N31" s="40">
        <v>20000</v>
      </c>
    </row>
    <row r="32" spans="1:14" x14ac:dyDescent="0.25">
      <c r="A32" s="35" t="s">
        <v>14</v>
      </c>
      <c r="B32" s="25" t="s">
        <v>36</v>
      </c>
      <c r="C32" s="27">
        <v>120000</v>
      </c>
      <c r="D32" s="8">
        <v>120000</v>
      </c>
      <c r="E32" s="8">
        <v>120000</v>
      </c>
      <c r="F32" s="8">
        <v>120000</v>
      </c>
      <c r="G32" s="8">
        <v>120000</v>
      </c>
      <c r="H32" s="8">
        <v>120000</v>
      </c>
      <c r="I32" s="8">
        <v>120000</v>
      </c>
      <c r="J32" s="8">
        <v>120000</v>
      </c>
      <c r="K32" s="8">
        <v>120000</v>
      </c>
      <c r="L32" s="8">
        <v>120000</v>
      </c>
      <c r="M32" s="8">
        <v>120000</v>
      </c>
      <c r="N32" s="9">
        <v>64000</v>
      </c>
    </row>
    <row r="33" spans="1:14" x14ac:dyDescent="0.25">
      <c r="A33" s="38"/>
      <c r="B33" s="55" t="s">
        <v>37</v>
      </c>
      <c r="C33" s="40">
        <v>120000</v>
      </c>
      <c r="D33" s="40">
        <v>120000</v>
      </c>
      <c r="E33" s="40">
        <v>120000</v>
      </c>
      <c r="F33" s="40">
        <v>120000</v>
      </c>
      <c r="G33" s="40">
        <v>120000</v>
      </c>
      <c r="H33" s="40">
        <v>120000</v>
      </c>
      <c r="I33" s="40">
        <v>120000</v>
      </c>
      <c r="J33" s="40">
        <v>120000</v>
      </c>
      <c r="K33" s="40">
        <v>120000</v>
      </c>
      <c r="L33" s="40">
        <v>120000</v>
      </c>
      <c r="M33" s="40">
        <v>120000</v>
      </c>
      <c r="N33" s="40">
        <v>64000</v>
      </c>
    </row>
    <row r="34" spans="1:14" x14ac:dyDescent="0.25">
      <c r="A34" s="35" t="s">
        <v>18</v>
      </c>
      <c r="B34" s="25" t="s">
        <v>36</v>
      </c>
      <c r="C34" s="27">
        <v>40000</v>
      </c>
      <c r="D34" s="8">
        <v>40000</v>
      </c>
      <c r="E34" s="8">
        <v>40000</v>
      </c>
      <c r="F34" s="8">
        <v>40000</v>
      </c>
      <c r="G34" s="8">
        <v>40000</v>
      </c>
      <c r="H34" s="8">
        <v>40000</v>
      </c>
      <c r="I34" s="8">
        <v>40000</v>
      </c>
      <c r="J34" s="8">
        <v>40000</v>
      </c>
      <c r="K34" s="8">
        <v>40000</v>
      </c>
      <c r="L34" s="8">
        <v>40000</v>
      </c>
      <c r="M34" s="8">
        <v>40000</v>
      </c>
      <c r="N34" s="9">
        <v>40000</v>
      </c>
    </row>
    <row r="35" spans="1:14" x14ac:dyDescent="0.25">
      <c r="A35" s="38"/>
      <c r="B35" s="55" t="s">
        <v>37</v>
      </c>
      <c r="C35" s="40">
        <v>40000</v>
      </c>
      <c r="D35" s="40">
        <v>40000</v>
      </c>
      <c r="E35" s="40">
        <v>40000</v>
      </c>
      <c r="F35" s="40">
        <v>40000</v>
      </c>
      <c r="G35" s="40">
        <v>40000</v>
      </c>
      <c r="H35" s="40">
        <v>40000</v>
      </c>
      <c r="I35" s="40">
        <v>40000</v>
      </c>
      <c r="J35" s="40">
        <v>40000</v>
      </c>
      <c r="K35" s="40">
        <v>40000</v>
      </c>
      <c r="L35" s="40">
        <v>40000</v>
      </c>
      <c r="M35" s="40">
        <v>40000</v>
      </c>
      <c r="N35" s="40">
        <v>40000</v>
      </c>
    </row>
    <row r="36" spans="1:14" x14ac:dyDescent="0.25">
      <c r="A36" s="35" t="s">
        <v>31</v>
      </c>
      <c r="B36" s="25" t="s">
        <v>36</v>
      </c>
      <c r="C36" s="27">
        <v>660000</v>
      </c>
      <c r="D36" s="8">
        <v>660000</v>
      </c>
      <c r="E36" s="8">
        <v>660000</v>
      </c>
      <c r="F36" s="8">
        <v>660000</v>
      </c>
      <c r="G36" s="8">
        <v>660000</v>
      </c>
      <c r="H36" s="8">
        <v>660000</v>
      </c>
      <c r="I36" s="8">
        <v>660000</v>
      </c>
      <c r="J36" s="8">
        <v>660000</v>
      </c>
      <c r="K36" s="8">
        <v>660000</v>
      </c>
      <c r="L36" s="8">
        <v>660000</v>
      </c>
      <c r="M36" s="8">
        <v>660000</v>
      </c>
      <c r="N36" s="8">
        <v>660000</v>
      </c>
    </row>
    <row r="37" spans="1:14" x14ac:dyDescent="0.25">
      <c r="A37" s="38"/>
      <c r="B37" s="55" t="s">
        <v>37</v>
      </c>
      <c r="C37" s="40">
        <v>660000</v>
      </c>
      <c r="D37" s="40">
        <v>660000</v>
      </c>
      <c r="E37" s="40">
        <v>660000</v>
      </c>
      <c r="F37" s="40">
        <v>660000</v>
      </c>
      <c r="G37" s="40">
        <v>660000</v>
      </c>
      <c r="H37" s="40">
        <v>660000</v>
      </c>
      <c r="I37" s="40">
        <v>660000</v>
      </c>
      <c r="J37" s="40">
        <v>660000</v>
      </c>
      <c r="K37" s="40">
        <v>660000</v>
      </c>
      <c r="L37" s="40">
        <v>660000</v>
      </c>
      <c r="M37" s="40">
        <v>660000</v>
      </c>
      <c r="N37" s="40">
        <v>660000</v>
      </c>
    </row>
    <row r="38" spans="1:14" s="22" customFormat="1" x14ac:dyDescent="0.25">
      <c r="A38" s="36" t="s">
        <v>15</v>
      </c>
      <c r="B38" s="25" t="s">
        <v>36</v>
      </c>
      <c r="C38" s="28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</row>
    <row r="39" spans="1:14" s="22" customFormat="1" x14ac:dyDescent="0.25">
      <c r="A39" s="38"/>
      <c r="B39" s="55" t="s">
        <v>37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1:14" x14ac:dyDescent="0.25">
      <c r="A40" s="35" t="s">
        <v>16</v>
      </c>
      <c r="B40" s="25" t="s">
        <v>36</v>
      </c>
      <c r="C40" s="27">
        <v>36240</v>
      </c>
      <c r="D40" s="8">
        <v>36240</v>
      </c>
      <c r="E40" s="8">
        <v>36240</v>
      </c>
      <c r="F40" s="8">
        <v>36240</v>
      </c>
      <c r="G40" s="8">
        <v>36240</v>
      </c>
      <c r="H40" s="8">
        <v>36240</v>
      </c>
      <c r="I40" s="8">
        <v>36240</v>
      </c>
      <c r="J40" s="8">
        <v>36240</v>
      </c>
      <c r="K40" s="8">
        <v>36240</v>
      </c>
      <c r="L40" s="8">
        <v>36240</v>
      </c>
      <c r="M40" s="8">
        <v>36240</v>
      </c>
      <c r="N40" s="9">
        <v>36240</v>
      </c>
    </row>
    <row r="41" spans="1:14" x14ac:dyDescent="0.25">
      <c r="A41" s="38"/>
      <c r="B41" s="55" t="s">
        <v>37</v>
      </c>
      <c r="C41" s="40">
        <v>36240</v>
      </c>
      <c r="D41" s="40">
        <v>36240</v>
      </c>
      <c r="E41" s="40">
        <v>36240</v>
      </c>
      <c r="F41" s="40">
        <v>36240</v>
      </c>
      <c r="G41" s="40">
        <v>36240</v>
      </c>
      <c r="H41" s="40">
        <v>36240</v>
      </c>
      <c r="I41" s="40">
        <v>36240</v>
      </c>
      <c r="J41" s="40">
        <v>36240</v>
      </c>
      <c r="K41" s="40">
        <v>36240</v>
      </c>
      <c r="L41" s="40">
        <v>36240</v>
      </c>
      <c r="M41" s="40">
        <v>36240</v>
      </c>
      <c r="N41" s="40">
        <v>36240</v>
      </c>
    </row>
    <row r="42" spans="1:14" x14ac:dyDescent="0.25">
      <c r="A42" s="35" t="s">
        <v>32</v>
      </c>
      <c r="B42" s="25" t="s">
        <v>36</v>
      </c>
      <c r="C42" s="27">
        <v>199320</v>
      </c>
      <c r="D42" s="8">
        <v>199320</v>
      </c>
      <c r="E42" s="8">
        <v>199320</v>
      </c>
      <c r="F42" s="8">
        <v>199320</v>
      </c>
      <c r="G42" s="8">
        <v>199320</v>
      </c>
      <c r="H42" s="8">
        <v>199320</v>
      </c>
      <c r="I42" s="8">
        <v>199320</v>
      </c>
      <c r="J42" s="8">
        <v>199320</v>
      </c>
      <c r="K42" s="8">
        <v>199320</v>
      </c>
      <c r="L42" s="8">
        <v>199320</v>
      </c>
      <c r="M42" s="8">
        <v>199320</v>
      </c>
      <c r="N42" s="8">
        <v>199320</v>
      </c>
    </row>
    <row r="43" spans="1:14" x14ac:dyDescent="0.25">
      <c r="A43" s="38"/>
      <c r="B43" s="55" t="s">
        <v>37</v>
      </c>
      <c r="C43" s="40">
        <v>199320</v>
      </c>
      <c r="D43" s="40">
        <v>199320</v>
      </c>
      <c r="E43" s="40">
        <v>199320</v>
      </c>
      <c r="F43" s="40">
        <v>199320</v>
      </c>
      <c r="G43" s="40">
        <v>199320</v>
      </c>
      <c r="H43" s="40">
        <v>199320</v>
      </c>
      <c r="I43" s="40">
        <v>199320</v>
      </c>
      <c r="J43" s="40">
        <v>199320</v>
      </c>
      <c r="K43" s="40">
        <v>199320</v>
      </c>
      <c r="L43" s="40">
        <v>199320</v>
      </c>
      <c r="M43" s="40">
        <v>199320</v>
      </c>
      <c r="N43" s="40">
        <v>199320</v>
      </c>
    </row>
    <row r="44" spans="1:14" x14ac:dyDescent="0.25">
      <c r="A44" s="35" t="s">
        <v>17</v>
      </c>
      <c r="B44" s="25" t="s">
        <v>36</v>
      </c>
      <c r="C44" s="29">
        <f t="shared" ref="C44:N44" si="6">IF((C8-SUM(C14:C26,C30:C42))*0.15&lt;C8*0.01,C8*0.01,(C8-SUM(C14:C26,C30:C42))*0.15)</f>
        <v>10200</v>
      </c>
      <c r="D44" s="16">
        <f t="shared" si="6"/>
        <v>10200</v>
      </c>
      <c r="E44" s="16">
        <f t="shared" si="6"/>
        <v>10200</v>
      </c>
      <c r="F44" s="16">
        <f t="shared" si="6"/>
        <v>10200</v>
      </c>
      <c r="G44" s="16">
        <f t="shared" si="6"/>
        <v>10200</v>
      </c>
      <c r="H44" s="16">
        <f t="shared" si="6"/>
        <v>10200</v>
      </c>
      <c r="I44" s="16">
        <f t="shared" si="6"/>
        <v>10200</v>
      </c>
      <c r="J44" s="16">
        <f t="shared" si="6"/>
        <v>10200</v>
      </c>
      <c r="K44" s="16">
        <f t="shared" si="6"/>
        <v>10200</v>
      </c>
      <c r="L44" s="16">
        <f t="shared" si="6"/>
        <v>10200</v>
      </c>
      <c r="M44" s="16">
        <f t="shared" si="6"/>
        <v>10200</v>
      </c>
      <c r="N44" s="16">
        <f t="shared" si="6"/>
        <v>10200</v>
      </c>
    </row>
    <row r="45" spans="1:14" x14ac:dyDescent="0.25">
      <c r="A45" s="39"/>
      <c r="B45" s="55" t="s">
        <v>37</v>
      </c>
      <c r="C45" s="40">
        <f t="shared" ref="C45:N45" si="7">IF((C9-SUM(C15:C27,C31:C43))*0.15&lt;C9*0.01,C9*0.01,(C9-SUM(C15:C27,C31:C43))*0.15)</f>
        <v>10000</v>
      </c>
      <c r="D45" s="40">
        <f t="shared" si="7"/>
        <v>15000</v>
      </c>
      <c r="E45" s="40">
        <f t="shared" si="7"/>
        <v>10200</v>
      </c>
      <c r="F45" s="40">
        <f t="shared" si="7"/>
        <v>10000</v>
      </c>
      <c r="G45" s="40">
        <f t="shared" si="7"/>
        <v>10000</v>
      </c>
      <c r="H45" s="40">
        <f t="shared" si="7"/>
        <v>10000</v>
      </c>
      <c r="I45" s="40">
        <f t="shared" si="7"/>
        <v>10000</v>
      </c>
      <c r="J45" s="40">
        <f t="shared" si="7"/>
        <v>10000</v>
      </c>
      <c r="K45" s="40">
        <f t="shared" si="7"/>
        <v>10000</v>
      </c>
      <c r="L45" s="40">
        <f t="shared" si="7"/>
        <v>10000</v>
      </c>
      <c r="M45" s="40">
        <f t="shared" si="7"/>
        <v>10000</v>
      </c>
      <c r="N45" s="40">
        <f t="shared" si="7"/>
        <v>10000</v>
      </c>
    </row>
    <row r="46" spans="1:14" s="2" customFormat="1" x14ac:dyDescent="0.25">
      <c r="A46" s="37" t="s">
        <v>33</v>
      </c>
      <c r="B46" s="25" t="s">
        <v>36</v>
      </c>
      <c r="C46" s="26">
        <f>C4+C8-C12</f>
        <v>316704</v>
      </c>
      <c r="D46" s="26">
        <f>D4+D8-D12</f>
        <v>160408</v>
      </c>
      <c r="E46" s="26">
        <f t="shared" ref="E46:N46" si="8">E4+E8-E12</f>
        <v>4112</v>
      </c>
      <c r="F46" s="26">
        <f t="shared" si="8"/>
        <v>-152184</v>
      </c>
      <c r="G46" s="26">
        <f t="shared" si="8"/>
        <v>-308480</v>
      </c>
      <c r="H46" s="26">
        <f t="shared" si="8"/>
        <v>-463176</v>
      </c>
      <c r="I46" s="26">
        <f>I4+I8-I12</f>
        <v>-539886</v>
      </c>
      <c r="J46" s="26">
        <f t="shared" si="8"/>
        <v>-616596</v>
      </c>
      <c r="K46" s="26">
        <f t="shared" si="8"/>
        <v>-693306</v>
      </c>
      <c r="L46" s="26">
        <f t="shared" si="8"/>
        <v>-770016</v>
      </c>
      <c r="M46" s="26">
        <f t="shared" si="8"/>
        <v>-846726</v>
      </c>
      <c r="N46" s="26">
        <f t="shared" si="8"/>
        <v>-867436</v>
      </c>
    </row>
    <row r="47" spans="1:14" s="2" customFormat="1" x14ac:dyDescent="0.25">
      <c r="A47" s="37"/>
      <c r="B47" s="55" t="s">
        <v>37</v>
      </c>
      <c r="C47" s="26">
        <f>C5+C9-C13</f>
        <v>283390</v>
      </c>
      <c r="D47" s="26">
        <f>D5+D9-D13</f>
        <v>599894</v>
      </c>
      <c r="E47" s="26">
        <f t="shared" ref="E47:N47" si="9">E5+E9-E13</f>
        <v>441198</v>
      </c>
      <c r="F47" s="26">
        <f t="shared" si="9"/>
        <v>262702</v>
      </c>
      <c r="G47" s="26">
        <f t="shared" si="9"/>
        <v>84206</v>
      </c>
      <c r="H47" s="26">
        <f t="shared" si="9"/>
        <v>-92290</v>
      </c>
      <c r="I47" s="26">
        <f t="shared" si="9"/>
        <v>-188800</v>
      </c>
      <c r="J47" s="26">
        <f t="shared" si="9"/>
        <v>-285310</v>
      </c>
      <c r="K47" s="26">
        <f t="shared" si="9"/>
        <v>-381820</v>
      </c>
      <c r="L47" s="26">
        <f t="shared" si="9"/>
        <v>-478330</v>
      </c>
      <c r="M47" s="26">
        <f t="shared" si="9"/>
        <v>-574840</v>
      </c>
      <c r="N47" s="26">
        <f t="shared" si="9"/>
        <v>-615350</v>
      </c>
    </row>
    <row r="48" spans="1:14" s="2" customFormat="1" x14ac:dyDescent="0.25">
      <c r="A48" s="17"/>
      <c r="B48" s="32"/>
      <c r="C48" s="30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s="2" customFormat="1" x14ac:dyDescent="0.25">
      <c r="A49" s="17" t="s">
        <v>51</v>
      </c>
      <c r="B49" s="32"/>
      <c r="C49" s="30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s="2" customFormat="1" x14ac:dyDescent="0.25">
      <c r="A50" s="48" t="s">
        <v>48</v>
      </c>
      <c r="B50" s="32"/>
      <c r="C50" s="30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s="2" customFormat="1" x14ac:dyDescent="0.25">
      <c r="A51" s="47" t="s">
        <v>39</v>
      </c>
      <c r="B51" s="32"/>
      <c r="C51" s="30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 spans="1:14" s="2" customFormat="1" x14ac:dyDescent="0.25">
      <c r="A52" s="47" t="s">
        <v>38</v>
      </c>
      <c r="B52" s="32"/>
      <c r="C52" s="30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 spans="1:14" s="2" customFormat="1" x14ac:dyDescent="0.25">
      <c r="A53" s="50" t="s">
        <v>49</v>
      </c>
      <c r="B53" s="32"/>
      <c r="C53" s="30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s="2" customFormat="1" x14ac:dyDescent="0.25">
      <c r="A54" s="52" t="s">
        <v>40</v>
      </c>
      <c r="B54" s="32"/>
      <c r="C54" s="30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1:14" s="2" customFormat="1" x14ac:dyDescent="0.25">
      <c r="A55" s="52" t="s">
        <v>41</v>
      </c>
      <c r="B55" s="32"/>
      <c r="C55" s="30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1:14" s="51" customFormat="1" x14ac:dyDescent="0.25">
      <c r="A56" s="49" t="s">
        <v>50</v>
      </c>
      <c r="B56" s="32"/>
      <c r="C56" s="30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</row>
    <row r="57" spans="1:14" s="51" customFormat="1" x14ac:dyDescent="0.25">
      <c r="A57" s="46"/>
      <c r="B57" s="32"/>
      <c r="C57" s="30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</row>
    <row r="58" spans="1:14" x14ac:dyDescent="0.25">
      <c r="A58" s="3" t="s">
        <v>28</v>
      </c>
      <c r="B58" s="33"/>
    </row>
    <row r="59" spans="1:14" x14ac:dyDescent="0.25">
      <c r="A59" s="3" t="s">
        <v>52</v>
      </c>
    </row>
  </sheetData>
  <conditionalFormatting sqref="C7:E7">
    <cfRule type="cellIs" dxfId="79" priority="84" operator="lessThan">
      <formula>C6</formula>
    </cfRule>
    <cfRule type="cellIs" dxfId="78" priority="85" operator="greaterThan">
      <formula>C6</formula>
    </cfRule>
  </conditionalFormatting>
  <conditionalFormatting sqref="D7:N7">
    <cfRule type="cellIs" dxfId="77" priority="82" operator="lessThan">
      <formula>D6</formula>
    </cfRule>
    <cfRule type="cellIs" dxfId="76" priority="83" operator="greaterThan">
      <formula>D6</formula>
    </cfRule>
  </conditionalFormatting>
  <conditionalFormatting sqref="C9:N9">
    <cfRule type="cellIs" dxfId="75" priority="80" operator="lessThan">
      <formula>C8</formula>
    </cfRule>
    <cfRule type="cellIs" dxfId="74" priority="81" operator="greaterThan">
      <formula>C8</formula>
    </cfRule>
  </conditionalFormatting>
  <conditionalFormatting sqref="C11:N11">
    <cfRule type="cellIs" dxfId="73" priority="78" operator="lessThan">
      <formula>C10</formula>
    </cfRule>
    <cfRule type="cellIs" dxfId="72" priority="79" operator="greaterThan">
      <formula>C10</formula>
    </cfRule>
  </conditionalFormatting>
  <conditionalFormatting sqref="C13">
    <cfRule type="cellIs" dxfId="71" priority="74" operator="lessThan">
      <formula>C12</formula>
    </cfRule>
    <cfRule type="cellIs" dxfId="70" priority="75" operator="greaterThan">
      <formula>C12</formula>
    </cfRule>
  </conditionalFormatting>
  <conditionalFormatting sqref="D13:N13">
    <cfRule type="cellIs" dxfId="69" priority="72" operator="lessThan">
      <formula>D12</formula>
    </cfRule>
    <cfRule type="cellIs" dxfId="68" priority="73" operator="greaterThan">
      <formula>D12</formula>
    </cfRule>
  </conditionalFormatting>
  <conditionalFormatting sqref="C15:N15">
    <cfRule type="cellIs" dxfId="67" priority="70" operator="lessThan">
      <formula>C14</formula>
    </cfRule>
    <cfRule type="cellIs" dxfId="66" priority="71" operator="greaterThan">
      <formula>C14</formula>
    </cfRule>
  </conditionalFormatting>
  <conditionalFormatting sqref="C17:N17">
    <cfRule type="cellIs" dxfId="65" priority="68" operator="lessThan">
      <formula>C16</formula>
    </cfRule>
    <cfRule type="cellIs" dxfId="64" priority="69" operator="greaterThan">
      <formula>C16</formula>
    </cfRule>
  </conditionalFormatting>
  <conditionalFormatting sqref="C19:N19">
    <cfRule type="cellIs" dxfId="63" priority="66" operator="lessThan">
      <formula>C18</formula>
    </cfRule>
    <cfRule type="cellIs" dxfId="62" priority="67" operator="greaterThan">
      <formula>C18</formula>
    </cfRule>
  </conditionalFormatting>
  <conditionalFormatting sqref="C21:N21">
    <cfRule type="cellIs" dxfId="61" priority="64" operator="lessThan">
      <formula>C20</formula>
    </cfRule>
    <cfRule type="cellIs" dxfId="60" priority="65" operator="greaterThan">
      <formula>C20</formula>
    </cfRule>
  </conditionalFormatting>
  <conditionalFormatting sqref="C23:N23">
    <cfRule type="cellIs" dxfId="59" priority="62" operator="lessThan">
      <formula>C22</formula>
    </cfRule>
    <cfRule type="cellIs" dxfId="58" priority="63" operator="greaterThan">
      <formula>C22</formula>
    </cfRule>
  </conditionalFormatting>
  <conditionalFormatting sqref="C25:N25">
    <cfRule type="cellIs" dxfId="57" priority="60" operator="lessThan">
      <formula>C24</formula>
    </cfRule>
    <cfRule type="cellIs" dxfId="56" priority="61" operator="greaterThan">
      <formula>C24</formula>
    </cfRule>
  </conditionalFormatting>
  <conditionalFormatting sqref="C17:N17">
    <cfRule type="cellIs" dxfId="55" priority="58" operator="lessThan">
      <formula>C16</formula>
    </cfRule>
    <cfRule type="cellIs" dxfId="54" priority="59" operator="greaterThan">
      <formula>C16</formula>
    </cfRule>
  </conditionalFormatting>
  <conditionalFormatting sqref="C19:N19">
    <cfRule type="cellIs" dxfId="53" priority="56" operator="lessThan">
      <formula>C18</formula>
    </cfRule>
    <cfRule type="cellIs" dxfId="52" priority="57" operator="greaterThan">
      <formula>C18</formula>
    </cfRule>
  </conditionalFormatting>
  <conditionalFormatting sqref="C21:N21">
    <cfRule type="cellIs" dxfId="51" priority="54" operator="lessThan">
      <formula>C20</formula>
    </cfRule>
    <cfRule type="cellIs" dxfId="50" priority="55" operator="greaterThan">
      <formula>C20</formula>
    </cfRule>
  </conditionalFormatting>
  <conditionalFormatting sqref="C23:N23">
    <cfRule type="cellIs" dxfId="49" priority="52" operator="lessThan">
      <formula>C22</formula>
    </cfRule>
    <cfRule type="cellIs" dxfId="48" priority="53" operator="greaterThan">
      <formula>C22</formula>
    </cfRule>
  </conditionalFormatting>
  <conditionalFormatting sqref="C25:N25">
    <cfRule type="cellIs" dxfId="47" priority="50" operator="lessThan">
      <formula>C24</formula>
    </cfRule>
    <cfRule type="cellIs" dxfId="46" priority="51" operator="greaterThan">
      <formula>C24</formula>
    </cfRule>
  </conditionalFormatting>
  <conditionalFormatting sqref="C27:N27">
    <cfRule type="cellIs" dxfId="45" priority="48" operator="lessThan">
      <formula>C26</formula>
    </cfRule>
    <cfRule type="cellIs" dxfId="44" priority="49" operator="greaterThan">
      <formula>C26</formula>
    </cfRule>
  </conditionalFormatting>
  <conditionalFormatting sqref="C29:N29">
    <cfRule type="cellIs" dxfId="43" priority="46" operator="lessThan">
      <formula>C28</formula>
    </cfRule>
    <cfRule type="cellIs" dxfId="42" priority="47" operator="greaterThan">
      <formula>C28</formula>
    </cfRule>
  </conditionalFormatting>
  <conditionalFormatting sqref="C31:N31">
    <cfRule type="cellIs" dxfId="41" priority="44" operator="lessThan">
      <formula>C30</formula>
    </cfRule>
    <cfRule type="cellIs" dxfId="40" priority="45" operator="greaterThan">
      <formula>C30</formula>
    </cfRule>
  </conditionalFormatting>
  <conditionalFormatting sqref="C33:N33">
    <cfRule type="cellIs" dxfId="39" priority="42" operator="lessThan">
      <formula>C32</formula>
    </cfRule>
    <cfRule type="cellIs" dxfId="38" priority="43" operator="greaterThan">
      <formula>C32</formula>
    </cfRule>
  </conditionalFormatting>
  <conditionalFormatting sqref="C35:N35">
    <cfRule type="cellIs" dxfId="37" priority="40" operator="lessThan">
      <formula>C34</formula>
    </cfRule>
    <cfRule type="cellIs" dxfId="36" priority="41" operator="greaterThan">
      <formula>C34</formula>
    </cfRule>
  </conditionalFormatting>
  <conditionalFormatting sqref="C37:N37">
    <cfRule type="cellIs" dxfId="35" priority="38" operator="lessThan">
      <formula>C36</formula>
    </cfRule>
    <cfRule type="cellIs" dxfId="34" priority="39" operator="greaterThan">
      <formula>C36</formula>
    </cfRule>
  </conditionalFormatting>
  <conditionalFormatting sqref="C39:N39">
    <cfRule type="cellIs" dxfId="33" priority="36" operator="lessThan">
      <formula>C38</formula>
    </cfRule>
    <cfRule type="cellIs" dxfId="32" priority="37" operator="greaterThan">
      <formula>C38</formula>
    </cfRule>
  </conditionalFormatting>
  <conditionalFormatting sqref="C41:N41">
    <cfRule type="cellIs" dxfId="31" priority="34" operator="lessThan">
      <formula>C40</formula>
    </cfRule>
    <cfRule type="cellIs" dxfId="30" priority="35" operator="greaterThan">
      <formula>C40</formula>
    </cfRule>
  </conditionalFormatting>
  <conditionalFormatting sqref="C43:N43">
    <cfRule type="cellIs" dxfId="29" priority="32" operator="lessThan">
      <formula>C42</formula>
    </cfRule>
    <cfRule type="cellIs" dxfId="28" priority="33" operator="greaterThan">
      <formula>C42</formula>
    </cfRule>
  </conditionalFormatting>
  <conditionalFormatting sqref="C45:N45">
    <cfRule type="cellIs" dxfId="27" priority="30" operator="lessThan">
      <formula>C44</formula>
    </cfRule>
    <cfRule type="cellIs" dxfId="26" priority="31" operator="greaterThan">
      <formula>C44</formula>
    </cfRule>
  </conditionalFormatting>
  <conditionalFormatting sqref="C47:N47">
    <cfRule type="cellIs" dxfId="25" priority="28" operator="lessThan">
      <formula>C46</formula>
    </cfRule>
    <cfRule type="cellIs" dxfId="24" priority="29" operator="greaterThan">
      <formula>C46</formula>
    </cfRule>
  </conditionalFormatting>
  <conditionalFormatting sqref="C47:N47">
    <cfRule type="cellIs" dxfId="23" priority="26" operator="lessThan">
      <formula>C46</formula>
    </cfRule>
    <cfRule type="cellIs" dxfId="22" priority="27" operator="greaterThan">
      <formula>C46</formula>
    </cfRule>
  </conditionalFormatting>
  <conditionalFormatting sqref="C5:N5">
    <cfRule type="cellIs" dxfId="21" priority="24" operator="lessThan">
      <formula>C4</formula>
    </cfRule>
    <cfRule type="cellIs" dxfId="20" priority="25" operator="greaterThan">
      <formula>C4</formula>
    </cfRule>
  </conditionalFormatting>
  <conditionalFormatting sqref="C5:N5 C7:N7 C9:N9 C11:N11 C47:N47">
    <cfRule type="cellIs" dxfId="19" priority="23" stopIfTrue="1" operator="lessThan">
      <formula>0</formula>
    </cfRule>
  </conditionalFormatting>
  <conditionalFormatting sqref="C7:N7">
    <cfRule type="cellIs" dxfId="18" priority="19" operator="lessThan">
      <formula>C6</formula>
    </cfRule>
    <cfRule type="cellIs" dxfId="17" priority="20" operator="greaterThan">
      <formula>C6</formula>
    </cfRule>
  </conditionalFormatting>
  <conditionalFormatting sqref="C9:E9">
    <cfRule type="cellIs" dxfId="16" priority="16" operator="lessThan">
      <formula>C8</formula>
    </cfRule>
    <cfRule type="cellIs" dxfId="15" priority="17" operator="greaterThan">
      <formula>C8</formula>
    </cfRule>
  </conditionalFormatting>
  <conditionalFormatting sqref="D9:N9">
    <cfRule type="cellIs" dxfId="14" priority="14" operator="lessThan">
      <formula>D8</formula>
    </cfRule>
    <cfRule type="cellIs" dxfId="13" priority="15" operator="greaterThan">
      <formula>D8</formula>
    </cfRule>
  </conditionalFormatting>
  <conditionalFormatting sqref="C9:N9">
    <cfRule type="cellIs" dxfId="12" priority="12" operator="lessThan">
      <formula>C8</formula>
    </cfRule>
    <cfRule type="cellIs" dxfId="11" priority="13" operator="greaterThan">
      <formula>C8</formula>
    </cfRule>
  </conditionalFormatting>
  <conditionalFormatting sqref="C11:E11">
    <cfRule type="cellIs" dxfId="10" priority="9" operator="lessThan">
      <formula>C10</formula>
    </cfRule>
    <cfRule type="cellIs" dxfId="9" priority="10" operator="greaterThan">
      <formula>C10</formula>
    </cfRule>
  </conditionalFormatting>
  <conditionalFormatting sqref="D11:N11">
    <cfRule type="cellIs" dxfId="8" priority="7" operator="lessThan">
      <formula>D10</formula>
    </cfRule>
    <cfRule type="cellIs" dxfId="7" priority="8" operator="greaterThan">
      <formula>D10</formula>
    </cfRule>
  </conditionalFormatting>
  <conditionalFormatting sqref="C11:N11">
    <cfRule type="cellIs" dxfId="6" priority="5" operator="lessThan">
      <formula>C10</formula>
    </cfRule>
    <cfRule type="cellIs" dxfId="5" priority="6" operator="greaterThan">
      <formula>C10</formula>
    </cfRule>
  </conditionalFormatting>
  <conditionalFormatting sqref="C47:N47">
    <cfRule type="cellIs" dxfId="4" priority="2" operator="lessThan">
      <formula>C46</formula>
    </cfRule>
    <cfRule type="cellIs" dxfId="3" priority="3" operator="greaterThan">
      <formula>C46</formula>
    </cfRule>
  </conditionalFormatting>
  <hyperlinks>
    <hyperlink ref="A58" r:id="rId1"/>
    <hyperlink ref="A3" r:id="rId2" tooltip="Подробный учет доходов и расходов"/>
    <hyperlink ref="A59" r:id="rId3" tooltip="Заказ индивидуального решения на vExcele.ru"/>
  </hyperlinks>
  <pageMargins left="0.7" right="0.7" top="0.75" bottom="0.75" header="0.3" footer="0.3"/>
  <pageSetup paperSize="9" orientation="landscape" r:id="rId4"/>
  <legacyDrawing r:id="rId5"/>
  <picture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Планирование ден.потоков</vt:lpstr>
      <vt:lpstr>Ден.потоки план-факт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Cash-flow</dc:title>
  <dc:creator>vExcele.ru</dc:creator>
  <cp:keywords>Cash-flow, анализ денежных потоков</cp:keywords>
  <cp:lastModifiedBy>Denis</cp:lastModifiedBy>
  <cp:lastPrinted>2014-06-09T19:48:05Z</cp:lastPrinted>
  <dcterms:created xsi:type="dcterms:W3CDTF">2014-06-08T19:43:19Z</dcterms:created>
  <dcterms:modified xsi:type="dcterms:W3CDTF">2021-03-24T20:38:46Z</dcterms:modified>
</cp:coreProperties>
</file>