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eapple\IdeaProjects\IncompleteNightmare\shared\"/>
    </mc:Choice>
  </mc:AlternateContent>
  <xr:revisionPtr revIDLastSave="0" documentId="13_ncr:1_{23C9985D-8A46-460B-AD1E-62CB7E40FA04}" xr6:coauthVersionLast="37" xr6:coauthVersionMax="37" xr10:uidLastSave="{00000000-0000-0000-0000-000000000000}"/>
  <bookViews>
    <workbookView xWindow="0" yWindow="0" windowWidth="20490" windowHeight="7695" xr2:uid="{00000000-000D-0000-FFFF-FFFF00000000}"/>
  </bookViews>
  <sheets>
    <sheet name="Master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O4" i="1" s="1"/>
  <c r="N5" i="1"/>
  <c r="O5" i="1" s="1"/>
  <c r="N6" i="1"/>
  <c r="O6" i="1" s="1"/>
  <c r="N7" i="1"/>
  <c r="N8" i="1"/>
  <c r="O8" i="1" s="1"/>
  <c r="N9" i="1"/>
  <c r="O9" i="1" s="1"/>
  <c r="N10" i="1"/>
  <c r="O10" i="1" s="1"/>
  <c r="T24" i="1" s="1"/>
  <c r="N11" i="1"/>
  <c r="N12" i="1"/>
  <c r="O12" i="1" s="1"/>
  <c r="N13" i="1"/>
  <c r="O13" i="1" s="1"/>
  <c r="N14" i="1"/>
  <c r="O14" i="1" s="1"/>
  <c r="N15" i="1"/>
  <c r="N16" i="1"/>
  <c r="O16" i="1" s="1"/>
  <c r="T3" i="1" s="1"/>
  <c r="N17" i="1"/>
  <c r="O17" i="1" s="1"/>
  <c r="N18" i="1"/>
  <c r="O18" i="1" s="1"/>
  <c r="N19" i="1"/>
  <c r="N20" i="1"/>
  <c r="O20" i="1" s="1"/>
  <c r="T8" i="1" s="1"/>
  <c r="N21" i="1"/>
  <c r="O21" i="1" s="1"/>
  <c r="N22" i="1"/>
  <c r="O22" i="1" s="1"/>
  <c r="N23" i="1"/>
  <c r="N24" i="1"/>
  <c r="O24" i="1" s="1"/>
  <c r="N25" i="1"/>
  <c r="O25" i="1" s="1"/>
  <c r="N26" i="1"/>
  <c r="O26" i="1" s="1"/>
  <c r="T16" i="1" s="1"/>
  <c r="N27" i="1"/>
  <c r="N28" i="1"/>
  <c r="O28" i="1" s="1"/>
  <c r="N29" i="1"/>
  <c r="O29" i="1" s="1"/>
  <c r="N30" i="1"/>
  <c r="O30" i="1" s="1"/>
  <c r="N31" i="1"/>
  <c r="N32" i="1"/>
  <c r="O32" i="1" s="1"/>
  <c r="N33" i="1"/>
  <c r="O33" i="1" s="1"/>
  <c r="N34" i="1"/>
  <c r="O34" i="1" s="1"/>
  <c r="N35" i="1"/>
  <c r="N36" i="1"/>
  <c r="O36" i="1" s="1"/>
  <c r="N37" i="1"/>
  <c r="O37" i="1" s="1"/>
  <c r="N38" i="1"/>
  <c r="O38" i="1" s="1"/>
  <c r="N2" i="1"/>
  <c r="O2" i="1" s="1"/>
  <c r="R4" i="1" l="1"/>
  <c r="R19" i="1"/>
  <c r="R18" i="1"/>
  <c r="O35" i="1"/>
  <c r="T10" i="1" s="1"/>
  <c r="O31" i="1"/>
  <c r="T36" i="1" s="1"/>
  <c r="O27" i="1"/>
  <c r="O23" i="1"/>
  <c r="O19" i="1"/>
  <c r="R38" i="1" s="1"/>
  <c r="O15" i="1"/>
  <c r="O11" i="1"/>
  <c r="O7" i="1"/>
  <c r="O3" i="1"/>
  <c r="R13" i="1"/>
  <c r="K32" i="1"/>
  <c r="K24" i="1"/>
  <c r="K5" i="1"/>
  <c r="K16" i="1"/>
  <c r="K37" i="1"/>
  <c r="K33" i="1"/>
  <c r="K15" i="1"/>
  <c r="K30" i="1"/>
  <c r="J3" i="1"/>
  <c r="J4" i="1"/>
  <c r="J5" i="1"/>
  <c r="J6" i="1"/>
  <c r="J7" i="1"/>
  <c r="U7" i="1" s="1"/>
  <c r="J8" i="1"/>
  <c r="J9" i="1"/>
  <c r="J10" i="1"/>
  <c r="J11" i="1"/>
  <c r="U11" i="1" s="1"/>
  <c r="J12" i="1"/>
  <c r="J13" i="1"/>
  <c r="J14" i="1"/>
  <c r="J15" i="1"/>
  <c r="J16" i="1"/>
  <c r="J17" i="1"/>
  <c r="J18" i="1"/>
  <c r="J19" i="1"/>
  <c r="U19" i="1" s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U38" i="1" s="1"/>
  <c r="J2" i="1"/>
  <c r="R2" i="1" l="1"/>
  <c r="T26" i="1"/>
  <c r="R27" i="1"/>
  <c r="R7" i="1"/>
  <c r="T25" i="1"/>
  <c r="R14" i="1"/>
  <c r="R11" i="1"/>
  <c r="R5" i="1"/>
  <c r="R12" i="1"/>
  <c r="R9" i="1"/>
  <c r="P3" i="1"/>
  <c r="P4" i="1"/>
  <c r="P5" i="1"/>
  <c r="P6" i="1"/>
  <c r="W6" i="1" s="1"/>
  <c r="P7" i="1"/>
  <c r="W7" i="1" s="1"/>
  <c r="P8" i="1"/>
  <c r="W8" i="1" s="1"/>
  <c r="P9" i="1"/>
  <c r="P10" i="1"/>
  <c r="P11" i="1"/>
  <c r="P12" i="1"/>
  <c r="W12" i="1" s="1"/>
  <c r="P13" i="1"/>
  <c r="P14" i="1"/>
  <c r="W14" i="1" s="1"/>
  <c r="P15" i="1"/>
  <c r="P16" i="1"/>
  <c r="P17" i="1"/>
  <c r="W17" i="1" s="1"/>
  <c r="P18" i="1"/>
  <c r="W18" i="1" s="1"/>
  <c r="P19" i="1"/>
  <c r="W19" i="1" s="1"/>
  <c r="P20" i="1"/>
  <c r="P21" i="1"/>
  <c r="W21" i="1" s="1"/>
  <c r="P22" i="1"/>
  <c r="W22" i="1" s="1"/>
  <c r="P23" i="1"/>
  <c r="W23" i="1" s="1"/>
  <c r="P24" i="1"/>
  <c r="W24" i="1" s="1"/>
  <c r="P25" i="1"/>
  <c r="W25" i="1" s="1"/>
  <c r="P26" i="1"/>
  <c r="P27" i="1"/>
  <c r="W27" i="1" s="1"/>
  <c r="P28" i="1"/>
  <c r="W28" i="1" s="1"/>
  <c r="P29" i="1"/>
  <c r="W29" i="1" s="1"/>
  <c r="P30" i="1"/>
  <c r="W30" i="1" s="1"/>
  <c r="P31" i="1"/>
  <c r="P32" i="1"/>
  <c r="W32" i="1" s="1"/>
  <c r="P33" i="1"/>
  <c r="W33" i="1" s="1"/>
  <c r="P34" i="1"/>
  <c r="W34" i="1" s="1"/>
  <c r="P35" i="1"/>
  <c r="P36" i="1"/>
  <c r="W36" i="1" s="1"/>
  <c r="P37" i="1"/>
  <c r="W37" i="1" s="1"/>
  <c r="P38" i="1"/>
  <c r="P2" i="1"/>
  <c r="W2" i="1" s="1"/>
  <c r="U23" i="1" l="1"/>
  <c r="W16" i="1"/>
  <c r="S3" i="1"/>
  <c r="W35" i="1"/>
  <c r="S10" i="1"/>
  <c r="W31" i="1"/>
  <c r="S36" i="1"/>
  <c r="U15" i="1"/>
  <c r="S25" i="1"/>
  <c r="W3" i="1"/>
  <c r="S26" i="1"/>
  <c r="W26" i="1"/>
  <c r="S16" i="1"/>
  <c r="W10" i="1"/>
  <c r="S24" i="1"/>
  <c r="W20" i="1"/>
  <c r="S8" i="1"/>
  <c r="U29" i="1"/>
  <c r="Q5" i="1"/>
  <c r="W38" i="1"/>
  <c r="Q18" i="1"/>
  <c r="Q13" i="1"/>
  <c r="W4" i="1"/>
  <c r="U21" i="1"/>
  <c r="Q7" i="1"/>
  <c r="W15" i="1"/>
  <c r="Q9" i="1"/>
  <c r="W11" i="1"/>
  <c r="U8" i="1"/>
  <c r="Q4" i="1"/>
  <c r="W13" i="1"/>
  <c r="Q27" i="1"/>
  <c r="U27" i="1" s="1"/>
  <c r="Q11" i="1"/>
  <c r="Q14" i="1"/>
  <c r="W9" i="1"/>
  <c r="Q19" i="1"/>
  <c r="Q38" i="1"/>
  <c r="W5" i="1"/>
  <c r="Q12" i="1"/>
  <c r="Q2" i="1"/>
  <c r="M3" i="1"/>
  <c r="U3" i="1" s="1"/>
  <c r="M4" i="1"/>
  <c r="U4" i="1" s="1"/>
  <c r="M5" i="1"/>
  <c r="U5" i="1" s="1"/>
  <c r="M6" i="1"/>
  <c r="U6" i="1" s="1"/>
  <c r="M7" i="1"/>
  <c r="M9" i="1"/>
  <c r="U9" i="1" s="1"/>
  <c r="M10" i="1"/>
  <c r="U10" i="1" s="1"/>
  <c r="M11" i="1"/>
  <c r="M12" i="1"/>
  <c r="U12" i="1" s="1"/>
  <c r="M13" i="1"/>
  <c r="U13" i="1" s="1"/>
  <c r="M14" i="1"/>
  <c r="U14" i="1" s="1"/>
  <c r="M16" i="1"/>
  <c r="U16" i="1" s="1"/>
  <c r="M17" i="1"/>
  <c r="U17" i="1" s="1"/>
  <c r="M18" i="1"/>
  <c r="U18" i="1" s="1"/>
  <c r="M19" i="1"/>
  <c r="M20" i="1"/>
  <c r="U20" i="1" s="1"/>
  <c r="M22" i="1"/>
  <c r="U22" i="1" s="1"/>
  <c r="M24" i="1"/>
  <c r="U24" i="1" s="1"/>
  <c r="M25" i="1"/>
  <c r="U25" i="1" s="1"/>
  <c r="M26" i="1"/>
  <c r="U26" i="1" s="1"/>
  <c r="M28" i="1"/>
  <c r="U28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6" i="1"/>
  <c r="U36" i="1" s="1"/>
  <c r="M37" i="1"/>
  <c r="U37" i="1" s="1"/>
  <c r="M38" i="1"/>
  <c r="M2" i="1"/>
  <c r="U2" i="1" s="1"/>
</calcChain>
</file>

<file path=xl/sharedStrings.xml><?xml version="1.0" encoding="utf-8"?>
<sst xmlns="http://schemas.openxmlformats.org/spreadsheetml/2006/main" count="428" uniqueCount="234">
  <si>
    <t>PST NAME</t>
  </si>
  <si>
    <t>LOG NUM</t>
  </si>
  <si>
    <t>RARITY</t>
  </si>
  <si>
    <t>OWNERS</t>
  </si>
  <si>
    <t>Dino_Roar</t>
  </si>
  <si>
    <t>esstee11</t>
  </si>
  <si>
    <t>HellCU3ED</t>
  </si>
  <si>
    <t>Jerry Appleby</t>
  </si>
  <si>
    <t>KyoRML007</t>
  </si>
  <si>
    <t>leptonic</t>
  </si>
  <si>
    <t>MikeKeese</t>
  </si>
  <si>
    <t>MikelAl93</t>
  </si>
  <si>
    <t>nyannyanexpress</t>
  </si>
  <si>
    <t>TheManUtdFan</t>
  </si>
  <si>
    <t>ThePriceysRight</t>
  </si>
  <si>
    <t>tuffmuff</t>
  </si>
  <si>
    <t>twyz</t>
  </si>
  <si>
    <t>Walt the Dog</t>
  </si>
  <si>
    <t>BinkUncia</t>
  </si>
  <si>
    <t>Blaze Naruto Shippuden</t>
  </si>
  <si>
    <t>cbchaos67</t>
  </si>
  <si>
    <t>clayser</t>
  </si>
  <si>
    <t>Dolken</t>
  </si>
  <si>
    <t>finally a devil</t>
  </si>
  <si>
    <t>Haptism</t>
  </si>
  <si>
    <t>hBLOXs</t>
  </si>
  <si>
    <t>LionSquid</t>
  </si>
  <si>
    <t>luffybuggy</t>
  </si>
  <si>
    <t>Martz</t>
  </si>
  <si>
    <t>Noid</t>
  </si>
  <si>
    <t>olsen77</t>
  </si>
  <si>
    <t>Resolute</t>
  </si>
  <si>
    <t>Road2unner</t>
  </si>
  <si>
    <t>Sellers</t>
  </si>
  <si>
    <t>smartbomb</t>
  </si>
  <si>
    <t>staytrue1985</t>
  </si>
  <si>
    <t>themindisacity</t>
  </si>
  <si>
    <t>TuckNorris85</t>
  </si>
  <si>
    <t>TwilightStar</t>
  </si>
  <si>
    <t>Xander45</t>
  </si>
  <si>
    <t>Darth_Krid</t>
  </si>
  <si>
    <t>Player</t>
  </si>
  <si>
    <t>Count</t>
  </si>
  <si>
    <t>ED Penalty</t>
  </si>
  <si>
    <t>ED PENALTY</t>
  </si>
  <si>
    <t>DATESTAMP</t>
  </si>
  <si>
    <t>2018-10-23T14:10:03</t>
  </si>
  <si>
    <t>2018-10-23T14:09:12</t>
  </si>
  <si>
    <t>2018-10-23T13:14:18</t>
  </si>
  <si>
    <t>2018-10-23T06:59:39</t>
  </si>
  <si>
    <t>2018-10-23T06:48:52</t>
  </si>
  <si>
    <t>2018-10-23T06:45:45</t>
  </si>
  <si>
    <t>2018-10-23T06:27:58</t>
  </si>
  <si>
    <t>2018-10-23T04:48:08</t>
  </si>
  <si>
    <t>2018-10-23T04:33:50</t>
  </si>
  <si>
    <t>2018-10-23T13:51:43</t>
  </si>
  <si>
    <t>2018-10-23T13:48:33</t>
  </si>
  <si>
    <t>2018-10-23T13:18:28</t>
  </si>
  <si>
    <t>2018-10-23T13:15:07</t>
  </si>
  <si>
    <t>2018-10-23T12:51:43</t>
  </si>
  <si>
    <t>2018-10-23T12:46:38</t>
  </si>
  <si>
    <t>2018-10-23T05:13:40</t>
  </si>
  <si>
    <t>2018-10-23T05:01:49</t>
  </si>
  <si>
    <t>2018-10-23T04:17:32</t>
  </si>
  <si>
    <t>2018-10-23T03:21:48</t>
  </si>
  <si>
    <t>2018-10-23T03:15:33</t>
  </si>
  <si>
    <t>2018-10-23T03:04:45</t>
  </si>
  <si>
    <t>2018-10-23T02:59:35</t>
  </si>
  <si>
    <t>2018-10-23T02:45:48</t>
  </si>
  <si>
    <t>2018-10-23T02:42:40</t>
  </si>
  <si>
    <t>2018-10-23T15:21:18</t>
  </si>
  <si>
    <t>2018-10-23T08:55:03</t>
  </si>
  <si>
    <t>2018-10-23T08:39:40</t>
  </si>
  <si>
    <t>2018-10-23T03:57:28</t>
  </si>
  <si>
    <t>2018-10-23T04:49:19</t>
  </si>
  <si>
    <t>2018-10-23T06:23:30</t>
  </si>
  <si>
    <t>2018-10-23T06:23:29</t>
  </si>
  <si>
    <t>2018-10-23T04:57:48</t>
  </si>
  <si>
    <t>2018-10-23T05:27:53</t>
  </si>
  <si>
    <t>2018-10-23T16:22:40</t>
  </si>
  <si>
    <t>2018-10-23T14:49:47</t>
  </si>
  <si>
    <t>&gt;5000</t>
  </si>
  <si>
    <t>No Human Factor</t>
  </si>
  <si>
    <t>Y</t>
  </si>
  <si>
    <t>&gt;3 Penalty</t>
  </si>
  <si>
    <t>Double</t>
  </si>
  <si>
    <t>2018-10-23T15:41:56</t>
  </si>
  <si>
    <t>2018-10-23T17:19:58</t>
  </si>
  <si>
    <t>2018-10-23T17:20:18</t>
  </si>
  <si>
    <t>2018-10-23T17:17:22</t>
  </si>
  <si>
    <t>2018-10-23T17:16:29</t>
  </si>
  <si>
    <t>2018-10-23T18:46:14</t>
  </si>
  <si>
    <t>2018-10-23T18:54:17</t>
  </si>
  <si>
    <t>2018-10-23T18:54:03</t>
  </si>
  <si>
    <t>2018-10-23T18:53:54</t>
  </si>
  <si>
    <t>Death Roll</t>
  </si>
  <si>
    <t>2018-10-24T07:19:39</t>
  </si>
  <si>
    <t>2018-10-24T02:15:32</t>
  </si>
  <si>
    <t>2018-10-24T02:03:08</t>
  </si>
  <si>
    <t>2018-10-23T22:12:43</t>
  </si>
  <si>
    <t>2018-10-24T12:31:36</t>
  </si>
  <si>
    <t>2018-10-23T21:48:32</t>
  </si>
  <si>
    <t>2018-10-23T21:17</t>
  </si>
  <si>
    <t>2018-10-23T22:39:08</t>
  </si>
  <si>
    <t>2018-10-23T22:39:07</t>
  </si>
  <si>
    <t>2018-10-23T22:37:54</t>
  </si>
  <si>
    <t>2018-10-24T03:50:28</t>
  </si>
  <si>
    <t>2018-10-24T06:40:22</t>
  </si>
  <si>
    <t>2018-10-24T06:10:37</t>
  </si>
  <si>
    <t>2018-10-24T04:57:14</t>
  </si>
  <si>
    <t>2018-10-24T03:17:25</t>
  </si>
  <si>
    <t>2018-10-23T19:37:49</t>
  </si>
  <si>
    <t>2018-10-23T16:56</t>
  </si>
  <si>
    <t>2018-10-23T18:00:49</t>
  </si>
  <si>
    <t>2018-10-23T18:00:47</t>
  </si>
  <si>
    <t>2018-10-24T02:39:42</t>
  </si>
  <si>
    <t>2018-10-24T01:05:22</t>
  </si>
  <si>
    <t>2018-10-23T23:48:43</t>
  </si>
  <si>
    <t>2018-10-24T02:50:42</t>
  </si>
  <si>
    <t>2018-10-24T02:17:22</t>
  </si>
  <si>
    <t>2018-10-23T22:30:09</t>
  </si>
  <si>
    <t>2018-10-24T13:16:05</t>
  </si>
  <si>
    <t>2018-10-23T19:58:02</t>
  </si>
  <si>
    <t>2018-10-24T01:10:09</t>
  </si>
  <si>
    <t>2018-10-24T00:45:58</t>
  </si>
  <si>
    <t>2018-10-24T00:35:03</t>
  </si>
  <si>
    <t>2018-10-24T00:10:17</t>
  </si>
  <si>
    <t>2018-10-24T00:10</t>
  </si>
  <si>
    <t>2018-10-23T23:31:45</t>
  </si>
  <si>
    <t>2018-10-23T23:12:04</t>
  </si>
  <si>
    <t>2018-10-23T22:28:35</t>
  </si>
  <si>
    <t>2018-10-23T16:12:08</t>
  </si>
  <si>
    <t>2018-10-23T15:58:25</t>
  </si>
  <si>
    <t>2018-10-23T22:28:18</t>
  </si>
  <si>
    <t>2018-10-23T20:42:22</t>
  </si>
  <si>
    <t>2018-10-23T21:49:53</t>
  </si>
  <si>
    <t>2018-10-23T21:44:02</t>
  </si>
  <si>
    <t>2018-10-24T00:49:11</t>
  </si>
  <si>
    <t>2018-10-23T22:34:21</t>
  </si>
  <si>
    <t>2018-10-23T22:33:07</t>
  </si>
  <si>
    <t>2018-10-23T22:32:04</t>
  </si>
  <si>
    <t>2018-10-23T22:30:56</t>
  </si>
  <si>
    <t>2018-10-23T22:29:53</t>
  </si>
  <si>
    <t>2018-10-23T22:28:44</t>
  </si>
  <si>
    <t>2018-10-23T22:27:38</t>
  </si>
  <si>
    <t>2018-10-23T22:26:29</t>
  </si>
  <si>
    <t>2018-10-23T22:25:09</t>
  </si>
  <si>
    <t>2018-10-23T22:24:02</t>
  </si>
  <si>
    <t>2018-10-23T22:22:47</t>
  </si>
  <si>
    <t>2018-10-23T22:20:49</t>
  </si>
  <si>
    <t>2018-10-23T22:19:52</t>
  </si>
  <si>
    <t>2018-10-23T09:05:31</t>
  </si>
  <si>
    <t>2018-10-23T09:02:16</t>
  </si>
  <si>
    <t>2018-10-23T19:35:23</t>
  </si>
  <si>
    <t>2018-10-24T01:29:55</t>
  </si>
  <si>
    <t>2018-10-24T01:29:54</t>
  </si>
  <si>
    <t>2018-10-23T22:34:15</t>
  </si>
  <si>
    <t>2018-10-23T20:38:21</t>
  </si>
  <si>
    <t>2018-10-23T20:27:45</t>
  </si>
  <si>
    <t>2018-10-23T19:16:08</t>
  </si>
  <si>
    <t>2018-10-23T17:07:33</t>
  </si>
  <si>
    <t>2018-10-23T21:21:31</t>
  </si>
  <si>
    <t>2018-10-23T21:10:32</t>
  </si>
  <si>
    <t>2018-10-24T06:47:57</t>
  </si>
  <si>
    <t>2018-10-24T06:33:16</t>
  </si>
  <si>
    <t>2018-10-23T22:57:53</t>
  </si>
  <si>
    <t>2018-10-23T22:49:39</t>
  </si>
  <si>
    <t>2018-10-23T22:44:45</t>
  </si>
  <si>
    <t>2018-10-23T22:44:44</t>
  </si>
  <si>
    <t>2018-10-23T22:40:58</t>
  </si>
  <si>
    <t>2018-10-23T22:40:56</t>
  </si>
  <si>
    <t>2018-10-23T22:31:21</t>
  </si>
  <si>
    <t>2018-10-23T23:01:24</t>
  </si>
  <si>
    <t>2018-10-23T22:58:43</t>
  </si>
  <si>
    <t>2018-10-23T16:18:22</t>
  </si>
  <si>
    <t>Earned Rarity</t>
  </si>
  <si>
    <t>Applied Rarity</t>
  </si>
  <si>
    <t>Random Rarity</t>
  </si>
  <si>
    <t>Human Count</t>
  </si>
  <si>
    <t>Human Rarities</t>
  </si>
  <si>
    <t>Random Count</t>
  </si>
  <si>
    <t>Personal Avg</t>
  </si>
  <si>
    <t>2018-10-24T21:50:04</t>
  </si>
  <si>
    <t>2018-10-24T21:40:41</t>
  </si>
  <si>
    <t>2018-10-24T21:23:44</t>
  </si>
  <si>
    <t>2018-10-25T00:37:31</t>
  </si>
  <si>
    <t>2018-10-24T19:08:28</t>
  </si>
  <si>
    <t>2018-10-24T18:46:08</t>
  </si>
  <si>
    <t>2018-10-24T23:22:56</t>
  </si>
  <si>
    <t>2018-10-24T23:22:50</t>
  </si>
  <si>
    <t>2018-10-24T20:34:16</t>
  </si>
  <si>
    <t>2018-10-24T13:43:43</t>
  </si>
  <si>
    <t>2018-10-24T12:26:34</t>
  </si>
  <si>
    <t>2018-10-24T11:13:52</t>
  </si>
  <si>
    <t>2018-10-24T18:18:53</t>
  </si>
  <si>
    <t>2018-10-24T18:11:56</t>
  </si>
  <si>
    <t>2018-10-24T18:11:07</t>
  </si>
  <si>
    <t>2018-10-24T21:45:30</t>
  </si>
  <si>
    <t>2018-10-24T21:03:49</t>
  </si>
  <si>
    <t>2018-10-24T16:35:22</t>
  </si>
  <si>
    <t>2018-10-24T22:01:10</t>
  </si>
  <si>
    <t>2018-10-24T17:53:26</t>
  </si>
  <si>
    <t>2018-10-24T22:13:32</t>
  </si>
  <si>
    <t>2018-10-24T19:55:01</t>
  </si>
  <si>
    <t>2018-10-25T00:19:53</t>
  </si>
  <si>
    <t>2018-10-24T23:46:33</t>
  </si>
  <si>
    <t>2018-10-24T22:38:39</t>
  </si>
  <si>
    <t>2018-10-24T22:26:04</t>
  </si>
  <si>
    <t>2018-10-24T21:02:29</t>
  </si>
  <si>
    <t>2018-10-24T14:30:15</t>
  </si>
  <si>
    <t>2018-10-24T00:04:01</t>
  </si>
  <si>
    <t>2018-10-25T00:25:10</t>
  </si>
  <si>
    <t>2018-10-24T20:46:17</t>
  </si>
  <si>
    <t>2018-10-24T18:46:17</t>
  </si>
  <si>
    <t>2018-10-24T17:25:21</t>
  </si>
  <si>
    <t>2018-10-24T17:16:31</t>
  </si>
  <si>
    <t>2018-10-24T22:21:23</t>
  </si>
  <si>
    <t>2018-10-24T21:29:42</t>
  </si>
  <si>
    <t>2018-10-24T19:41:16</t>
  </si>
  <si>
    <t>2018-10-24T19:02:01</t>
  </si>
  <si>
    <t>2018-10-24T18:07:15</t>
  </si>
  <si>
    <t>2018-10-24T17:51:46</t>
  </si>
  <si>
    <t>2018-10-24T22:28:34</t>
  </si>
  <si>
    <t>2018-10-24T21:37:29</t>
  </si>
  <si>
    <t>2018-10-24T21:24:12</t>
  </si>
  <si>
    <t>Blaze</t>
  </si>
  <si>
    <t>Pricey</t>
  </si>
  <si>
    <t>Mikel</t>
  </si>
  <si>
    <t>one pick two</t>
  </si>
  <si>
    <t>alternative fuel</t>
  </si>
  <si>
    <t>mokstraumen</t>
  </si>
  <si>
    <t>castaway</t>
  </si>
  <si>
    <t>sleep with fishes</t>
  </si>
  <si>
    <t>echolocatgion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</si>
</sst>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5"/>
  <sheetViews>
    <sheetView tabSelected="1" topLeftCell="G28" workbookViewId="0">
      <selection activeCell="H50" sqref="H50"/>
    </sheetView>
  </sheetViews>
  <sheetFormatPr defaultRowHeight="15" x14ac:dyDescent="0.25"/>
  <cols>
    <col min="1" max="1" width="16.5703125" bestFit="1" customWidth="1"/>
    <col min="2" max="2" width="9.42578125" bestFit="1" customWidth="1"/>
    <col min="3" max="3" width="7.140625" bestFit="1" customWidth="1"/>
    <col min="4" max="4" width="18.85546875" bestFit="1" customWidth="1"/>
    <col min="8" max="8" width="15.7109375" customWidth="1"/>
    <col min="9" max="9" width="10.140625" customWidth="1"/>
    <col min="10" max="12" width="6.7109375" customWidth="1"/>
    <col min="13" max="13" width="10.42578125" bestFit="1" customWidth="1"/>
    <col min="14" max="14" width="11" bestFit="1" customWidth="1"/>
    <col min="15" max="15" width="11" customWidth="1"/>
  </cols>
  <sheetData>
    <row r="1" spans="1:23" x14ac:dyDescent="0.25">
      <c r="A1" t="s">
        <v>0</v>
      </c>
      <c r="B1" t="s">
        <v>44</v>
      </c>
      <c r="C1" t="s">
        <v>1</v>
      </c>
      <c r="D1" t="s">
        <v>45</v>
      </c>
      <c r="E1" t="s">
        <v>2</v>
      </c>
      <c r="F1" t="s">
        <v>3</v>
      </c>
      <c r="H1" t="s">
        <v>41</v>
      </c>
      <c r="I1" t="s">
        <v>82</v>
      </c>
      <c r="J1" t="s">
        <v>81</v>
      </c>
      <c r="K1" t="s">
        <v>84</v>
      </c>
      <c r="L1" t="s">
        <v>85</v>
      </c>
      <c r="M1" t="s">
        <v>43</v>
      </c>
      <c r="N1" t="s">
        <v>175</v>
      </c>
      <c r="O1" t="s">
        <v>176</v>
      </c>
      <c r="P1" t="s">
        <v>42</v>
      </c>
      <c r="Q1" t="s">
        <v>178</v>
      </c>
      <c r="R1" t="s">
        <v>179</v>
      </c>
      <c r="S1" t="s">
        <v>180</v>
      </c>
      <c r="T1" t="s">
        <v>177</v>
      </c>
      <c r="U1" t="s">
        <v>95</v>
      </c>
      <c r="W1" t="s">
        <v>181</v>
      </c>
    </row>
    <row r="2" spans="1:23" x14ac:dyDescent="0.25">
      <c r="A2" t="s">
        <v>18</v>
      </c>
      <c r="B2" t="b">
        <v>0</v>
      </c>
      <c r="C2">
        <v>10865</v>
      </c>
      <c r="D2" t="s">
        <v>182</v>
      </c>
      <c r="E2">
        <v>2.56</v>
      </c>
      <c r="F2">
        <v>5001</v>
      </c>
      <c r="H2" t="s">
        <v>18</v>
      </c>
      <c r="J2">
        <f t="shared" ref="J2:J38" si="0">COUNTIFS(A:A,H2,F:F,"&gt;4999")</f>
        <v>4</v>
      </c>
      <c r="L2" t="b">
        <v>1</v>
      </c>
      <c r="M2" t="b">
        <f t="shared" ref="M2:M7" si="1">IFERROR(INDEX(B:B,MATCH(H2,A:A,0),1),0)</f>
        <v>0</v>
      </c>
      <c r="N2">
        <f t="shared" ref="N2:N38" si="2">SUMIFS(E:E,A:A,H2)</f>
        <v>11.3</v>
      </c>
      <c r="O2">
        <f>IF(L2=TRUE,N2*2,N2)</f>
        <v>22.6</v>
      </c>
      <c r="P2">
        <f t="shared" ref="P2:P38" si="3">COUNTIFS(A:A,H2)</f>
        <v>4</v>
      </c>
      <c r="Q2">
        <f>P6+P12+P22+P28+P37+P3+P16+P26</f>
        <v>42</v>
      </c>
      <c r="R2">
        <f>O6+O12+O22+O28+O37+O3+O16+O26</f>
        <v>285.73999999999995</v>
      </c>
      <c r="S2">
        <v>0</v>
      </c>
      <c r="T2">
        <v>0</v>
      </c>
      <c r="U2">
        <f>IF(J2&gt;2,(R2+O2+T2+IF(M2=TRUE,10,0)+K2)/(Q2+P2+S2),100)</f>
        <v>6.7030434782608692</v>
      </c>
      <c r="W2">
        <f>N2/P2</f>
        <v>2.8250000000000002</v>
      </c>
    </row>
    <row r="3" spans="1:23" x14ac:dyDescent="0.25">
      <c r="A3" t="s">
        <v>18</v>
      </c>
      <c r="B3" t="b">
        <v>0</v>
      </c>
      <c r="C3">
        <v>10864</v>
      </c>
      <c r="D3" t="s">
        <v>183</v>
      </c>
      <c r="E3">
        <v>1.48</v>
      </c>
      <c r="F3">
        <v>5001</v>
      </c>
      <c r="H3" t="s">
        <v>19</v>
      </c>
      <c r="J3">
        <f t="shared" si="0"/>
        <v>3</v>
      </c>
      <c r="L3" t="b">
        <v>1</v>
      </c>
      <c r="M3" t="b">
        <f t="shared" si="1"/>
        <v>0</v>
      </c>
      <c r="N3">
        <f t="shared" si="2"/>
        <v>18.86</v>
      </c>
      <c r="O3">
        <f t="shared" ref="O3:O38" si="4">IF(L3=TRUE,N3*2,N3)</f>
        <v>37.72</v>
      </c>
      <c r="P3">
        <f t="shared" si="3"/>
        <v>3</v>
      </c>
      <c r="Q3">
        <v>0</v>
      </c>
      <c r="R3">
        <v>0</v>
      </c>
      <c r="S3">
        <f>P16</f>
        <v>3</v>
      </c>
      <c r="T3">
        <f>O16</f>
        <v>5.57</v>
      </c>
      <c r="U3">
        <f t="shared" ref="U3:U38" si="5">IF(J3&gt;2,(R3+O3+T3+IF(M3=TRUE,10,0)+K3)/(Q3+P3+S3),100)</f>
        <v>7.2149999999999999</v>
      </c>
      <c r="V3" t="s">
        <v>26</v>
      </c>
      <c r="W3">
        <f t="shared" ref="W3:W38" si="6">N3/P3</f>
        <v>6.2866666666666662</v>
      </c>
    </row>
    <row r="4" spans="1:23" x14ac:dyDescent="0.25">
      <c r="A4" t="s">
        <v>18</v>
      </c>
      <c r="B4" t="b">
        <v>0</v>
      </c>
      <c r="C4">
        <v>10863</v>
      </c>
      <c r="D4" t="s">
        <v>184</v>
      </c>
      <c r="E4">
        <v>1.44</v>
      </c>
      <c r="F4">
        <v>5001</v>
      </c>
      <c r="H4" t="s">
        <v>20</v>
      </c>
      <c r="J4">
        <f t="shared" si="0"/>
        <v>6</v>
      </c>
      <c r="K4">
        <v>62.5</v>
      </c>
      <c r="M4" t="b">
        <f t="shared" si="1"/>
        <v>0</v>
      </c>
      <c r="N4">
        <f t="shared" si="2"/>
        <v>7.0200000000000005</v>
      </c>
      <c r="O4">
        <f t="shared" si="4"/>
        <v>7.0200000000000005</v>
      </c>
      <c r="P4">
        <f t="shared" si="3"/>
        <v>6</v>
      </c>
      <c r="Q4">
        <f>P13+P18+P8+P20+P29</f>
        <v>21</v>
      </c>
      <c r="R4">
        <f>O13+O18+O8+O20+O29</f>
        <v>196.36</v>
      </c>
      <c r="S4">
        <v>0</v>
      </c>
      <c r="T4">
        <v>0</v>
      </c>
      <c r="U4">
        <f t="shared" si="5"/>
        <v>9.8474074074074078</v>
      </c>
      <c r="W4">
        <f t="shared" si="6"/>
        <v>1.1700000000000002</v>
      </c>
    </row>
    <row r="5" spans="1:23" x14ac:dyDescent="0.25">
      <c r="A5" t="s">
        <v>18</v>
      </c>
      <c r="B5" t="b">
        <v>0</v>
      </c>
      <c r="C5">
        <v>10862</v>
      </c>
      <c r="D5" t="s">
        <v>96</v>
      </c>
      <c r="E5">
        <v>5.82</v>
      </c>
      <c r="F5">
        <v>32530</v>
      </c>
      <c r="H5" t="s">
        <v>21</v>
      </c>
      <c r="J5">
        <f t="shared" si="0"/>
        <v>3</v>
      </c>
      <c r="K5">
        <f>40.76/3</f>
        <v>13.586666666666666</v>
      </c>
      <c r="L5" t="b">
        <v>1</v>
      </c>
      <c r="M5" t="b">
        <f t="shared" si="1"/>
        <v>0</v>
      </c>
      <c r="N5">
        <f t="shared" si="2"/>
        <v>11.66</v>
      </c>
      <c r="O5">
        <f t="shared" si="4"/>
        <v>23.32</v>
      </c>
      <c r="P5">
        <f t="shared" si="3"/>
        <v>3</v>
      </c>
      <c r="Q5">
        <f>P38+P19+P30+P32+P34+P17</f>
        <v>20</v>
      </c>
      <c r="R5">
        <f>O38+O19+O30+O32+O34+O17</f>
        <v>162.71</v>
      </c>
      <c r="S5">
        <v>0</v>
      </c>
      <c r="T5">
        <v>0</v>
      </c>
      <c r="U5">
        <f t="shared" si="5"/>
        <v>8.6789855072463773</v>
      </c>
      <c r="W5">
        <f t="shared" si="6"/>
        <v>3.8866666666666667</v>
      </c>
    </row>
    <row r="6" spans="1:23" x14ac:dyDescent="0.25">
      <c r="A6" t="s">
        <v>19</v>
      </c>
      <c r="B6" t="b">
        <v>0</v>
      </c>
      <c r="C6">
        <v>16566</v>
      </c>
      <c r="D6" t="s">
        <v>185</v>
      </c>
      <c r="E6">
        <v>3.92</v>
      </c>
      <c r="F6">
        <v>57417</v>
      </c>
      <c r="G6">
        <v>107367</v>
      </c>
      <c r="H6" t="s">
        <v>4</v>
      </c>
      <c r="I6" t="s">
        <v>83</v>
      </c>
      <c r="J6">
        <f t="shared" si="0"/>
        <v>3</v>
      </c>
      <c r="M6" t="b">
        <f t="shared" si="1"/>
        <v>0</v>
      </c>
      <c r="N6">
        <f t="shared" si="2"/>
        <v>21.18</v>
      </c>
      <c r="O6">
        <f t="shared" si="4"/>
        <v>21.18</v>
      </c>
      <c r="P6">
        <f t="shared" si="3"/>
        <v>3</v>
      </c>
      <c r="Q6">
        <v>0</v>
      </c>
      <c r="R6">
        <v>0</v>
      </c>
      <c r="S6">
        <v>0</v>
      </c>
      <c r="T6">
        <v>0</v>
      </c>
      <c r="U6">
        <f t="shared" si="5"/>
        <v>7.06</v>
      </c>
      <c r="W6">
        <f t="shared" si="6"/>
        <v>7.06</v>
      </c>
    </row>
    <row r="7" spans="1:23" x14ac:dyDescent="0.25">
      <c r="A7" t="s">
        <v>19</v>
      </c>
      <c r="B7" t="b">
        <v>0</v>
      </c>
      <c r="C7">
        <v>16565</v>
      </c>
      <c r="D7" t="s">
        <v>186</v>
      </c>
      <c r="E7">
        <v>11.25</v>
      </c>
      <c r="F7">
        <v>57417</v>
      </c>
      <c r="H7" s="1" t="s">
        <v>22</v>
      </c>
      <c r="J7">
        <f t="shared" si="0"/>
        <v>0</v>
      </c>
      <c r="M7">
        <f t="shared" si="1"/>
        <v>0</v>
      </c>
      <c r="N7">
        <f t="shared" si="2"/>
        <v>0</v>
      </c>
      <c r="O7">
        <f t="shared" si="4"/>
        <v>0</v>
      </c>
      <c r="P7">
        <f t="shared" si="3"/>
        <v>0</v>
      </c>
      <c r="Q7">
        <f>P15+P25+P31+P33+P36</f>
        <v>54</v>
      </c>
      <c r="R7">
        <f>O15+O25+O31+O33+O36</f>
        <v>1701.8</v>
      </c>
      <c r="S7">
        <v>0</v>
      </c>
      <c r="T7">
        <v>0</v>
      </c>
      <c r="U7" s="1">
        <f t="shared" si="5"/>
        <v>100</v>
      </c>
      <c r="W7" t="e">
        <f t="shared" si="6"/>
        <v>#DIV/0!</v>
      </c>
    </row>
    <row r="8" spans="1:23" x14ac:dyDescent="0.25">
      <c r="A8" t="s">
        <v>19</v>
      </c>
      <c r="B8" t="b">
        <v>0</v>
      </c>
      <c r="C8">
        <v>16564</v>
      </c>
      <c r="D8" t="s">
        <v>187</v>
      </c>
      <c r="E8">
        <v>3.69</v>
      </c>
      <c r="F8">
        <v>57417</v>
      </c>
      <c r="H8" t="s">
        <v>5</v>
      </c>
      <c r="J8">
        <f t="shared" si="0"/>
        <v>3</v>
      </c>
      <c r="L8" t="b">
        <v>1</v>
      </c>
      <c r="M8" t="b">
        <v>1</v>
      </c>
      <c r="N8">
        <f t="shared" si="2"/>
        <v>1.61</v>
      </c>
      <c r="O8">
        <f t="shared" si="4"/>
        <v>3.22</v>
      </c>
      <c r="P8">
        <f t="shared" si="3"/>
        <v>3</v>
      </c>
      <c r="Q8">
        <v>0</v>
      </c>
      <c r="R8">
        <v>0</v>
      </c>
      <c r="S8">
        <f>P20</f>
        <v>3</v>
      </c>
      <c r="T8">
        <f>O20</f>
        <v>21.66</v>
      </c>
      <c r="U8">
        <f t="shared" si="5"/>
        <v>5.8133333333333326</v>
      </c>
      <c r="V8" t="s">
        <v>227</v>
      </c>
      <c r="W8">
        <f t="shared" si="6"/>
        <v>0.53666666666666674</v>
      </c>
    </row>
    <row r="9" spans="1:23" x14ac:dyDescent="0.25">
      <c r="A9" t="s">
        <v>20</v>
      </c>
      <c r="B9" t="b">
        <v>0</v>
      </c>
      <c r="C9">
        <v>14110</v>
      </c>
      <c r="D9" t="s">
        <v>188</v>
      </c>
      <c r="E9">
        <v>0.72</v>
      </c>
      <c r="F9">
        <v>5721</v>
      </c>
      <c r="H9" t="s">
        <v>23</v>
      </c>
      <c r="J9">
        <f t="shared" si="0"/>
        <v>3</v>
      </c>
      <c r="L9" t="b">
        <v>1</v>
      </c>
      <c r="M9" t="b">
        <f t="shared" ref="M9:M14" si="7">IFERROR(INDEX(B:B,MATCH(H9,A:A,0),1),0)</f>
        <v>0</v>
      </c>
      <c r="N9">
        <f t="shared" si="2"/>
        <v>47.75</v>
      </c>
      <c r="O9">
        <f t="shared" si="4"/>
        <v>95.5</v>
      </c>
      <c r="P9">
        <f t="shared" si="3"/>
        <v>3</v>
      </c>
      <c r="Q9">
        <f>P11+P14+P27+P10+P24+P35</f>
        <v>15</v>
      </c>
      <c r="R9">
        <f>O11+O14+O27+O10+O24+O35</f>
        <v>74.75</v>
      </c>
      <c r="S9">
        <v>0</v>
      </c>
      <c r="T9">
        <v>0</v>
      </c>
      <c r="U9">
        <f t="shared" si="5"/>
        <v>9.4583333333333339</v>
      </c>
      <c r="W9">
        <f t="shared" si="6"/>
        <v>15.916666666666666</v>
      </c>
    </row>
    <row r="10" spans="1:23" x14ac:dyDescent="0.25">
      <c r="A10" t="s">
        <v>20</v>
      </c>
      <c r="B10" t="b">
        <v>0</v>
      </c>
      <c r="C10">
        <v>14109</v>
      </c>
      <c r="D10" t="s">
        <v>189</v>
      </c>
      <c r="E10">
        <v>0.66</v>
      </c>
      <c r="F10">
        <v>5721</v>
      </c>
      <c r="H10" t="s">
        <v>24</v>
      </c>
      <c r="J10">
        <f t="shared" si="0"/>
        <v>3</v>
      </c>
      <c r="L10" t="b">
        <v>1</v>
      </c>
      <c r="M10" t="b">
        <f t="shared" si="7"/>
        <v>0</v>
      </c>
      <c r="N10">
        <f t="shared" si="2"/>
        <v>9.7200000000000006</v>
      </c>
      <c r="O10">
        <f t="shared" si="4"/>
        <v>19.440000000000001</v>
      </c>
      <c r="P10">
        <f t="shared" si="3"/>
        <v>3</v>
      </c>
      <c r="Q10">
        <v>0</v>
      </c>
      <c r="R10">
        <v>0</v>
      </c>
      <c r="S10">
        <f>P35</f>
        <v>3</v>
      </c>
      <c r="T10">
        <f>O35</f>
        <v>9</v>
      </c>
      <c r="U10">
        <f t="shared" si="5"/>
        <v>4.74</v>
      </c>
      <c r="V10" t="s">
        <v>16</v>
      </c>
      <c r="W10">
        <f t="shared" si="6"/>
        <v>3.24</v>
      </c>
    </row>
    <row r="11" spans="1:23" x14ac:dyDescent="0.25">
      <c r="A11" t="s">
        <v>20</v>
      </c>
      <c r="B11" t="b">
        <v>0</v>
      </c>
      <c r="C11">
        <v>14108</v>
      </c>
      <c r="D11" t="s">
        <v>190</v>
      </c>
      <c r="E11">
        <v>0.89</v>
      </c>
      <c r="F11">
        <v>5721</v>
      </c>
      <c r="H11" t="s">
        <v>25</v>
      </c>
      <c r="J11">
        <f t="shared" si="0"/>
        <v>0</v>
      </c>
      <c r="L11" t="b">
        <v>1</v>
      </c>
      <c r="M11">
        <f t="shared" si="7"/>
        <v>0</v>
      </c>
      <c r="N11">
        <f t="shared" si="2"/>
        <v>0</v>
      </c>
      <c r="O11">
        <f t="shared" si="4"/>
        <v>0</v>
      </c>
      <c r="P11">
        <f t="shared" si="3"/>
        <v>0</v>
      </c>
      <c r="Q11">
        <f>P9+P14+P27+P10+P24+P35</f>
        <v>18</v>
      </c>
      <c r="R11">
        <f>O9+O14+O27+O10+O24+O35</f>
        <v>170.25</v>
      </c>
      <c r="S11">
        <v>0</v>
      </c>
      <c r="T11">
        <v>0</v>
      </c>
      <c r="U11">
        <f t="shared" si="5"/>
        <v>100</v>
      </c>
      <c r="W11" t="e">
        <f t="shared" si="6"/>
        <v>#DIV/0!</v>
      </c>
    </row>
    <row r="12" spans="1:23" x14ac:dyDescent="0.25">
      <c r="A12" t="s">
        <v>20</v>
      </c>
      <c r="B12" t="b">
        <v>0</v>
      </c>
      <c r="C12">
        <v>14107</v>
      </c>
      <c r="D12" t="s">
        <v>191</v>
      </c>
      <c r="E12">
        <v>1.24</v>
      </c>
      <c r="F12">
        <v>5721</v>
      </c>
      <c r="H12" t="s">
        <v>6</v>
      </c>
      <c r="J12">
        <f t="shared" si="0"/>
        <v>4</v>
      </c>
      <c r="L12" t="b">
        <v>1</v>
      </c>
      <c r="M12" t="b">
        <f t="shared" si="7"/>
        <v>0</v>
      </c>
      <c r="N12">
        <f t="shared" si="2"/>
        <v>2.63</v>
      </c>
      <c r="O12">
        <f t="shared" si="4"/>
        <v>5.26</v>
      </c>
      <c r="P12">
        <f t="shared" si="3"/>
        <v>4</v>
      </c>
      <c r="Q12">
        <f>P2+P6+P22+P28+P37+P3+P16+P26</f>
        <v>42</v>
      </c>
      <c r="R12">
        <f>O2+O6+O22+O28+O37+O3+O16+O26</f>
        <v>303.07999999999993</v>
      </c>
      <c r="S12">
        <v>0</v>
      </c>
      <c r="T12">
        <v>0</v>
      </c>
      <c r="U12">
        <f t="shared" si="5"/>
        <v>6.7030434782608674</v>
      </c>
      <c r="W12">
        <f t="shared" si="6"/>
        <v>0.65749999999999997</v>
      </c>
    </row>
    <row r="13" spans="1:23" x14ac:dyDescent="0.25">
      <c r="A13" t="s">
        <v>20</v>
      </c>
      <c r="B13" t="b">
        <v>0</v>
      </c>
      <c r="C13">
        <v>14106</v>
      </c>
      <c r="D13" t="s">
        <v>192</v>
      </c>
      <c r="E13">
        <v>1.73</v>
      </c>
      <c r="F13">
        <v>5721</v>
      </c>
      <c r="H13" t="s">
        <v>7</v>
      </c>
      <c r="J13">
        <f t="shared" si="0"/>
        <v>4</v>
      </c>
      <c r="L13" t="b">
        <v>1</v>
      </c>
      <c r="M13" t="b">
        <f t="shared" si="7"/>
        <v>0</v>
      </c>
      <c r="N13">
        <f t="shared" si="2"/>
        <v>16.350000000000001</v>
      </c>
      <c r="O13">
        <f t="shared" si="4"/>
        <v>32.700000000000003</v>
      </c>
      <c r="P13">
        <f t="shared" si="3"/>
        <v>4</v>
      </c>
      <c r="Q13">
        <f>P4+P18+P8+P20+P29</f>
        <v>23</v>
      </c>
      <c r="R13">
        <f>O4+O18+O8+O20+O29</f>
        <v>170.68</v>
      </c>
      <c r="S13">
        <v>0</v>
      </c>
      <c r="T13">
        <v>0</v>
      </c>
      <c r="U13">
        <f t="shared" si="5"/>
        <v>7.5325925925925921</v>
      </c>
      <c r="W13">
        <f t="shared" si="6"/>
        <v>4.0875000000000004</v>
      </c>
    </row>
    <row r="14" spans="1:23" x14ac:dyDescent="0.25">
      <c r="A14" t="s">
        <v>20</v>
      </c>
      <c r="B14" t="b">
        <v>0</v>
      </c>
      <c r="C14">
        <v>14105</v>
      </c>
      <c r="D14" t="s">
        <v>193</v>
      </c>
      <c r="E14">
        <v>1.78</v>
      </c>
      <c r="F14">
        <v>5721</v>
      </c>
      <c r="H14" t="s">
        <v>8</v>
      </c>
      <c r="J14">
        <f t="shared" si="0"/>
        <v>3</v>
      </c>
      <c r="L14" t="b">
        <v>1</v>
      </c>
      <c r="M14" t="b">
        <f t="shared" si="7"/>
        <v>0</v>
      </c>
      <c r="N14">
        <f t="shared" si="2"/>
        <v>18.590000000000003</v>
      </c>
      <c r="O14">
        <f t="shared" si="4"/>
        <v>37.180000000000007</v>
      </c>
      <c r="P14">
        <f t="shared" si="3"/>
        <v>3</v>
      </c>
      <c r="Q14">
        <f>P9+P11+P27+P10+P24+P35</f>
        <v>15</v>
      </c>
      <c r="R14">
        <f>O9+O11+O27+O10+O24+O35</f>
        <v>133.07</v>
      </c>
      <c r="S14">
        <v>0</v>
      </c>
      <c r="T14">
        <v>0</v>
      </c>
      <c r="U14">
        <f t="shared" si="5"/>
        <v>9.4583333333333339</v>
      </c>
      <c r="W14">
        <f t="shared" si="6"/>
        <v>6.1966666666666681</v>
      </c>
    </row>
    <row r="15" spans="1:23" x14ac:dyDescent="0.25">
      <c r="A15" t="s">
        <v>21</v>
      </c>
      <c r="B15" t="b">
        <v>0</v>
      </c>
      <c r="C15">
        <v>5482</v>
      </c>
      <c r="D15" t="s">
        <v>194</v>
      </c>
      <c r="E15">
        <v>2.21</v>
      </c>
      <c r="F15">
        <v>19915</v>
      </c>
      <c r="H15" s="1" t="s">
        <v>9</v>
      </c>
      <c r="J15">
        <f t="shared" si="0"/>
        <v>9</v>
      </c>
      <c r="K15">
        <f>66.21/1</f>
        <v>66.209999999999994</v>
      </c>
      <c r="M15" t="b">
        <v>1</v>
      </c>
      <c r="N15">
        <f t="shared" si="2"/>
        <v>783.71999999999991</v>
      </c>
      <c r="O15">
        <f t="shared" si="4"/>
        <v>783.71999999999991</v>
      </c>
      <c r="P15">
        <f t="shared" si="3"/>
        <v>15</v>
      </c>
      <c r="Q15">
        <v>0</v>
      </c>
      <c r="R15">
        <v>0</v>
      </c>
      <c r="S15">
        <v>0</v>
      </c>
      <c r="T15">
        <v>0</v>
      </c>
      <c r="U15" s="1">
        <f t="shared" si="5"/>
        <v>57.328666666666663</v>
      </c>
      <c r="W15">
        <f t="shared" si="6"/>
        <v>52.247999999999998</v>
      </c>
    </row>
    <row r="16" spans="1:23" x14ac:dyDescent="0.25">
      <c r="A16" t="s">
        <v>21</v>
      </c>
      <c r="B16" t="b">
        <v>0</v>
      </c>
      <c r="C16">
        <v>5481</v>
      </c>
      <c r="D16" t="s">
        <v>195</v>
      </c>
      <c r="E16">
        <v>2.76</v>
      </c>
      <c r="F16">
        <v>95614</v>
      </c>
      <c r="H16" t="s">
        <v>26</v>
      </c>
      <c r="J16">
        <f t="shared" si="0"/>
        <v>3</v>
      </c>
      <c r="K16">
        <f>63.29/18</f>
        <v>3.516111111111111</v>
      </c>
      <c r="M16" t="b">
        <f>IFERROR(INDEX(B:B,MATCH(H16,A:A,0),1),0)</f>
        <v>0</v>
      </c>
      <c r="N16">
        <f t="shared" si="2"/>
        <v>5.57</v>
      </c>
      <c r="O16">
        <f t="shared" si="4"/>
        <v>5.57</v>
      </c>
      <c r="P16">
        <f t="shared" si="3"/>
        <v>3</v>
      </c>
      <c r="Q16">
        <v>0</v>
      </c>
      <c r="R16">
        <v>0</v>
      </c>
      <c r="S16">
        <f>P26</f>
        <v>16</v>
      </c>
      <c r="T16">
        <f>O26</f>
        <v>131.70999999999998</v>
      </c>
      <c r="U16">
        <f t="shared" si="5"/>
        <v>7.4103216374268994</v>
      </c>
      <c r="V16" t="s">
        <v>33</v>
      </c>
      <c r="W16">
        <f t="shared" si="6"/>
        <v>1.8566666666666667</v>
      </c>
    </row>
    <row r="17" spans="1:23" x14ac:dyDescent="0.25">
      <c r="A17" t="s">
        <v>21</v>
      </c>
      <c r="B17" t="b">
        <v>0</v>
      </c>
      <c r="C17">
        <v>5480</v>
      </c>
      <c r="D17" t="s">
        <v>196</v>
      </c>
      <c r="E17">
        <v>6.69</v>
      </c>
      <c r="F17">
        <v>95614</v>
      </c>
      <c r="H17" t="s">
        <v>27</v>
      </c>
      <c r="J17">
        <f t="shared" si="0"/>
        <v>3</v>
      </c>
      <c r="M17" t="b">
        <f>IFERROR(INDEX(B:B,MATCH(H17,A:A,0),1),0)</f>
        <v>0</v>
      </c>
      <c r="N17">
        <f t="shared" si="2"/>
        <v>2.8</v>
      </c>
      <c r="O17">
        <f t="shared" si="4"/>
        <v>2.8</v>
      </c>
      <c r="P17">
        <f t="shared" si="3"/>
        <v>3</v>
      </c>
      <c r="Q17">
        <v>0</v>
      </c>
      <c r="R17">
        <v>0</v>
      </c>
      <c r="S17">
        <v>0</v>
      </c>
      <c r="T17">
        <v>0</v>
      </c>
      <c r="U17">
        <f t="shared" si="5"/>
        <v>0.93333333333333324</v>
      </c>
      <c r="W17">
        <f t="shared" si="6"/>
        <v>0.93333333333333324</v>
      </c>
    </row>
    <row r="18" spans="1:23" x14ac:dyDescent="0.25">
      <c r="A18" t="s">
        <v>4</v>
      </c>
      <c r="B18" t="b">
        <v>0</v>
      </c>
      <c r="C18">
        <v>17285</v>
      </c>
      <c r="D18" t="s">
        <v>46</v>
      </c>
      <c r="E18">
        <v>7.71</v>
      </c>
      <c r="F18">
        <v>21431</v>
      </c>
      <c r="H18" t="s">
        <v>28</v>
      </c>
      <c r="J18">
        <f t="shared" si="0"/>
        <v>4</v>
      </c>
      <c r="L18" t="b">
        <v>1</v>
      </c>
      <c r="M18" t="b">
        <f>IFERROR(INDEX(B:B,MATCH(H18,A:A,0),1),0)</f>
        <v>0</v>
      </c>
      <c r="N18">
        <f t="shared" si="2"/>
        <v>57.959999999999994</v>
      </c>
      <c r="O18">
        <f t="shared" si="4"/>
        <v>115.91999999999999</v>
      </c>
      <c r="P18">
        <f t="shared" si="3"/>
        <v>4</v>
      </c>
      <c r="Q18">
        <f>P4+P13+P8+P20+P29</f>
        <v>23</v>
      </c>
      <c r="R18">
        <f>O4+O13+O8+O20+O29</f>
        <v>87.460000000000008</v>
      </c>
      <c r="S18">
        <v>0</v>
      </c>
      <c r="T18">
        <v>0</v>
      </c>
      <c r="U18">
        <f t="shared" si="5"/>
        <v>7.5325925925925921</v>
      </c>
      <c r="W18">
        <f t="shared" si="6"/>
        <v>14.489999999999998</v>
      </c>
    </row>
    <row r="19" spans="1:23" x14ac:dyDescent="0.25">
      <c r="A19" t="s">
        <v>4</v>
      </c>
      <c r="B19" t="b">
        <v>0</v>
      </c>
      <c r="C19">
        <v>17284</v>
      </c>
      <c r="D19" t="s">
        <v>47</v>
      </c>
      <c r="E19">
        <v>7.25</v>
      </c>
      <c r="F19">
        <v>21431</v>
      </c>
      <c r="H19" s="1" t="s">
        <v>10</v>
      </c>
      <c r="J19">
        <f t="shared" si="0"/>
        <v>0</v>
      </c>
      <c r="L19" t="b">
        <v>1</v>
      </c>
      <c r="M19">
        <f>IFERROR(INDEX(B:B,MATCH(H19,A:A,0),1),0)</f>
        <v>0</v>
      </c>
      <c r="N19">
        <f t="shared" si="2"/>
        <v>0</v>
      </c>
      <c r="O19">
        <f t="shared" si="4"/>
        <v>0</v>
      </c>
      <c r="P19">
        <f t="shared" si="3"/>
        <v>0</v>
      </c>
      <c r="Q19">
        <f>P5+P38+P30+P32+P34+P17</f>
        <v>23</v>
      </c>
      <c r="R19">
        <f>O5+O38+O30+O32+O34+O17</f>
        <v>186.03000000000003</v>
      </c>
      <c r="S19">
        <v>0</v>
      </c>
      <c r="T19">
        <v>0</v>
      </c>
      <c r="U19" s="1">
        <f t="shared" si="5"/>
        <v>100</v>
      </c>
      <c r="W19" t="e">
        <f t="shared" si="6"/>
        <v>#DIV/0!</v>
      </c>
    </row>
    <row r="20" spans="1:23" x14ac:dyDescent="0.25">
      <c r="A20" t="s">
        <v>4</v>
      </c>
      <c r="B20" t="b">
        <v>0</v>
      </c>
      <c r="C20">
        <v>17283</v>
      </c>
      <c r="D20" t="s">
        <v>48</v>
      </c>
      <c r="E20">
        <v>6.22</v>
      </c>
      <c r="F20">
        <v>21431</v>
      </c>
      <c r="H20" t="s">
        <v>11</v>
      </c>
      <c r="I20" t="s">
        <v>83</v>
      </c>
      <c r="J20">
        <f t="shared" si="0"/>
        <v>3</v>
      </c>
      <c r="M20" t="b">
        <f>IFERROR(INDEX(B:B,MATCH(H20,A:A,0),1),0)</f>
        <v>0</v>
      </c>
      <c r="N20">
        <f t="shared" si="2"/>
        <v>21.66</v>
      </c>
      <c r="O20">
        <f t="shared" si="4"/>
        <v>21.66</v>
      </c>
      <c r="P20">
        <f t="shared" si="3"/>
        <v>3</v>
      </c>
      <c r="Q20">
        <v>0</v>
      </c>
      <c r="R20">
        <v>0</v>
      </c>
      <c r="S20">
        <v>0</v>
      </c>
      <c r="T20">
        <v>0</v>
      </c>
      <c r="U20">
        <f t="shared" si="5"/>
        <v>7.22</v>
      </c>
      <c r="W20">
        <f t="shared" si="6"/>
        <v>7.22</v>
      </c>
    </row>
    <row r="21" spans="1:23" x14ac:dyDescent="0.25">
      <c r="A21" t="s">
        <v>5</v>
      </c>
      <c r="B21" t="b">
        <v>0</v>
      </c>
      <c r="C21">
        <v>6087</v>
      </c>
      <c r="D21" t="s">
        <v>97</v>
      </c>
      <c r="E21">
        <v>0.75</v>
      </c>
      <c r="F21">
        <v>107418</v>
      </c>
      <c r="H21" t="s">
        <v>29</v>
      </c>
      <c r="I21" t="s">
        <v>83</v>
      </c>
      <c r="J21">
        <f t="shared" si="0"/>
        <v>3</v>
      </c>
      <c r="L21" t="b">
        <v>1</v>
      </c>
      <c r="M21" t="b">
        <v>1</v>
      </c>
      <c r="N21">
        <f t="shared" si="2"/>
        <v>7.66</v>
      </c>
      <c r="O21">
        <f t="shared" si="4"/>
        <v>15.32</v>
      </c>
      <c r="P21">
        <f t="shared" si="3"/>
        <v>3</v>
      </c>
      <c r="Q21">
        <v>0</v>
      </c>
      <c r="R21">
        <v>0</v>
      </c>
      <c r="S21">
        <v>0</v>
      </c>
      <c r="T21">
        <v>0</v>
      </c>
      <c r="U21">
        <f t="shared" si="5"/>
        <v>8.44</v>
      </c>
      <c r="W21">
        <f t="shared" si="6"/>
        <v>2.5533333333333332</v>
      </c>
    </row>
    <row r="22" spans="1:23" x14ac:dyDescent="0.25">
      <c r="A22" t="s">
        <v>5</v>
      </c>
      <c r="B22" t="b">
        <v>0</v>
      </c>
      <c r="C22">
        <v>6086</v>
      </c>
      <c r="D22" t="s">
        <v>98</v>
      </c>
      <c r="E22">
        <v>0.79</v>
      </c>
      <c r="F22">
        <v>107418</v>
      </c>
      <c r="H22" t="s">
        <v>12</v>
      </c>
      <c r="I22" t="s">
        <v>83</v>
      </c>
      <c r="J22">
        <f t="shared" si="0"/>
        <v>3</v>
      </c>
      <c r="M22" t="b">
        <f>IFERROR(INDEX(B:B,MATCH(H22,A:A,0),1),0)</f>
        <v>0</v>
      </c>
      <c r="N22">
        <f t="shared" si="2"/>
        <v>7.2100000000000009</v>
      </c>
      <c r="O22">
        <f t="shared" si="4"/>
        <v>7.2100000000000009</v>
      </c>
      <c r="P22">
        <f t="shared" si="3"/>
        <v>3</v>
      </c>
      <c r="Q22">
        <v>0</v>
      </c>
      <c r="R22">
        <v>0</v>
      </c>
      <c r="S22">
        <v>0</v>
      </c>
      <c r="T22">
        <v>0</v>
      </c>
      <c r="U22">
        <f t="shared" si="5"/>
        <v>2.4033333333333338</v>
      </c>
      <c r="W22">
        <f t="shared" si="6"/>
        <v>2.4033333333333338</v>
      </c>
    </row>
    <row r="23" spans="1:23" x14ac:dyDescent="0.25">
      <c r="A23" t="s">
        <v>5</v>
      </c>
      <c r="B23" t="b">
        <v>0</v>
      </c>
      <c r="C23">
        <v>6085</v>
      </c>
      <c r="D23" t="s">
        <v>99</v>
      </c>
      <c r="E23">
        <v>7.0000000000000007E-2</v>
      </c>
      <c r="F23">
        <v>107418</v>
      </c>
      <c r="H23" t="s">
        <v>30</v>
      </c>
      <c r="I23" t="s">
        <v>83</v>
      </c>
      <c r="J23">
        <f t="shared" si="0"/>
        <v>3</v>
      </c>
      <c r="L23" t="b">
        <v>1</v>
      </c>
      <c r="M23" t="b">
        <v>1</v>
      </c>
      <c r="N23">
        <f t="shared" si="2"/>
        <v>4.74</v>
      </c>
      <c r="O23">
        <f t="shared" si="4"/>
        <v>9.48</v>
      </c>
      <c r="P23">
        <f t="shared" si="3"/>
        <v>3</v>
      </c>
      <c r="Q23">
        <v>0</v>
      </c>
      <c r="R23">
        <v>0</v>
      </c>
      <c r="S23">
        <v>0</v>
      </c>
      <c r="T23">
        <v>0</v>
      </c>
      <c r="U23">
        <f t="shared" si="5"/>
        <v>6.4933333333333332</v>
      </c>
      <c r="W23">
        <f t="shared" si="6"/>
        <v>1.58</v>
      </c>
    </row>
    <row r="24" spans="1:23" x14ac:dyDescent="0.25">
      <c r="A24" t="s">
        <v>23</v>
      </c>
      <c r="B24" t="b">
        <v>0</v>
      </c>
      <c r="C24">
        <v>6584</v>
      </c>
      <c r="D24" t="s">
        <v>197</v>
      </c>
      <c r="E24">
        <v>39.72</v>
      </c>
      <c r="F24">
        <v>97087</v>
      </c>
      <c r="H24" t="s">
        <v>31</v>
      </c>
      <c r="J24">
        <f t="shared" si="0"/>
        <v>3</v>
      </c>
      <c r="K24">
        <f>83.18/10</f>
        <v>8.3180000000000014</v>
      </c>
      <c r="M24" t="b">
        <f>IFERROR(INDEX(B:B,MATCH(H24,A:A,0),1),0)</f>
        <v>0</v>
      </c>
      <c r="N24">
        <f t="shared" si="2"/>
        <v>6.71</v>
      </c>
      <c r="O24">
        <f t="shared" si="4"/>
        <v>6.71</v>
      </c>
      <c r="P24">
        <f t="shared" si="3"/>
        <v>3</v>
      </c>
      <c r="Q24">
        <v>0</v>
      </c>
      <c r="R24">
        <v>0</v>
      </c>
      <c r="S24">
        <f>P10</f>
        <v>3</v>
      </c>
      <c r="T24">
        <f>O10</f>
        <v>19.440000000000001</v>
      </c>
      <c r="U24">
        <f t="shared" si="5"/>
        <v>5.7446666666666673</v>
      </c>
      <c r="V24" t="s">
        <v>24</v>
      </c>
      <c r="W24">
        <f t="shared" si="6"/>
        <v>2.2366666666666668</v>
      </c>
    </row>
    <row r="25" spans="1:23" x14ac:dyDescent="0.25">
      <c r="A25" t="s">
        <v>23</v>
      </c>
      <c r="B25" t="b">
        <v>0</v>
      </c>
      <c r="C25">
        <v>6583</v>
      </c>
      <c r="D25" t="s">
        <v>198</v>
      </c>
      <c r="E25">
        <v>4.21</v>
      </c>
      <c r="F25">
        <v>26907</v>
      </c>
      <c r="H25" t="s">
        <v>32</v>
      </c>
      <c r="J25">
        <f t="shared" si="0"/>
        <v>3</v>
      </c>
      <c r="L25" t="b">
        <v>1</v>
      </c>
      <c r="M25" t="b">
        <f>IFERROR(INDEX(B:B,MATCH(H25,A:A,0),1),0)</f>
        <v>0</v>
      </c>
      <c r="N25">
        <f t="shared" si="2"/>
        <v>6.8999999999999995</v>
      </c>
      <c r="O25">
        <f t="shared" si="4"/>
        <v>13.799999999999999</v>
      </c>
      <c r="P25">
        <f t="shared" si="3"/>
        <v>3</v>
      </c>
      <c r="Q25">
        <v>0</v>
      </c>
      <c r="R25">
        <v>0</v>
      </c>
      <c r="S25">
        <f>P15</f>
        <v>15</v>
      </c>
      <c r="T25">
        <f>O15</f>
        <v>783.71999999999991</v>
      </c>
      <c r="U25">
        <f t="shared" si="5"/>
        <v>44.306666666666658</v>
      </c>
      <c r="V25" t="s">
        <v>9</v>
      </c>
      <c r="W25">
        <f t="shared" si="6"/>
        <v>2.2999999999999998</v>
      </c>
    </row>
    <row r="26" spans="1:23" x14ac:dyDescent="0.25">
      <c r="A26" t="s">
        <v>23</v>
      </c>
      <c r="B26" t="b">
        <v>0</v>
      </c>
      <c r="C26">
        <v>6582</v>
      </c>
      <c r="D26" t="s">
        <v>199</v>
      </c>
      <c r="E26">
        <v>3.82</v>
      </c>
      <c r="F26">
        <v>32920</v>
      </c>
      <c r="H26" t="s">
        <v>33</v>
      </c>
      <c r="J26">
        <f t="shared" si="0"/>
        <v>8</v>
      </c>
      <c r="M26" t="b">
        <f>IFERROR(INDEX(B:B,MATCH(H26,A:A,0),1),0)</f>
        <v>0</v>
      </c>
      <c r="N26">
        <f t="shared" si="2"/>
        <v>131.70999999999998</v>
      </c>
      <c r="O26">
        <f t="shared" si="4"/>
        <v>131.70999999999998</v>
      </c>
      <c r="P26">
        <f t="shared" si="3"/>
        <v>16</v>
      </c>
      <c r="Q26">
        <v>0</v>
      </c>
      <c r="R26">
        <v>0</v>
      </c>
      <c r="S26">
        <f>P3</f>
        <v>3</v>
      </c>
      <c r="T26">
        <f>O3</f>
        <v>37.72</v>
      </c>
      <c r="U26">
        <f t="shared" si="5"/>
        <v>8.9173684210526307</v>
      </c>
      <c r="V26" t="s">
        <v>225</v>
      </c>
      <c r="W26">
        <f t="shared" si="6"/>
        <v>8.2318749999999987</v>
      </c>
    </row>
    <row r="27" spans="1:23" x14ac:dyDescent="0.25">
      <c r="A27" t="s">
        <v>24</v>
      </c>
      <c r="B27" t="b">
        <v>0</v>
      </c>
      <c r="C27">
        <v>13243</v>
      </c>
      <c r="D27" t="s">
        <v>100</v>
      </c>
      <c r="E27">
        <v>3.51</v>
      </c>
      <c r="F27">
        <v>23117</v>
      </c>
      <c r="H27" t="s">
        <v>34</v>
      </c>
      <c r="J27">
        <f t="shared" si="0"/>
        <v>3</v>
      </c>
      <c r="L27" t="b">
        <v>1</v>
      </c>
      <c r="M27" t="b">
        <v>1</v>
      </c>
      <c r="N27">
        <f t="shared" si="2"/>
        <v>1.21</v>
      </c>
      <c r="O27">
        <f t="shared" si="4"/>
        <v>2.42</v>
      </c>
      <c r="P27">
        <f t="shared" si="3"/>
        <v>3</v>
      </c>
      <c r="Q27">
        <f>P9+P11+P14+P10+P24+P35</f>
        <v>15</v>
      </c>
      <c r="R27">
        <f>O9+O11+O14+O10+O24+O35</f>
        <v>167.83</v>
      </c>
      <c r="S27">
        <v>0</v>
      </c>
      <c r="T27">
        <v>0</v>
      </c>
      <c r="U27">
        <f t="shared" si="5"/>
        <v>10.013888888888889</v>
      </c>
      <c r="W27">
        <f t="shared" si="6"/>
        <v>0.40333333333333332</v>
      </c>
    </row>
    <row r="28" spans="1:23" x14ac:dyDescent="0.25">
      <c r="A28" t="s">
        <v>24</v>
      </c>
      <c r="B28" t="b">
        <v>0</v>
      </c>
      <c r="C28">
        <v>13242</v>
      </c>
      <c r="D28" t="s">
        <v>101</v>
      </c>
      <c r="E28">
        <v>3.56</v>
      </c>
      <c r="F28">
        <v>23117</v>
      </c>
      <c r="H28" t="s">
        <v>35</v>
      </c>
      <c r="I28" t="s">
        <v>83</v>
      </c>
      <c r="J28">
        <f t="shared" si="0"/>
        <v>3</v>
      </c>
      <c r="M28" t="b">
        <f>IFERROR(INDEX(B:B,MATCH(H28,A:A,0),1),0)</f>
        <v>0</v>
      </c>
      <c r="N28">
        <f t="shared" si="2"/>
        <v>31.270000000000003</v>
      </c>
      <c r="O28">
        <f t="shared" si="4"/>
        <v>31.270000000000003</v>
      </c>
      <c r="P28">
        <f t="shared" si="3"/>
        <v>3</v>
      </c>
      <c r="Q28">
        <v>0</v>
      </c>
      <c r="R28">
        <v>0</v>
      </c>
      <c r="S28">
        <v>0</v>
      </c>
      <c r="T28">
        <v>0</v>
      </c>
      <c r="U28">
        <f t="shared" si="5"/>
        <v>10.423333333333334</v>
      </c>
      <c r="W28">
        <f t="shared" si="6"/>
        <v>10.423333333333334</v>
      </c>
    </row>
    <row r="29" spans="1:23" x14ac:dyDescent="0.25">
      <c r="A29" t="s">
        <v>24</v>
      </c>
      <c r="B29" t="b">
        <v>0</v>
      </c>
      <c r="C29">
        <v>13241</v>
      </c>
      <c r="D29" t="s">
        <v>102</v>
      </c>
      <c r="E29">
        <v>2.65</v>
      </c>
      <c r="F29">
        <v>23117</v>
      </c>
      <c r="H29" t="s">
        <v>13</v>
      </c>
      <c r="I29" t="s">
        <v>83</v>
      </c>
      <c r="J29">
        <f t="shared" si="0"/>
        <v>5</v>
      </c>
      <c r="L29" t="b">
        <v>1</v>
      </c>
      <c r="M29" t="b">
        <v>1</v>
      </c>
      <c r="N29">
        <f t="shared" si="2"/>
        <v>11.43</v>
      </c>
      <c r="O29">
        <f t="shared" si="4"/>
        <v>22.86</v>
      </c>
      <c r="P29">
        <f t="shared" si="3"/>
        <v>7</v>
      </c>
      <c r="Q29">
        <v>0</v>
      </c>
      <c r="R29">
        <v>0</v>
      </c>
      <c r="S29">
        <v>0</v>
      </c>
      <c r="T29">
        <v>0</v>
      </c>
      <c r="U29">
        <f t="shared" si="5"/>
        <v>4.694285714285714</v>
      </c>
      <c r="W29">
        <f t="shared" si="6"/>
        <v>1.6328571428571428</v>
      </c>
    </row>
    <row r="30" spans="1:23" x14ac:dyDescent="0.25">
      <c r="A30" t="s">
        <v>6</v>
      </c>
      <c r="B30" t="b">
        <v>0</v>
      </c>
      <c r="C30">
        <v>12595</v>
      </c>
      <c r="D30" t="s">
        <v>103</v>
      </c>
      <c r="E30">
        <v>0.33</v>
      </c>
      <c r="F30">
        <v>36771</v>
      </c>
      <c r="H30" t="s">
        <v>36</v>
      </c>
      <c r="I30" t="s">
        <v>83</v>
      </c>
      <c r="J30">
        <f t="shared" si="0"/>
        <v>3</v>
      </c>
      <c r="K30">
        <f>99.52/6</f>
        <v>16.586666666666666</v>
      </c>
      <c r="M30" t="b">
        <f t="shared" ref="M30:M38" si="8">IFERROR(INDEX(B:B,MATCH(H30,A:A,0),1),0)</f>
        <v>0</v>
      </c>
      <c r="N30">
        <f t="shared" si="2"/>
        <v>14.09</v>
      </c>
      <c r="O30">
        <f t="shared" si="4"/>
        <v>14.09</v>
      </c>
      <c r="P30">
        <f t="shared" si="3"/>
        <v>3</v>
      </c>
      <c r="Q30">
        <v>0</v>
      </c>
      <c r="R30">
        <v>0</v>
      </c>
      <c r="S30">
        <v>0</v>
      </c>
      <c r="T30">
        <v>0</v>
      </c>
      <c r="U30">
        <f t="shared" si="5"/>
        <v>10.225555555555555</v>
      </c>
      <c r="W30">
        <f t="shared" si="6"/>
        <v>4.6966666666666663</v>
      </c>
    </row>
    <row r="31" spans="1:23" x14ac:dyDescent="0.25">
      <c r="A31" t="s">
        <v>6</v>
      </c>
      <c r="B31" t="b">
        <v>0</v>
      </c>
      <c r="C31">
        <v>12594</v>
      </c>
      <c r="D31" t="s">
        <v>103</v>
      </c>
      <c r="E31">
        <v>0.38</v>
      </c>
      <c r="F31">
        <v>36771</v>
      </c>
      <c r="H31" t="s">
        <v>14</v>
      </c>
      <c r="I31" t="s">
        <v>83</v>
      </c>
      <c r="J31">
        <f t="shared" si="0"/>
        <v>17</v>
      </c>
      <c r="M31" t="b">
        <f t="shared" si="8"/>
        <v>0</v>
      </c>
      <c r="N31">
        <f t="shared" si="2"/>
        <v>844.3900000000001</v>
      </c>
      <c r="O31">
        <f t="shared" si="4"/>
        <v>844.3900000000001</v>
      </c>
      <c r="P31">
        <f t="shared" si="3"/>
        <v>23</v>
      </c>
      <c r="Q31">
        <v>0</v>
      </c>
      <c r="R31">
        <v>0</v>
      </c>
      <c r="S31">
        <v>0</v>
      </c>
      <c r="T31">
        <v>0</v>
      </c>
      <c r="U31">
        <f t="shared" si="5"/>
        <v>36.712608695652179</v>
      </c>
      <c r="W31">
        <f t="shared" si="6"/>
        <v>36.712608695652179</v>
      </c>
    </row>
    <row r="32" spans="1:23" x14ac:dyDescent="0.25">
      <c r="A32" t="s">
        <v>6</v>
      </c>
      <c r="B32" t="b">
        <v>0</v>
      </c>
      <c r="C32">
        <v>12593</v>
      </c>
      <c r="D32" t="s">
        <v>104</v>
      </c>
      <c r="E32">
        <v>0.41</v>
      </c>
      <c r="F32">
        <v>36771</v>
      </c>
      <c r="H32" t="s">
        <v>37</v>
      </c>
      <c r="I32" t="s">
        <v>83</v>
      </c>
      <c r="J32">
        <f t="shared" si="0"/>
        <v>4</v>
      </c>
      <c r="K32">
        <f>88.5/7</f>
        <v>12.642857142857142</v>
      </c>
      <c r="M32" t="b">
        <f t="shared" si="8"/>
        <v>0</v>
      </c>
      <c r="N32">
        <f t="shared" si="2"/>
        <v>53.37</v>
      </c>
      <c r="O32">
        <f t="shared" si="4"/>
        <v>53.37</v>
      </c>
      <c r="P32">
        <f t="shared" si="3"/>
        <v>4</v>
      </c>
      <c r="Q32">
        <v>0</v>
      </c>
      <c r="R32">
        <v>0</v>
      </c>
      <c r="S32">
        <v>0</v>
      </c>
      <c r="T32">
        <v>0</v>
      </c>
      <c r="U32">
        <f t="shared" si="5"/>
        <v>16.503214285714286</v>
      </c>
      <c r="W32">
        <f t="shared" si="6"/>
        <v>13.342499999999999</v>
      </c>
    </row>
    <row r="33" spans="1:23" x14ac:dyDescent="0.25">
      <c r="A33" t="s">
        <v>6</v>
      </c>
      <c r="B33" t="b">
        <v>0</v>
      </c>
      <c r="C33">
        <v>12592</v>
      </c>
      <c r="D33" t="s">
        <v>105</v>
      </c>
      <c r="E33">
        <v>1.51</v>
      </c>
      <c r="F33">
        <v>36771</v>
      </c>
      <c r="H33" s="1" t="s">
        <v>15</v>
      </c>
      <c r="I33" t="s">
        <v>83</v>
      </c>
      <c r="J33">
        <f t="shared" si="0"/>
        <v>3</v>
      </c>
      <c r="K33">
        <f>83.18/10</f>
        <v>8.3180000000000014</v>
      </c>
      <c r="M33" t="b">
        <f t="shared" si="8"/>
        <v>0</v>
      </c>
      <c r="N33">
        <f t="shared" si="2"/>
        <v>1.6900000000000002</v>
      </c>
      <c r="O33">
        <f t="shared" si="4"/>
        <v>1.6900000000000002</v>
      </c>
      <c r="P33">
        <f t="shared" si="3"/>
        <v>3</v>
      </c>
      <c r="Q33">
        <v>0</v>
      </c>
      <c r="R33">
        <v>0</v>
      </c>
      <c r="S33">
        <v>0</v>
      </c>
      <c r="T33">
        <v>0</v>
      </c>
      <c r="U33" s="1">
        <f t="shared" si="5"/>
        <v>3.3360000000000003</v>
      </c>
      <c r="W33">
        <f t="shared" si="6"/>
        <v>0.56333333333333335</v>
      </c>
    </row>
    <row r="34" spans="1:23" x14ac:dyDescent="0.25">
      <c r="A34" t="s">
        <v>7</v>
      </c>
      <c r="B34" t="b">
        <v>0</v>
      </c>
      <c r="C34">
        <v>22304</v>
      </c>
      <c r="D34" t="s">
        <v>49</v>
      </c>
      <c r="E34">
        <v>3.56</v>
      </c>
      <c r="F34">
        <v>23117</v>
      </c>
      <c r="H34" t="s">
        <v>38</v>
      </c>
      <c r="I34" t="s">
        <v>83</v>
      </c>
      <c r="J34">
        <f t="shared" si="0"/>
        <v>4</v>
      </c>
      <c r="M34" t="b">
        <f t="shared" si="8"/>
        <v>0</v>
      </c>
      <c r="N34">
        <f t="shared" si="2"/>
        <v>20.470000000000002</v>
      </c>
      <c r="O34">
        <f t="shared" si="4"/>
        <v>20.470000000000002</v>
      </c>
      <c r="P34">
        <f t="shared" si="3"/>
        <v>4</v>
      </c>
      <c r="Q34">
        <v>0</v>
      </c>
      <c r="R34">
        <v>0</v>
      </c>
      <c r="S34">
        <v>0</v>
      </c>
      <c r="T34">
        <v>0</v>
      </c>
      <c r="U34">
        <f t="shared" si="5"/>
        <v>5.1175000000000006</v>
      </c>
      <c r="W34">
        <f t="shared" si="6"/>
        <v>5.1175000000000006</v>
      </c>
    </row>
    <row r="35" spans="1:23" x14ac:dyDescent="0.25">
      <c r="A35" t="s">
        <v>7</v>
      </c>
      <c r="B35" t="b">
        <v>0</v>
      </c>
      <c r="C35">
        <v>22303</v>
      </c>
      <c r="D35" t="s">
        <v>50</v>
      </c>
      <c r="E35">
        <v>4.78</v>
      </c>
      <c r="F35">
        <v>23117</v>
      </c>
      <c r="H35" t="s">
        <v>16</v>
      </c>
      <c r="I35" t="s">
        <v>83</v>
      </c>
      <c r="J35">
        <f t="shared" si="0"/>
        <v>3</v>
      </c>
      <c r="M35" t="b">
        <f t="shared" si="8"/>
        <v>0</v>
      </c>
      <c r="N35">
        <f t="shared" si="2"/>
        <v>9</v>
      </c>
      <c r="O35">
        <f t="shared" si="4"/>
        <v>9</v>
      </c>
      <c r="P35">
        <f t="shared" si="3"/>
        <v>3</v>
      </c>
      <c r="Q35">
        <v>0</v>
      </c>
      <c r="R35">
        <v>0</v>
      </c>
      <c r="S35">
        <v>0</v>
      </c>
      <c r="T35">
        <v>0</v>
      </c>
      <c r="U35">
        <f t="shared" si="5"/>
        <v>3</v>
      </c>
      <c r="W35">
        <f t="shared" si="6"/>
        <v>3</v>
      </c>
    </row>
    <row r="36" spans="1:23" x14ac:dyDescent="0.25">
      <c r="A36" t="s">
        <v>7</v>
      </c>
      <c r="B36" t="b">
        <v>0</v>
      </c>
      <c r="C36">
        <v>22302</v>
      </c>
      <c r="D36" t="s">
        <v>51</v>
      </c>
      <c r="E36">
        <v>4.5</v>
      </c>
      <c r="F36">
        <v>23117</v>
      </c>
      <c r="H36" t="s">
        <v>17</v>
      </c>
      <c r="J36">
        <f t="shared" si="0"/>
        <v>10</v>
      </c>
      <c r="M36" t="b">
        <f t="shared" si="8"/>
        <v>0</v>
      </c>
      <c r="N36">
        <f t="shared" si="2"/>
        <v>58.199999999999996</v>
      </c>
      <c r="O36">
        <f t="shared" si="4"/>
        <v>58.199999999999996</v>
      </c>
      <c r="P36">
        <f t="shared" si="3"/>
        <v>10</v>
      </c>
      <c r="Q36">
        <v>0</v>
      </c>
      <c r="R36">
        <v>0</v>
      </c>
      <c r="S36">
        <f>P31</f>
        <v>23</v>
      </c>
      <c r="T36">
        <f>O31</f>
        <v>844.3900000000001</v>
      </c>
      <c r="U36">
        <f t="shared" si="5"/>
        <v>27.351212121212125</v>
      </c>
      <c r="V36" t="s">
        <v>226</v>
      </c>
      <c r="W36">
        <f t="shared" si="6"/>
        <v>5.8199999999999994</v>
      </c>
    </row>
    <row r="37" spans="1:23" x14ac:dyDescent="0.25">
      <c r="A37" t="s">
        <v>7</v>
      </c>
      <c r="B37" t="b">
        <v>0</v>
      </c>
      <c r="C37">
        <v>22301</v>
      </c>
      <c r="D37" t="s">
        <v>52</v>
      </c>
      <c r="E37">
        <v>3.51</v>
      </c>
      <c r="F37">
        <v>23117</v>
      </c>
      <c r="H37" t="s">
        <v>39</v>
      </c>
      <c r="I37" t="s">
        <v>83</v>
      </c>
      <c r="J37">
        <f t="shared" si="0"/>
        <v>7</v>
      </c>
      <c r="K37">
        <f>83.44/10</f>
        <v>8.3439999999999994</v>
      </c>
      <c r="M37" t="b">
        <f t="shared" si="8"/>
        <v>0</v>
      </c>
      <c r="N37">
        <f t="shared" si="2"/>
        <v>45.819999999999993</v>
      </c>
      <c r="O37">
        <f t="shared" si="4"/>
        <v>45.819999999999993</v>
      </c>
      <c r="P37">
        <f t="shared" si="3"/>
        <v>7</v>
      </c>
      <c r="Q37">
        <v>0</v>
      </c>
      <c r="R37">
        <v>0</v>
      </c>
      <c r="S37">
        <v>0</v>
      </c>
      <c r="T37">
        <v>0</v>
      </c>
      <c r="U37">
        <f t="shared" si="5"/>
        <v>7.7377142857142847</v>
      </c>
      <c r="W37">
        <f t="shared" si="6"/>
        <v>6.5457142857142845</v>
      </c>
    </row>
    <row r="38" spans="1:23" x14ac:dyDescent="0.25">
      <c r="A38" t="s">
        <v>8</v>
      </c>
      <c r="B38" t="b">
        <v>0</v>
      </c>
      <c r="C38">
        <v>10497</v>
      </c>
      <c r="D38" t="s">
        <v>106</v>
      </c>
      <c r="E38">
        <v>10.3</v>
      </c>
      <c r="F38">
        <v>74090</v>
      </c>
      <c r="H38" s="2" t="s">
        <v>40</v>
      </c>
      <c r="J38">
        <f t="shared" si="0"/>
        <v>6</v>
      </c>
      <c r="L38" t="b">
        <v>1</v>
      </c>
      <c r="M38">
        <f t="shared" si="8"/>
        <v>0</v>
      </c>
      <c r="N38">
        <f t="shared" si="2"/>
        <v>35.99</v>
      </c>
      <c r="O38">
        <f t="shared" si="4"/>
        <v>71.98</v>
      </c>
      <c r="P38">
        <f t="shared" si="3"/>
        <v>6</v>
      </c>
      <c r="Q38">
        <f>P5+P19+P30+P32+P34+P17</f>
        <v>17</v>
      </c>
      <c r="R38">
        <f>O5+O19+O30+O32+O34+O17</f>
        <v>114.05</v>
      </c>
      <c r="S38">
        <v>0</v>
      </c>
      <c r="T38">
        <v>0</v>
      </c>
      <c r="U38" s="2">
        <f t="shared" si="5"/>
        <v>8.0882608695652181</v>
      </c>
      <c r="W38">
        <f t="shared" si="6"/>
        <v>5.998333333333334</v>
      </c>
    </row>
    <row r="39" spans="1:23" x14ac:dyDescent="0.25">
      <c r="A39" t="s">
        <v>8</v>
      </c>
      <c r="B39" t="b">
        <v>0</v>
      </c>
      <c r="C39">
        <v>10496</v>
      </c>
      <c r="D39" t="s">
        <v>53</v>
      </c>
      <c r="E39">
        <v>4.4400000000000004</v>
      </c>
      <c r="F39">
        <v>74090</v>
      </c>
    </row>
    <row r="40" spans="1:23" x14ac:dyDescent="0.25">
      <c r="A40" t="s">
        <v>8</v>
      </c>
      <c r="B40" t="b">
        <v>0</v>
      </c>
      <c r="C40">
        <v>10495</v>
      </c>
      <c r="D40" t="s">
        <v>54</v>
      </c>
      <c r="E40">
        <v>3.85</v>
      </c>
      <c r="F40">
        <v>74090</v>
      </c>
    </row>
    <row r="41" spans="1:23" x14ac:dyDescent="0.25">
      <c r="A41" t="s">
        <v>9</v>
      </c>
      <c r="B41" t="b">
        <v>0</v>
      </c>
      <c r="C41">
        <v>30724</v>
      </c>
      <c r="D41" t="s">
        <v>55</v>
      </c>
      <c r="E41">
        <v>78.36</v>
      </c>
      <c r="F41">
        <v>1779</v>
      </c>
    </row>
    <row r="42" spans="1:23" x14ac:dyDescent="0.25">
      <c r="A42" t="s">
        <v>9</v>
      </c>
      <c r="B42" t="b">
        <v>0</v>
      </c>
      <c r="C42">
        <v>30723</v>
      </c>
      <c r="D42" t="s">
        <v>56</v>
      </c>
      <c r="E42">
        <v>77.400000000000006</v>
      </c>
      <c r="F42">
        <v>1779</v>
      </c>
    </row>
    <row r="43" spans="1:23" x14ac:dyDescent="0.25">
      <c r="A43" t="s">
        <v>9</v>
      </c>
      <c r="B43" t="b">
        <v>0</v>
      </c>
      <c r="C43">
        <v>30722</v>
      </c>
      <c r="D43" t="s">
        <v>57</v>
      </c>
      <c r="E43">
        <v>86.98</v>
      </c>
      <c r="F43">
        <v>1014</v>
      </c>
    </row>
    <row r="44" spans="1:23" x14ac:dyDescent="0.25">
      <c r="A44" t="s">
        <v>9</v>
      </c>
      <c r="B44" t="b">
        <v>0</v>
      </c>
      <c r="C44">
        <v>30721</v>
      </c>
      <c r="D44" t="s">
        <v>58</v>
      </c>
      <c r="E44">
        <v>86.69</v>
      </c>
      <c r="F44">
        <v>1014</v>
      </c>
    </row>
    <row r="45" spans="1:23" x14ac:dyDescent="0.25">
      <c r="A45" t="s">
        <v>9</v>
      </c>
      <c r="B45" t="b">
        <v>0</v>
      </c>
      <c r="C45">
        <v>30720</v>
      </c>
      <c r="D45" t="s">
        <v>59</v>
      </c>
      <c r="E45">
        <v>88.36</v>
      </c>
      <c r="F45">
        <v>1503</v>
      </c>
    </row>
    <row r="46" spans="1:23" x14ac:dyDescent="0.25">
      <c r="A46" t="s">
        <v>9</v>
      </c>
      <c r="B46" t="b">
        <v>0</v>
      </c>
      <c r="C46">
        <v>30719</v>
      </c>
      <c r="D46" t="s">
        <v>60</v>
      </c>
      <c r="E46">
        <v>87.29</v>
      </c>
      <c r="F46">
        <v>1503</v>
      </c>
    </row>
    <row r="47" spans="1:23" x14ac:dyDescent="0.25">
      <c r="A47" t="s">
        <v>9</v>
      </c>
      <c r="B47" t="b">
        <v>0</v>
      </c>
      <c r="C47">
        <v>30718</v>
      </c>
      <c r="D47" t="s">
        <v>61</v>
      </c>
      <c r="E47">
        <v>49.03</v>
      </c>
      <c r="F47">
        <v>41256</v>
      </c>
    </row>
    <row r="48" spans="1:23" x14ac:dyDescent="0.25">
      <c r="A48" t="s">
        <v>9</v>
      </c>
      <c r="B48" t="b">
        <v>0</v>
      </c>
      <c r="C48">
        <v>30717</v>
      </c>
      <c r="D48" t="s">
        <v>62</v>
      </c>
      <c r="E48">
        <v>39.33</v>
      </c>
      <c r="F48">
        <v>41256</v>
      </c>
    </row>
    <row r="49" spans="1:6" x14ac:dyDescent="0.25">
      <c r="A49" t="s">
        <v>9</v>
      </c>
      <c r="B49" t="b">
        <v>0</v>
      </c>
      <c r="C49">
        <v>30716</v>
      </c>
      <c r="D49" t="s">
        <v>63</v>
      </c>
      <c r="E49">
        <v>39.909999999999997</v>
      </c>
      <c r="F49">
        <v>41256</v>
      </c>
    </row>
    <row r="50" spans="1:6" x14ac:dyDescent="0.25">
      <c r="A50" t="s">
        <v>9</v>
      </c>
      <c r="B50" t="b">
        <v>0</v>
      </c>
      <c r="C50">
        <v>30715</v>
      </c>
      <c r="D50" t="s">
        <v>64</v>
      </c>
      <c r="E50">
        <v>13.64</v>
      </c>
      <c r="F50">
        <v>41256</v>
      </c>
    </row>
    <row r="51" spans="1:6" x14ac:dyDescent="0.25">
      <c r="A51" t="s">
        <v>9</v>
      </c>
      <c r="B51" t="b">
        <v>0</v>
      </c>
      <c r="C51">
        <v>30714</v>
      </c>
      <c r="D51" t="s">
        <v>65</v>
      </c>
      <c r="E51">
        <v>36.03</v>
      </c>
      <c r="F51">
        <v>41256</v>
      </c>
    </row>
    <row r="52" spans="1:6" x14ac:dyDescent="0.25">
      <c r="A52" t="s">
        <v>9</v>
      </c>
      <c r="B52" t="b">
        <v>0</v>
      </c>
      <c r="C52">
        <v>30713</v>
      </c>
      <c r="D52" t="s">
        <v>66</v>
      </c>
      <c r="E52">
        <v>25.06</v>
      </c>
      <c r="F52">
        <v>41256</v>
      </c>
    </row>
    <row r="53" spans="1:6" x14ac:dyDescent="0.25">
      <c r="A53" t="s">
        <v>9</v>
      </c>
      <c r="B53" t="b">
        <v>0</v>
      </c>
      <c r="C53">
        <v>30712</v>
      </c>
      <c r="D53" t="s">
        <v>67</v>
      </c>
      <c r="E53">
        <v>18.13</v>
      </c>
      <c r="F53">
        <v>41256</v>
      </c>
    </row>
    <row r="54" spans="1:6" x14ac:dyDescent="0.25">
      <c r="A54" t="s">
        <v>9</v>
      </c>
      <c r="B54" t="b">
        <v>0</v>
      </c>
      <c r="C54">
        <v>30711</v>
      </c>
      <c r="D54" t="s">
        <v>68</v>
      </c>
      <c r="E54">
        <v>31.37</v>
      </c>
      <c r="F54">
        <v>41256</v>
      </c>
    </row>
    <row r="55" spans="1:6" x14ac:dyDescent="0.25">
      <c r="A55" t="s">
        <v>9</v>
      </c>
      <c r="B55" t="b">
        <v>0</v>
      </c>
      <c r="C55">
        <v>30710</v>
      </c>
      <c r="D55" t="s">
        <v>69</v>
      </c>
      <c r="E55">
        <v>26.14</v>
      </c>
      <c r="F55">
        <v>41256</v>
      </c>
    </row>
    <row r="56" spans="1:6" x14ac:dyDescent="0.25">
      <c r="A56" t="s">
        <v>26</v>
      </c>
      <c r="B56" t="b">
        <v>0</v>
      </c>
      <c r="C56">
        <v>8256</v>
      </c>
      <c r="D56" t="s">
        <v>107</v>
      </c>
      <c r="E56">
        <v>1.83</v>
      </c>
      <c r="F56">
        <v>156595</v>
      </c>
    </row>
    <row r="57" spans="1:6" x14ac:dyDescent="0.25">
      <c r="A57" t="s">
        <v>26</v>
      </c>
      <c r="B57" t="b">
        <v>0</v>
      </c>
      <c r="C57">
        <v>8255</v>
      </c>
      <c r="D57" t="s">
        <v>108</v>
      </c>
      <c r="E57">
        <v>1.87</v>
      </c>
      <c r="F57">
        <v>156595</v>
      </c>
    </row>
    <row r="58" spans="1:6" x14ac:dyDescent="0.25">
      <c r="A58" t="s">
        <v>26</v>
      </c>
      <c r="B58" t="b">
        <v>0</v>
      </c>
      <c r="C58">
        <v>8254</v>
      </c>
      <c r="D58" t="s">
        <v>109</v>
      </c>
      <c r="E58">
        <v>1.87</v>
      </c>
      <c r="F58">
        <v>156595</v>
      </c>
    </row>
    <row r="59" spans="1:6" x14ac:dyDescent="0.25">
      <c r="A59" t="s">
        <v>27</v>
      </c>
      <c r="B59" t="b">
        <v>0</v>
      </c>
      <c r="C59">
        <v>11258</v>
      </c>
      <c r="D59" t="s">
        <v>110</v>
      </c>
      <c r="E59">
        <v>1.64</v>
      </c>
      <c r="F59">
        <v>7329</v>
      </c>
    </row>
    <row r="60" spans="1:6" x14ac:dyDescent="0.25">
      <c r="A60" t="s">
        <v>27</v>
      </c>
      <c r="B60" t="b">
        <v>0</v>
      </c>
      <c r="C60">
        <v>11257</v>
      </c>
      <c r="D60" t="s">
        <v>111</v>
      </c>
      <c r="E60">
        <v>0.59</v>
      </c>
      <c r="F60">
        <v>7096</v>
      </c>
    </row>
    <row r="61" spans="1:6" x14ac:dyDescent="0.25">
      <c r="A61" t="s">
        <v>27</v>
      </c>
      <c r="B61" t="b">
        <v>0</v>
      </c>
      <c r="C61">
        <v>11256</v>
      </c>
      <c r="D61" t="s">
        <v>112</v>
      </c>
      <c r="E61">
        <v>0.56999999999999995</v>
      </c>
      <c r="F61">
        <v>22028</v>
      </c>
    </row>
    <row r="62" spans="1:6" x14ac:dyDescent="0.25">
      <c r="A62" t="s">
        <v>28</v>
      </c>
      <c r="B62" t="b">
        <v>0</v>
      </c>
      <c r="C62">
        <v>3131</v>
      </c>
      <c r="D62" t="s">
        <v>113</v>
      </c>
      <c r="E62">
        <v>14.41</v>
      </c>
      <c r="F62">
        <v>18014</v>
      </c>
    </row>
    <row r="63" spans="1:6" x14ac:dyDescent="0.25">
      <c r="A63" t="s">
        <v>28</v>
      </c>
      <c r="B63" t="b">
        <v>0</v>
      </c>
      <c r="C63">
        <v>3130</v>
      </c>
      <c r="D63" t="s">
        <v>114</v>
      </c>
      <c r="E63">
        <v>30.39</v>
      </c>
      <c r="F63">
        <v>18014</v>
      </c>
    </row>
    <row r="64" spans="1:6" x14ac:dyDescent="0.25">
      <c r="A64" t="s">
        <v>28</v>
      </c>
      <c r="B64" t="b">
        <v>0</v>
      </c>
      <c r="C64">
        <v>3129</v>
      </c>
      <c r="D64" t="s">
        <v>86</v>
      </c>
      <c r="E64">
        <v>8.07</v>
      </c>
      <c r="F64">
        <v>18014</v>
      </c>
    </row>
    <row r="65" spans="1:6" x14ac:dyDescent="0.25">
      <c r="A65" t="s">
        <v>28</v>
      </c>
      <c r="B65" t="b">
        <v>0</v>
      </c>
      <c r="C65">
        <v>3128</v>
      </c>
      <c r="D65" t="s">
        <v>70</v>
      </c>
      <c r="E65">
        <v>5.09</v>
      </c>
      <c r="F65">
        <v>18014</v>
      </c>
    </row>
    <row r="66" spans="1:6" x14ac:dyDescent="0.25">
      <c r="A66" t="s">
        <v>11</v>
      </c>
      <c r="B66" t="b">
        <v>0</v>
      </c>
      <c r="C66">
        <v>10017</v>
      </c>
      <c r="D66" t="s">
        <v>71</v>
      </c>
      <c r="E66">
        <v>2.21</v>
      </c>
      <c r="F66">
        <v>25037</v>
      </c>
    </row>
    <row r="67" spans="1:6" x14ac:dyDescent="0.25">
      <c r="A67" t="s">
        <v>11</v>
      </c>
      <c r="B67" t="b">
        <v>0</v>
      </c>
      <c r="C67">
        <v>10016</v>
      </c>
      <c r="D67" t="s">
        <v>72</v>
      </c>
      <c r="E67">
        <v>17.649999999999999</v>
      </c>
      <c r="F67">
        <v>25037</v>
      </c>
    </row>
    <row r="68" spans="1:6" x14ac:dyDescent="0.25">
      <c r="A68" t="s">
        <v>11</v>
      </c>
      <c r="B68" t="b">
        <v>0</v>
      </c>
      <c r="C68">
        <v>10015</v>
      </c>
      <c r="D68" t="s">
        <v>73</v>
      </c>
      <c r="E68">
        <v>1.8</v>
      </c>
      <c r="F68">
        <v>201398</v>
      </c>
    </row>
    <row r="69" spans="1:6" x14ac:dyDescent="0.25">
      <c r="A69" t="s">
        <v>29</v>
      </c>
      <c r="B69" t="b">
        <v>0</v>
      </c>
      <c r="C69">
        <v>16557</v>
      </c>
      <c r="D69" t="s">
        <v>115</v>
      </c>
      <c r="E69">
        <v>1.66</v>
      </c>
      <c r="F69">
        <v>31504</v>
      </c>
    </row>
    <row r="70" spans="1:6" x14ac:dyDescent="0.25">
      <c r="A70" t="s">
        <v>29</v>
      </c>
      <c r="B70" t="b">
        <v>0</v>
      </c>
      <c r="C70">
        <v>16556</v>
      </c>
      <c r="D70" t="s">
        <v>116</v>
      </c>
      <c r="E70">
        <v>2.38</v>
      </c>
      <c r="F70">
        <v>31504</v>
      </c>
    </row>
    <row r="71" spans="1:6" x14ac:dyDescent="0.25">
      <c r="A71" t="s">
        <v>29</v>
      </c>
      <c r="B71" t="b">
        <v>0</v>
      </c>
      <c r="C71">
        <v>16555</v>
      </c>
      <c r="D71" t="s">
        <v>117</v>
      </c>
      <c r="E71">
        <v>3.62</v>
      </c>
      <c r="F71">
        <v>31504</v>
      </c>
    </row>
    <row r="72" spans="1:6" x14ac:dyDescent="0.25">
      <c r="A72" t="s">
        <v>12</v>
      </c>
      <c r="B72" t="b">
        <v>0</v>
      </c>
      <c r="C72">
        <v>9874</v>
      </c>
      <c r="D72" t="s">
        <v>118</v>
      </c>
      <c r="E72">
        <v>3.2</v>
      </c>
      <c r="F72">
        <v>11980</v>
      </c>
    </row>
    <row r="73" spans="1:6" x14ac:dyDescent="0.25">
      <c r="A73" t="s">
        <v>12</v>
      </c>
      <c r="B73" t="b">
        <v>0</v>
      </c>
      <c r="C73">
        <v>9873</v>
      </c>
      <c r="D73" t="s">
        <v>119</v>
      </c>
      <c r="E73">
        <v>2.16</v>
      </c>
      <c r="F73">
        <v>11980</v>
      </c>
    </row>
    <row r="74" spans="1:6" x14ac:dyDescent="0.25">
      <c r="A74" t="s">
        <v>12</v>
      </c>
      <c r="B74" t="b">
        <v>0</v>
      </c>
      <c r="C74">
        <v>9872</v>
      </c>
      <c r="D74" t="s">
        <v>74</v>
      </c>
      <c r="E74">
        <v>1.85</v>
      </c>
      <c r="F74">
        <v>11980</v>
      </c>
    </row>
    <row r="75" spans="1:6" x14ac:dyDescent="0.25">
      <c r="A75" t="s">
        <v>30</v>
      </c>
      <c r="B75" t="b">
        <v>0</v>
      </c>
      <c r="C75">
        <v>15593</v>
      </c>
      <c r="D75" t="s">
        <v>200</v>
      </c>
      <c r="E75">
        <v>2.87</v>
      </c>
      <c r="F75">
        <v>10828</v>
      </c>
    </row>
    <row r="76" spans="1:6" x14ac:dyDescent="0.25">
      <c r="A76" t="s">
        <v>30</v>
      </c>
      <c r="B76" t="b">
        <v>0</v>
      </c>
      <c r="C76">
        <v>15592</v>
      </c>
      <c r="D76" t="s">
        <v>201</v>
      </c>
      <c r="E76">
        <v>1.66</v>
      </c>
      <c r="F76">
        <v>10828</v>
      </c>
    </row>
    <row r="77" spans="1:6" x14ac:dyDescent="0.25">
      <c r="A77" t="s">
        <v>30</v>
      </c>
      <c r="B77" t="b">
        <v>0</v>
      </c>
      <c r="C77">
        <v>15591</v>
      </c>
      <c r="D77" t="s">
        <v>120</v>
      </c>
      <c r="E77">
        <v>0.21</v>
      </c>
      <c r="F77">
        <v>19492</v>
      </c>
    </row>
    <row r="78" spans="1:6" x14ac:dyDescent="0.25">
      <c r="A78" t="s">
        <v>31</v>
      </c>
      <c r="B78" t="b">
        <v>0</v>
      </c>
      <c r="C78">
        <v>12368</v>
      </c>
      <c r="D78" t="s">
        <v>121</v>
      </c>
      <c r="E78">
        <v>3.91</v>
      </c>
      <c r="F78">
        <v>153611</v>
      </c>
    </row>
    <row r="79" spans="1:6" x14ac:dyDescent="0.25">
      <c r="A79" t="s">
        <v>31</v>
      </c>
      <c r="B79" t="b">
        <v>0</v>
      </c>
      <c r="C79">
        <v>12367</v>
      </c>
      <c r="D79" t="s">
        <v>91</v>
      </c>
      <c r="E79">
        <v>1.29</v>
      </c>
      <c r="F79">
        <v>166200</v>
      </c>
    </row>
    <row r="80" spans="1:6" x14ac:dyDescent="0.25">
      <c r="A80" t="s">
        <v>31</v>
      </c>
      <c r="B80" t="b">
        <v>0</v>
      </c>
      <c r="C80">
        <v>12366</v>
      </c>
      <c r="D80" t="s">
        <v>79</v>
      </c>
      <c r="E80">
        <v>1.51</v>
      </c>
      <c r="F80">
        <v>166200</v>
      </c>
    </row>
    <row r="81" spans="1:6" x14ac:dyDescent="0.25">
      <c r="A81" t="s">
        <v>32</v>
      </c>
      <c r="B81" t="b">
        <v>0</v>
      </c>
      <c r="C81">
        <v>12857</v>
      </c>
      <c r="D81" t="s">
        <v>202</v>
      </c>
      <c r="E81">
        <v>4.8499999999999996</v>
      </c>
      <c r="F81">
        <v>19915</v>
      </c>
    </row>
    <row r="82" spans="1:6" x14ac:dyDescent="0.25">
      <c r="A82" t="s">
        <v>32</v>
      </c>
      <c r="B82" t="b">
        <v>0</v>
      </c>
      <c r="C82">
        <v>12856</v>
      </c>
      <c r="D82" t="s">
        <v>203</v>
      </c>
      <c r="E82">
        <v>1.25</v>
      </c>
      <c r="F82">
        <v>19915</v>
      </c>
    </row>
    <row r="83" spans="1:6" x14ac:dyDescent="0.25">
      <c r="A83" t="s">
        <v>32</v>
      </c>
      <c r="B83" t="b">
        <v>0</v>
      </c>
      <c r="C83">
        <v>12855</v>
      </c>
      <c r="D83" t="s">
        <v>122</v>
      </c>
      <c r="E83">
        <v>0.8</v>
      </c>
      <c r="F83">
        <v>19915</v>
      </c>
    </row>
    <row r="84" spans="1:6" x14ac:dyDescent="0.25">
      <c r="A84" t="s">
        <v>33</v>
      </c>
      <c r="B84" t="b">
        <v>0</v>
      </c>
      <c r="C84">
        <v>20625</v>
      </c>
      <c r="D84" t="s">
        <v>204</v>
      </c>
      <c r="E84">
        <v>3.69</v>
      </c>
      <c r="F84">
        <v>15629</v>
      </c>
    </row>
    <row r="85" spans="1:6" x14ac:dyDescent="0.25">
      <c r="A85" t="s">
        <v>33</v>
      </c>
      <c r="B85" t="b">
        <v>0</v>
      </c>
      <c r="C85">
        <v>20624</v>
      </c>
      <c r="D85" t="s">
        <v>205</v>
      </c>
      <c r="E85">
        <v>3.84</v>
      </c>
      <c r="F85">
        <v>15629</v>
      </c>
    </row>
    <row r="86" spans="1:6" x14ac:dyDescent="0.25">
      <c r="A86" t="s">
        <v>33</v>
      </c>
      <c r="B86" t="b">
        <v>0</v>
      </c>
      <c r="C86">
        <v>20623</v>
      </c>
      <c r="D86" t="s">
        <v>206</v>
      </c>
      <c r="E86">
        <v>6.47</v>
      </c>
      <c r="F86">
        <v>15629</v>
      </c>
    </row>
    <row r="87" spans="1:6" x14ac:dyDescent="0.25">
      <c r="A87" t="s">
        <v>33</v>
      </c>
      <c r="B87" t="b">
        <v>0</v>
      </c>
      <c r="C87">
        <v>20622</v>
      </c>
      <c r="D87" t="s">
        <v>207</v>
      </c>
      <c r="E87">
        <v>4.5199999999999996</v>
      </c>
      <c r="F87">
        <v>15629</v>
      </c>
    </row>
    <row r="88" spans="1:6" x14ac:dyDescent="0.25">
      <c r="A88" t="s">
        <v>33</v>
      </c>
      <c r="B88" t="b">
        <v>0</v>
      </c>
      <c r="C88">
        <v>20621</v>
      </c>
      <c r="D88" t="s">
        <v>208</v>
      </c>
      <c r="E88">
        <v>2.29</v>
      </c>
      <c r="F88">
        <v>15629</v>
      </c>
    </row>
    <row r="89" spans="1:6" x14ac:dyDescent="0.25">
      <c r="A89" t="s">
        <v>33</v>
      </c>
      <c r="B89" t="b">
        <v>0</v>
      </c>
      <c r="C89">
        <v>20620</v>
      </c>
      <c r="D89" t="s">
        <v>209</v>
      </c>
      <c r="E89">
        <v>2.3199999999999998</v>
      </c>
      <c r="F89">
        <v>15629</v>
      </c>
    </row>
    <row r="90" spans="1:6" x14ac:dyDescent="0.25">
      <c r="A90" t="s">
        <v>33</v>
      </c>
      <c r="B90" t="b">
        <v>0</v>
      </c>
      <c r="C90">
        <v>20619</v>
      </c>
      <c r="D90" t="s">
        <v>123</v>
      </c>
      <c r="E90">
        <v>7.2</v>
      </c>
      <c r="F90">
        <v>1271</v>
      </c>
    </row>
    <row r="91" spans="1:6" x14ac:dyDescent="0.25">
      <c r="A91" t="s">
        <v>33</v>
      </c>
      <c r="B91" t="b">
        <v>0</v>
      </c>
      <c r="C91">
        <v>20618</v>
      </c>
      <c r="D91" t="s">
        <v>124</v>
      </c>
      <c r="E91">
        <v>5.68</v>
      </c>
      <c r="F91">
        <v>15629</v>
      </c>
    </row>
    <row r="92" spans="1:6" x14ac:dyDescent="0.25">
      <c r="A92" t="s">
        <v>33</v>
      </c>
      <c r="B92" t="b">
        <v>0</v>
      </c>
      <c r="C92">
        <v>20617</v>
      </c>
      <c r="D92" t="s">
        <v>125</v>
      </c>
      <c r="E92">
        <v>4.6500000000000004</v>
      </c>
      <c r="F92">
        <v>15629</v>
      </c>
    </row>
    <row r="93" spans="1:6" x14ac:dyDescent="0.25">
      <c r="A93" t="s">
        <v>33</v>
      </c>
      <c r="B93" t="b">
        <v>0</v>
      </c>
      <c r="C93">
        <v>20616</v>
      </c>
      <c r="D93" t="s">
        <v>126</v>
      </c>
      <c r="E93">
        <v>9.26</v>
      </c>
      <c r="F93">
        <v>3217</v>
      </c>
    </row>
    <row r="94" spans="1:6" x14ac:dyDescent="0.25">
      <c r="A94" t="s">
        <v>33</v>
      </c>
      <c r="B94" t="b">
        <v>0</v>
      </c>
      <c r="C94">
        <v>20615</v>
      </c>
      <c r="D94" t="s">
        <v>127</v>
      </c>
      <c r="E94">
        <v>11.72</v>
      </c>
      <c r="F94">
        <v>3217</v>
      </c>
    </row>
    <row r="95" spans="1:6" x14ac:dyDescent="0.25">
      <c r="A95" t="s">
        <v>33</v>
      </c>
      <c r="B95" t="b">
        <v>0</v>
      </c>
      <c r="C95">
        <v>20614</v>
      </c>
      <c r="D95" t="s">
        <v>128</v>
      </c>
      <c r="E95">
        <v>14.13</v>
      </c>
      <c r="F95">
        <v>3217</v>
      </c>
    </row>
    <row r="96" spans="1:6" x14ac:dyDescent="0.25">
      <c r="A96" t="s">
        <v>33</v>
      </c>
      <c r="B96" t="b">
        <v>0</v>
      </c>
      <c r="C96">
        <v>20613</v>
      </c>
      <c r="D96" t="s">
        <v>129</v>
      </c>
      <c r="E96">
        <v>9.7799999999999994</v>
      </c>
      <c r="F96">
        <v>3217</v>
      </c>
    </row>
    <row r="97" spans="1:7" x14ac:dyDescent="0.25">
      <c r="A97" t="s">
        <v>33</v>
      </c>
      <c r="B97" t="b">
        <v>0</v>
      </c>
      <c r="C97">
        <v>20612</v>
      </c>
      <c r="D97" t="s">
        <v>130</v>
      </c>
      <c r="E97">
        <v>12.66</v>
      </c>
      <c r="F97">
        <v>3217</v>
      </c>
    </row>
    <row r="98" spans="1:7" x14ac:dyDescent="0.25">
      <c r="A98" t="s">
        <v>33</v>
      </c>
      <c r="B98" t="b">
        <v>0</v>
      </c>
      <c r="C98">
        <v>20611</v>
      </c>
      <c r="D98" t="s">
        <v>131</v>
      </c>
      <c r="E98">
        <v>12.83</v>
      </c>
      <c r="F98">
        <v>3217</v>
      </c>
    </row>
    <row r="99" spans="1:7" x14ac:dyDescent="0.25">
      <c r="A99" t="s">
        <v>33</v>
      </c>
      <c r="B99" t="b">
        <v>0</v>
      </c>
      <c r="C99">
        <v>20610</v>
      </c>
      <c r="D99" t="s">
        <v>132</v>
      </c>
      <c r="E99">
        <v>20.67</v>
      </c>
      <c r="F99">
        <v>3217</v>
      </c>
    </row>
    <row r="100" spans="1:7" x14ac:dyDescent="0.25">
      <c r="A100" t="s">
        <v>34</v>
      </c>
      <c r="B100" t="b">
        <v>0</v>
      </c>
      <c r="C100">
        <v>2143</v>
      </c>
      <c r="D100" t="s">
        <v>210</v>
      </c>
      <c r="E100">
        <v>0.79</v>
      </c>
      <c r="F100">
        <v>107418</v>
      </c>
    </row>
    <row r="101" spans="1:7" x14ac:dyDescent="0.25">
      <c r="A101" t="s">
        <v>34</v>
      </c>
      <c r="B101" t="b">
        <v>0</v>
      </c>
      <c r="C101">
        <v>2142</v>
      </c>
      <c r="D101" t="s">
        <v>133</v>
      </c>
      <c r="E101">
        <v>7.0000000000000007E-2</v>
      </c>
      <c r="F101">
        <v>107418</v>
      </c>
    </row>
    <row r="102" spans="1:7" x14ac:dyDescent="0.25">
      <c r="A102" t="s">
        <v>34</v>
      </c>
      <c r="B102" t="b">
        <v>0</v>
      </c>
      <c r="C102">
        <v>2141</v>
      </c>
      <c r="D102" t="s">
        <v>134</v>
      </c>
      <c r="E102">
        <v>0.35</v>
      </c>
      <c r="F102">
        <v>107418</v>
      </c>
    </row>
    <row r="103" spans="1:7" x14ac:dyDescent="0.25">
      <c r="A103" t="s">
        <v>35</v>
      </c>
      <c r="B103" t="b">
        <v>0</v>
      </c>
      <c r="C103">
        <v>8271</v>
      </c>
      <c r="D103" t="s">
        <v>135</v>
      </c>
      <c r="E103">
        <v>8.49</v>
      </c>
      <c r="F103">
        <v>9128</v>
      </c>
      <c r="G103">
        <v>107367</v>
      </c>
    </row>
    <row r="104" spans="1:7" x14ac:dyDescent="0.25">
      <c r="A104" t="s">
        <v>35</v>
      </c>
      <c r="B104" t="b">
        <v>0</v>
      </c>
      <c r="C104">
        <v>8270</v>
      </c>
      <c r="D104" t="s">
        <v>136</v>
      </c>
      <c r="E104">
        <v>10.210000000000001</v>
      </c>
      <c r="F104">
        <v>9128</v>
      </c>
      <c r="G104">
        <v>107367</v>
      </c>
    </row>
    <row r="105" spans="1:7" x14ac:dyDescent="0.25">
      <c r="A105" t="s">
        <v>35</v>
      </c>
      <c r="B105" t="b">
        <v>0</v>
      </c>
      <c r="C105">
        <v>8269</v>
      </c>
      <c r="D105" t="s">
        <v>80</v>
      </c>
      <c r="E105">
        <v>12.57</v>
      </c>
      <c r="F105">
        <v>9128</v>
      </c>
    </row>
    <row r="106" spans="1:7" x14ac:dyDescent="0.25">
      <c r="A106" t="s">
        <v>13</v>
      </c>
      <c r="B106" t="b">
        <v>0</v>
      </c>
      <c r="C106">
        <v>21044</v>
      </c>
      <c r="D106" t="s">
        <v>211</v>
      </c>
      <c r="E106">
        <v>1.17</v>
      </c>
      <c r="F106">
        <v>174627</v>
      </c>
    </row>
    <row r="107" spans="1:7" x14ac:dyDescent="0.25">
      <c r="A107" t="s">
        <v>13</v>
      </c>
      <c r="B107" t="b">
        <v>0</v>
      </c>
      <c r="C107">
        <v>21043</v>
      </c>
      <c r="D107" t="s">
        <v>212</v>
      </c>
      <c r="E107">
        <v>0.78</v>
      </c>
      <c r="F107">
        <v>637</v>
      </c>
    </row>
    <row r="108" spans="1:7" x14ac:dyDescent="0.25">
      <c r="A108" t="s">
        <v>13</v>
      </c>
      <c r="B108" t="b">
        <v>0</v>
      </c>
      <c r="C108">
        <v>21042</v>
      </c>
      <c r="D108" t="s">
        <v>213</v>
      </c>
      <c r="E108">
        <v>0.78</v>
      </c>
      <c r="F108">
        <v>637</v>
      </c>
    </row>
    <row r="109" spans="1:7" x14ac:dyDescent="0.25">
      <c r="A109" t="s">
        <v>13</v>
      </c>
      <c r="B109" t="b">
        <v>0</v>
      </c>
      <c r="C109">
        <v>21041</v>
      </c>
      <c r="D109" t="s">
        <v>214</v>
      </c>
      <c r="E109">
        <v>1</v>
      </c>
      <c r="F109">
        <v>9949</v>
      </c>
    </row>
    <row r="110" spans="1:7" x14ac:dyDescent="0.25">
      <c r="A110" t="s">
        <v>13</v>
      </c>
      <c r="B110" t="b">
        <v>0</v>
      </c>
      <c r="C110">
        <v>21040</v>
      </c>
      <c r="D110" t="s">
        <v>215</v>
      </c>
      <c r="E110">
        <v>5.42</v>
      </c>
      <c r="F110">
        <v>9949</v>
      </c>
    </row>
    <row r="111" spans="1:7" x14ac:dyDescent="0.25">
      <c r="A111" t="s">
        <v>13</v>
      </c>
      <c r="B111" t="b">
        <v>0</v>
      </c>
      <c r="C111">
        <v>21039</v>
      </c>
      <c r="D111" t="s">
        <v>137</v>
      </c>
      <c r="E111">
        <v>0.86</v>
      </c>
      <c r="F111">
        <v>18452</v>
      </c>
    </row>
    <row r="112" spans="1:7" x14ac:dyDescent="0.25">
      <c r="A112" t="s">
        <v>13</v>
      </c>
      <c r="B112" t="b">
        <v>0</v>
      </c>
      <c r="C112">
        <v>21038</v>
      </c>
      <c r="D112" t="s">
        <v>87</v>
      </c>
      <c r="E112">
        <v>1.42</v>
      </c>
      <c r="F112">
        <v>9949</v>
      </c>
    </row>
    <row r="113" spans="1:6" x14ac:dyDescent="0.25">
      <c r="A113" t="s">
        <v>36</v>
      </c>
      <c r="B113" t="b">
        <v>0</v>
      </c>
      <c r="C113">
        <v>18237</v>
      </c>
      <c r="D113" t="s">
        <v>88</v>
      </c>
      <c r="E113">
        <v>2.48</v>
      </c>
      <c r="F113">
        <v>41256</v>
      </c>
    </row>
    <row r="114" spans="1:6" x14ac:dyDescent="0.25">
      <c r="A114" t="s">
        <v>36</v>
      </c>
      <c r="B114" t="b">
        <v>0</v>
      </c>
      <c r="C114">
        <v>18236</v>
      </c>
      <c r="D114" t="s">
        <v>89</v>
      </c>
      <c r="E114">
        <v>5.65</v>
      </c>
      <c r="F114">
        <v>41256</v>
      </c>
    </row>
    <row r="115" spans="1:6" x14ac:dyDescent="0.25">
      <c r="A115" t="s">
        <v>36</v>
      </c>
      <c r="B115" t="b">
        <v>0</v>
      </c>
      <c r="C115">
        <v>18235</v>
      </c>
      <c r="D115" t="s">
        <v>90</v>
      </c>
      <c r="E115">
        <v>5.96</v>
      </c>
      <c r="F115">
        <v>41256</v>
      </c>
    </row>
    <row r="116" spans="1:6" x14ac:dyDescent="0.25">
      <c r="A116" t="s">
        <v>14</v>
      </c>
      <c r="B116" t="b">
        <v>0</v>
      </c>
      <c r="C116">
        <v>7470</v>
      </c>
      <c r="D116" t="s">
        <v>216</v>
      </c>
      <c r="E116">
        <v>14.29</v>
      </c>
      <c r="F116">
        <v>28</v>
      </c>
    </row>
    <row r="117" spans="1:6" x14ac:dyDescent="0.25">
      <c r="A117" t="s">
        <v>14</v>
      </c>
      <c r="B117" t="b">
        <v>0</v>
      </c>
      <c r="C117">
        <v>7469</v>
      </c>
      <c r="D117" t="s">
        <v>217</v>
      </c>
      <c r="E117">
        <v>14.29</v>
      </c>
      <c r="F117">
        <v>28</v>
      </c>
    </row>
    <row r="118" spans="1:6" x14ac:dyDescent="0.25">
      <c r="A118" t="s">
        <v>14</v>
      </c>
      <c r="B118" t="b">
        <v>0</v>
      </c>
      <c r="C118">
        <v>7468</v>
      </c>
      <c r="D118" t="s">
        <v>218</v>
      </c>
      <c r="E118">
        <v>14.29</v>
      </c>
      <c r="F118">
        <v>28</v>
      </c>
    </row>
    <row r="119" spans="1:6" x14ac:dyDescent="0.25">
      <c r="A119" t="s">
        <v>14</v>
      </c>
      <c r="B119" t="b">
        <v>0</v>
      </c>
      <c r="C119">
        <v>7467</v>
      </c>
      <c r="D119" t="s">
        <v>219</v>
      </c>
      <c r="E119">
        <v>17.86</v>
      </c>
      <c r="F119">
        <v>28</v>
      </c>
    </row>
    <row r="120" spans="1:6" x14ac:dyDescent="0.25">
      <c r="A120" t="s">
        <v>14</v>
      </c>
      <c r="B120" t="b">
        <v>0</v>
      </c>
      <c r="C120">
        <v>7466</v>
      </c>
      <c r="D120" t="s">
        <v>220</v>
      </c>
      <c r="E120">
        <v>25.83</v>
      </c>
      <c r="F120">
        <v>12580</v>
      </c>
    </row>
    <row r="121" spans="1:6" x14ac:dyDescent="0.25">
      <c r="A121" t="s">
        <v>14</v>
      </c>
      <c r="B121" t="b">
        <v>0</v>
      </c>
      <c r="C121">
        <v>7465</v>
      </c>
      <c r="D121" t="s">
        <v>221</v>
      </c>
      <c r="E121">
        <v>26.58</v>
      </c>
      <c r="F121">
        <v>12580</v>
      </c>
    </row>
    <row r="122" spans="1:6" x14ac:dyDescent="0.25">
      <c r="A122" t="s">
        <v>14</v>
      </c>
      <c r="B122" t="b">
        <v>0</v>
      </c>
      <c r="C122">
        <v>7464</v>
      </c>
      <c r="D122" t="s">
        <v>138</v>
      </c>
      <c r="E122">
        <v>31.72</v>
      </c>
      <c r="F122">
        <v>136089</v>
      </c>
    </row>
    <row r="123" spans="1:6" x14ac:dyDescent="0.25">
      <c r="A123" t="s">
        <v>14</v>
      </c>
      <c r="B123" t="b">
        <v>0</v>
      </c>
      <c r="C123">
        <v>7463</v>
      </c>
      <c r="D123" t="s">
        <v>139</v>
      </c>
      <c r="E123">
        <v>35.32</v>
      </c>
      <c r="F123">
        <v>136089</v>
      </c>
    </row>
    <row r="124" spans="1:6" x14ac:dyDescent="0.25">
      <c r="A124" t="s">
        <v>14</v>
      </c>
      <c r="B124" t="b">
        <v>0</v>
      </c>
      <c r="C124">
        <v>7462</v>
      </c>
      <c r="D124" t="s">
        <v>140</v>
      </c>
      <c r="E124">
        <v>30.18</v>
      </c>
      <c r="F124">
        <v>136089</v>
      </c>
    </row>
    <row r="125" spans="1:6" x14ac:dyDescent="0.25">
      <c r="A125" t="s">
        <v>14</v>
      </c>
      <c r="B125" t="b">
        <v>0</v>
      </c>
      <c r="C125">
        <v>7461</v>
      </c>
      <c r="D125" t="s">
        <v>141</v>
      </c>
      <c r="E125">
        <v>31.63</v>
      </c>
      <c r="F125">
        <v>136089</v>
      </c>
    </row>
    <row r="126" spans="1:6" x14ac:dyDescent="0.25">
      <c r="A126" t="s">
        <v>14</v>
      </c>
      <c r="B126" t="b">
        <v>0</v>
      </c>
      <c r="C126">
        <v>7460</v>
      </c>
      <c r="D126" t="s">
        <v>142</v>
      </c>
      <c r="E126">
        <v>29.57</v>
      </c>
      <c r="F126">
        <v>136089</v>
      </c>
    </row>
    <row r="127" spans="1:6" x14ac:dyDescent="0.25">
      <c r="A127" t="s">
        <v>14</v>
      </c>
      <c r="B127" t="b">
        <v>0</v>
      </c>
      <c r="C127">
        <v>7459</v>
      </c>
      <c r="D127" t="s">
        <v>143</v>
      </c>
      <c r="E127">
        <v>33.380000000000003</v>
      </c>
      <c r="F127">
        <v>136089</v>
      </c>
    </row>
    <row r="128" spans="1:6" x14ac:dyDescent="0.25">
      <c r="A128" t="s">
        <v>14</v>
      </c>
      <c r="B128" t="b">
        <v>0</v>
      </c>
      <c r="C128">
        <v>7458</v>
      </c>
      <c r="D128" t="s">
        <v>144</v>
      </c>
      <c r="E128">
        <v>30.34</v>
      </c>
      <c r="F128">
        <v>136089</v>
      </c>
    </row>
    <row r="129" spans="1:6" x14ac:dyDescent="0.25">
      <c r="A129" t="s">
        <v>14</v>
      </c>
      <c r="B129" t="b">
        <v>0</v>
      </c>
      <c r="C129">
        <v>7457</v>
      </c>
      <c r="D129" t="s">
        <v>145</v>
      </c>
      <c r="E129">
        <v>30.92</v>
      </c>
      <c r="F129">
        <v>136089</v>
      </c>
    </row>
    <row r="130" spans="1:6" x14ac:dyDescent="0.25">
      <c r="A130" t="s">
        <v>14</v>
      </c>
      <c r="B130" t="b">
        <v>0</v>
      </c>
      <c r="C130">
        <v>7456</v>
      </c>
      <c r="D130" t="s">
        <v>146</v>
      </c>
      <c r="E130">
        <v>33.54</v>
      </c>
      <c r="F130">
        <v>136089</v>
      </c>
    </row>
    <row r="131" spans="1:6" x14ac:dyDescent="0.25">
      <c r="A131" t="s">
        <v>14</v>
      </c>
      <c r="B131" t="b">
        <v>0</v>
      </c>
      <c r="C131">
        <v>7455</v>
      </c>
      <c r="D131" t="s">
        <v>147</v>
      </c>
      <c r="E131">
        <v>31.68</v>
      </c>
      <c r="F131">
        <v>136089</v>
      </c>
    </row>
    <row r="132" spans="1:6" x14ac:dyDescent="0.25">
      <c r="A132" t="s">
        <v>14</v>
      </c>
      <c r="B132" t="b">
        <v>0</v>
      </c>
      <c r="C132">
        <v>7454</v>
      </c>
      <c r="D132" t="s">
        <v>148</v>
      </c>
      <c r="E132">
        <v>32.270000000000003</v>
      </c>
      <c r="F132">
        <v>136089</v>
      </c>
    </row>
    <row r="133" spans="1:6" x14ac:dyDescent="0.25">
      <c r="A133" t="s">
        <v>14</v>
      </c>
      <c r="B133" t="b">
        <v>0</v>
      </c>
      <c r="C133">
        <v>7453</v>
      </c>
      <c r="D133" t="s">
        <v>149</v>
      </c>
      <c r="E133">
        <v>37.630000000000003</v>
      </c>
      <c r="F133">
        <v>136089</v>
      </c>
    </row>
    <row r="134" spans="1:6" x14ac:dyDescent="0.25">
      <c r="A134" t="s">
        <v>14</v>
      </c>
      <c r="B134" t="b">
        <v>0</v>
      </c>
      <c r="C134">
        <v>7452</v>
      </c>
      <c r="D134" t="s">
        <v>150</v>
      </c>
      <c r="E134">
        <v>45.92</v>
      </c>
      <c r="F134">
        <v>136089</v>
      </c>
    </row>
    <row r="135" spans="1:6" x14ac:dyDescent="0.25">
      <c r="A135" t="s">
        <v>14</v>
      </c>
      <c r="B135" t="b">
        <v>0</v>
      </c>
      <c r="C135">
        <v>7451</v>
      </c>
      <c r="D135" t="s">
        <v>151</v>
      </c>
      <c r="E135">
        <v>77.34</v>
      </c>
      <c r="F135">
        <v>128</v>
      </c>
    </row>
    <row r="136" spans="1:6" x14ac:dyDescent="0.25">
      <c r="A136" t="s">
        <v>14</v>
      </c>
      <c r="B136" t="b">
        <v>0</v>
      </c>
      <c r="C136">
        <v>7450</v>
      </c>
      <c r="D136" t="s">
        <v>152</v>
      </c>
      <c r="E136">
        <v>96.09</v>
      </c>
      <c r="F136">
        <v>128</v>
      </c>
    </row>
    <row r="137" spans="1:6" x14ac:dyDescent="0.25">
      <c r="A137" t="s">
        <v>14</v>
      </c>
      <c r="B137" t="b">
        <v>0</v>
      </c>
      <c r="C137">
        <v>7449</v>
      </c>
      <c r="D137" t="s">
        <v>75</v>
      </c>
      <c r="E137">
        <v>29.53</v>
      </c>
      <c r="F137">
        <v>136089</v>
      </c>
    </row>
    <row r="138" spans="1:6" x14ac:dyDescent="0.25">
      <c r="A138" t="s">
        <v>14</v>
      </c>
      <c r="B138" t="b">
        <v>0</v>
      </c>
      <c r="C138">
        <v>7448</v>
      </c>
      <c r="D138" t="s">
        <v>76</v>
      </c>
      <c r="E138">
        <v>94.19</v>
      </c>
      <c r="F138">
        <v>136089</v>
      </c>
    </row>
    <row r="139" spans="1:6" x14ac:dyDescent="0.25">
      <c r="A139" t="s">
        <v>37</v>
      </c>
      <c r="B139" t="b">
        <v>0</v>
      </c>
      <c r="C139">
        <v>4898</v>
      </c>
      <c r="D139" t="s">
        <v>153</v>
      </c>
      <c r="E139">
        <v>3.97</v>
      </c>
      <c r="F139">
        <v>116850</v>
      </c>
    </row>
    <row r="140" spans="1:6" x14ac:dyDescent="0.25">
      <c r="A140" t="s">
        <v>37</v>
      </c>
      <c r="B140" t="b">
        <v>0</v>
      </c>
      <c r="C140">
        <v>4897</v>
      </c>
      <c r="D140" t="s">
        <v>92</v>
      </c>
      <c r="E140">
        <v>37.57</v>
      </c>
      <c r="F140">
        <v>116850</v>
      </c>
    </row>
    <row r="141" spans="1:6" x14ac:dyDescent="0.25">
      <c r="A141" t="s">
        <v>37</v>
      </c>
      <c r="B141" t="b">
        <v>0</v>
      </c>
      <c r="C141">
        <v>4896</v>
      </c>
      <c r="D141" t="s">
        <v>93</v>
      </c>
      <c r="E141">
        <v>6.18</v>
      </c>
      <c r="F141">
        <v>116850</v>
      </c>
    </row>
    <row r="142" spans="1:6" x14ac:dyDescent="0.25">
      <c r="A142" t="s">
        <v>37</v>
      </c>
      <c r="B142" t="b">
        <v>0</v>
      </c>
      <c r="C142">
        <v>4895</v>
      </c>
      <c r="D142" t="s">
        <v>94</v>
      </c>
      <c r="E142">
        <v>5.65</v>
      </c>
      <c r="F142">
        <v>116850</v>
      </c>
    </row>
    <row r="143" spans="1:6" x14ac:dyDescent="0.25">
      <c r="A143" t="s">
        <v>15</v>
      </c>
      <c r="B143" t="b">
        <v>0</v>
      </c>
      <c r="C143">
        <v>26432</v>
      </c>
      <c r="D143" t="s">
        <v>154</v>
      </c>
      <c r="E143">
        <v>0.61</v>
      </c>
      <c r="F143">
        <v>107418</v>
      </c>
    </row>
    <row r="144" spans="1:6" x14ac:dyDescent="0.25">
      <c r="A144" t="s">
        <v>15</v>
      </c>
      <c r="B144" t="b">
        <v>0</v>
      </c>
      <c r="C144">
        <v>26431</v>
      </c>
      <c r="D144" t="s">
        <v>155</v>
      </c>
      <c r="E144">
        <v>1.01</v>
      </c>
      <c r="F144">
        <v>107418</v>
      </c>
    </row>
    <row r="145" spans="1:6" x14ac:dyDescent="0.25">
      <c r="A145" t="s">
        <v>15</v>
      </c>
      <c r="B145" t="b">
        <v>0</v>
      </c>
      <c r="C145">
        <v>26430</v>
      </c>
      <c r="D145" t="s">
        <v>156</v>
      </c>
      <c r="E145">
        <v>7.0000000000000007E-2</v>
      </c>
      <c r="F145">
        <v>107418</v>
      </c>
    </row>
    <row r="146" spans="1:6" x14ac:dyDescent="0.25">
      <c r="A146" t="s">
        <v>38</v>
      </c>
      <c r="B146" t="b">
        <v>0</v>
      </c>
      <c r="C146">
        <v>6267</v>
      </c>
      <c r="D146" t="s">
        <v>157</v>
      </c>
      <c r="E146">
        <v>4.4400000000000004</v>
      </c>
      <c r="F146">
        <v>93084</v>
      </c>
    </row>
    <row r="147" spans="1:6" x14ac:dyDescent="0.25">
      <c r="A147" t="s">
        <v>38</v>
      </c>
      <c r="B147" t="b">
        <v>0</v>
      </c>
      <c r="C147">
        <v>6266</v>
      </c>
      <c r="D147" t="s">
        <v>158</v>
      </c>
      <c r="E147">
        <v>4.68</v>
      </c>
      <c r="F147">
        <v>93084</v>
      </c>
    </row>
    <row r="148" spans="1:6" x14ac:dyDescent="0.25">
      <c r="A148" t="s">
        <v>38</v>
      </c>
      <c r="B148" t="b">
        <v>0</v>
      </c>
      <c r="C148">
        <v>6265</v>
      </c>
      <c r="D148" t="s">
        <v>159</v>
      </c>
      <c r="E148">
        <v>4.9800000000000004</v>
      </c>
      <c r="F148">
        <v>93084</v>
      </c>
    </row>
    <row r="149" spans="1:6" x14ac:dyDescent="0.25">
      <c r="A149" t="s">
        <v>38</v>
      </c>
      <c r="B149" t="b">
        <v>0</v>
      </c>
      <c r="C149">
        <v>6264</v>
      </c>
      <c r="D149" t="s">
        <v>160</v>
      </c>
      <c r="E149">
        <v>6.37</v>
      </c>
      <c r="F149">
        <v>93084</v>
      </c>
    </row>
    <row r="150" spans="1:6" x14ac:dyDescent="0.25">
      <c r="A150" t="s">
        <v>16</v>
      </c>
      <c r="B150" t="b">
        <v>0</v>
      </c>
      <c r="C150">
        <v>8816</v>
      </c>
      <c r="D150" t="s">
        <v>161</v>
      </c>
      <c r="E150">
        <v>2.08</v>
      </c>
      <c r="F150">
        <v>81481</v>
      </c>
    </row>
    <row r="151" spans="1:6" x14ac:dyDescent="0.25">
      <c r="A151" t="s">
        <v>16</v>
      </c>
      <c r="B151" t="b">
        <v>0</v>
      </c>
      <c r="C151">
        <v>8815</v>
      </c>
      <c r="D151" t="s">
        <v>162</v>
      </c>
      <c r="E151">
        <v>2.21</v>
      </c>
      <c r="F151">
        <v>81481</v>
      </c>
    </row>
    <row r="152" spans="1:6" x14ac:dyDescent="0.25">
      <c r="A152" t="s">
        <v>16</v>
      </c>
      <c r="B152" t="b">
        <v>0</v>
      </c>
      <c r="C152">
        <v>8814</v>
      </c>
      <c r="D152" t="s">
        <v>77</v>
      </c>
      <c r="E152">
        <v>4.71</v>
      </c>
      <c r="F152">
        <v>81481</v>
      </c>
    </row>
    <row r="153" spans="1:6" x14ac:dyDescent="0.25">
      <c r="A153" t="s">
        <v>17</v>
      </c>
      <c r="B153" t="b">
        <v>0</v>
      </c>
      <c r="C153">
        <v>26302</v>
      </c>
      <c r="D153" t="s">
        <v>163</v>
      </c>
      <c r="E153">
        <v>5.95</v>
      </c>
      <c r="F153">
        <v>199550</v>
      </c>
    </row>
    <row r="154" spans="1:6" x14ac:dyDescent="0.25">
      <c r="A154" t="s">
        <v>17</v>
      </c>
      <c r="B154" t="b">
        <v>0</v>
      </c>
      <c r="C154">
        <v>26301</v>
      </c>
      <c r="D154" t="s">
        <v>164</v>
      </c>
      <c r="E154">
        <v>3.5</v>
      </c>
      <c r="F154">
        <v>199550</v>
      </c>
    </row>
    <row r="155" spans="1:6" x14ac:dyDescent="0.25">
      <c r="A155" t="s">
        <v>17</v>
      </c>
      <c r="B155" t="b">
        <v>0</v>
      </c>
      <c r="C155">
        <v>26300</v>
      </c>
      <c r="D155" t="s">
        <v>165</v>
      </c>
      <c r="E155">
        <v>2.67</v>
      </c>
      <c r="F155">
        <v>19100</v>
      </c>
    </row>
    <row r="156" spans="1:6" x14ac:dyDescent="0.25">
      <c r="A156" t="s">
        <v>17</v>
      </c>
      <c r="B156" t="b">
        <v>0</v>
      </c>
      <c r="C156">
        <v>26299</v>
      </c>
      <c r="D156" t="s">
        <v>166</v>
      </c>
      <c r="E156">
        <v>6.16</v>
      </c>
      <c r="F156">
        <v>19100</v>
      </c>
    </row>
    <row r="157" spans="1:6" x14ac:dyDescent="0.25">
      <c r="A157" t="s">
        <v>17</v>
      </c>
      <c r="B157" t="b">
        <v>0</v>
      </c>
      <c r="C157">
        <v>26298</v>
      </c>
      <c r="D157" t="s">
        <v>167</v>
      </c>
      <c r="E157">
        <v>3.27</v>
      </c>
      <c r="F157">
        <v>19100</v>
      </c>
    </row>
    <row r="158" spans="1:6" x14ac:dyDescent="0.25">
      <c r="A158" t="s">
        <v>17</v>
      </c>
      <c r="B158" t="b">
        <v>0</v>
      </c>
      <c r="C158">
        <v>26297</v>
      </c>
      <c r="D158" t="s">
        <v>168</v>
      </c>
      <c r="E158">
        <v>7.46</v>
      </c>
      <c r="F158">
        <v>19100</v>
      </c>
    </row>
    <row r="159" spans="1:6" x14ac:dyDescent="0.25">
      <c r="A159" t="s">
        <v>17</v>
      </c>
      <c r="B159" t="b">
        <v>0</v>
      </c>
      <c r="C159">
        <v>26296</v>
      </c>
      <c r="D159" t="s">
        <v>169</v>
      </c>
      <c r="E159">
        <v>16.84</v>
      </c>
      <c r="F159">
        <v>19100</v>
      </c>
    </row>
    <row r="160" spans="1:6" x14ac:dyDescent="0.25">
      <c r="A160" t="s">
        <v>17</v>
      </c>
      <c r="B160" t="b">
        <v>0</v>
      </c>
      <c r="C160">
        <v>26295</v>
      </c>
      <c r="D160" t="s">
        <v>170</v>
      </c>
      <c r="E160">
        <v>5.05</v>
      </c>
      <c r="F160">
        <v>19100</v>
      </c>
    </row>
    <row r="161" spans="1:7" x14ac:dyDescent="0.25">
      <c r="A161" t="s">
        <v>17</v>
      </c>
      <c r="B161" t="b">
        <v>0</v>
      </c>
      <c r="C161">
        <v>26294</v>
      </c>
      <c r="D161" t="s">
        <v>171</v>
      </c>
      <c r="E161">
        <v>5.48</v>
      </c>
      <c r="F161">
        <v>19100</v>
      </c>
    </row>
    <row r="162" spans="1:7" x14ac:dyDescent="0.25">
      <c r="A162" t="s">
        <v>17</v>
      </c>
      <c r="B162" t="b">
        <v>0</v>
      </c>
      <c r="C162">
        <v>26293</v>
      </c>
      <c r="D162" t="s">
        <v>78</v>
      </c>
      <c r="E162">
        <v>1.82</v>
      </c>
      <c r="F162">
        <v>199550</v>
      </c>
    </row>
    <row r="163" spans="1:7" x14ac:dyDescent="0.25">
      <c r="A163" t="s">
        <v>39</v>
      </c>
      <c r="B163" t="b">
        <v>0</v>
      </c>
      <c r="C163">
        <v>28920</v>
      </c>
      <c r="D163" t="s">
        <v>222</v>
      </c>
      <c r="E163">
        <v>3.4</v>
      </c>
      <c r="F163">
        <v>5001</v>
      </c>
    </row>
    <row r="164" spans="1:7" x14ac:dyDescent="0.25">
      <c r="A164" t="s">
        <v>39</v>
      </c>
      <c r="B164" t="b">
        <v>0</v>
      </c>
      <c r="C164">
        <v>28919</v>
      </c>
      <c r="D164" t="s">
        <v>223</v>
      </c>
      <c r="E164">
        <v>1.48</v>
      </c>
      <c r="F164">
        <v>5001</v>
      </c>
    </row>
    <row r="165" spans="1:7" x14ac:dyDescent="0.25">
      <c r="A165" t="s">
        <v>39</v>
      </c>
      <c r="B165" t="b">
        <v>0</v>
      </c>
      <c r="C165">
        <v>28918</v>
      </c>
      <c r="D165" t="s">
        <v>224</v>
      </c>
      <c r="E165">
        <v>1.44</v>
      </c>
      <c r="F165">
        <v>5001</v>
      </c>
    </row>
    <row r="166" spans="1:7" x14ac:dyDescent="0.25">
      <c r="A166" t="s">
        <v>39</v>
      </c>
      <c r="B166" t="b">
        <v>0</v>
      </c>
      <c r="C166">
        <v>28917</v>
      </c>
      <c r="D166" t="s">
        <v>172</v>
      </c>
      <c r="E166">
        <v>4.32</v>
      </c>
      <c r="F166">
        <v>45504</v>
      </c>
    </row>
    <row r="167" spans="1:7" x14ac:dyDescent="0.25">
      <c r="A167" t="s">
        <v>39</v>
      </c>
      <c r="B167" t="b">
        <v>0</v>
      </c>
      <c r="C167">
        <v>28916</v>
      </c>
      <c r="D167" t="s">
        <v>173</v>
      </c>
      <c r="E167">
        <v>4.67</v>
      </c>
      <c r="F167">
        <v>45504</v>
      </c>
    </row>
    <row r="168" spans="1:7" x14ac:dyDescent="0.25">
      <c r="A168" t="s">
        <v>39</v>
      </c>
      <c r="B168" t="b">
        <v>0</v>
      </c>
      <c r="C168">
        <v>28915</v>
      </c>
      <c r="D168" t="s">
        <v>174</v>
      </c>
      <c r="E168">
        <v>14.02</v>
      </c>
      <c r="F168">
        <v>40253</v>
      </c>
    </row>
    <row r="169" spans="1:7" x14ac:dyDescent="0.25">
      <c r="A169" t="s">
        <v>39</v>
      </c>
      <c r="B169" t="b">
        <v>0</v>
      </c>
      <c r="C169">
        <v>28914</v>
      </c>
      <c r="D169" t="s">
        <v>174</v>
      </c>
      <c r="E169">
        <v>16.489999999999998</v>
      </c>
      <c r="F169">
        <v>40253</v>
      </c>
    </row>
    <row r="170" spans="1:7" x14ac:dyDescent="0.25">
      <c r="A170" t="s">
        <v>40</v>
      </c>
      <c r="E170">
        <v>6.26</v>
      </c>
      <c r="F170">
        <v>354503</v>
      </c>
      <c r="G170" t="s">
        <v>228</v>
      </c>
    </row>
    <row r="171" spans="1:7" x14ac:dyDescent="0.25">
      <c r="A171" t="s">
        <v>40</v>
      </c>
      <c r="E171">
        <v>6.59</v>
      </c>
      <c r="F171">
        <v>354503</v>
      </c>
      <c r="G171" t="s">
        <v>229</v>
      </c>
    </row>
    <row r="172" spans="1:7" x14ac:dyDescent="0.25">
      <c r="A172" t="s">
        <v>40</v>
      </c>
      <c r="E172">
        <v>5.81</v>
      </c>
      <c r="F172">
        <v>354503</v>
      </c>
      <c r="G172" t="s">
        <v>230</v>
      </c>
    </row>
    <row r="173" spans="1:7" x14ac:dyDescent="0.25">
      <c r="A173" t="s">
        <v>40</v>
      </c>
      <c r="E173">
        <v>5.4</v>
      </c>
      <c r="F173">
        <v>354503</v>
      </c>
      <c r="G173" t="s">
        <v>231</v>
      </c>
    </row>
    <row r="174" spans="1:7" x14ac:dyDescent="0.25">
      <c r="A174" t="s">
        <v>40</v>
      </c>
      <c r="E174">
        <v>5</v>
      </c>
      <c r="F174">
        <v>354503</v>
      </c>
      <c r="G174" t="s">
        <v>232</v>
      </c>
    </row>
    <row r="175" spans="1:7" x14ac:dyDescent="0.25">
      <c r="A175" t="s">
        <v>40</v>
      </c>
      <c r="E175">
        <v>6.93</v>
      </c>
      <c r="F175">
        <v>354503</v>
      </c>
      <c r="G175" t="s">
        <v>233</v>
      </c>
    </row>
  </sheetData>
  <conditionalFormatting sqref="J1:J1048576">
    <cfRule type="cellIs" dxfId="1" priority="2" operator="greaterThan">
      <formula>2</formula>
    </cfRule>
  </conditionalFormatting>
  <conditionalFormatting sqref="I1:I1048576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Pineapple</dc:creator>
  <cp:lastModifiedBy>Pineapple</cp:lastModifiedBy>
  <dcterms:created xsi:type="dcterms:W3CDTF">2018-10-23T15:06:57Z</dcterms:created>
  <dcterms:modified xsi:type="dcterms:W3CDTF">2018-10-25T03:56:16Z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675077717</vt:i4>
  </property>
  <property fmtid="{D5CDD505-2E9C-101B-9397-08002B2CF9AE}" pid="3" name="_NewReviewCycle">
    <vt:lpwstr/>
  </property>
  <property fmtid="{D5CDD505-2E9C-101B-9397-08002B2CF9AE}" pid="4" name="_EmailSubject">
    <vt:lpwstr>book</vt:lpwstr>
  </property>
  <property fmtid="{D5CDD505-2E9C-101B-9397-08002B2CF9AE}" pid="5" name="_AuthorEmail">
    <vt:lpwstr>Dillon.Chalupsky@publix.com</vt:lpwstr>
  </property>
  <property fmtid="{D5CDD505-2E9C-101B-9397-08002B2CF9AE}" pid="6" name="_AuthorEmailDisplayName">
    <vt:lpwstr>Dillon Chalupsky</vt:lpwstr>
  </property>
  <property fmtid="{D5CDD505-2E9C-101B-9397-08002B2CF9AE}" pid="7" name="_ReviewingToolsShownOnce">
    <vt:lpwstr/>
  </property>
</Properties>
</file>