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Lab de máquinas eléctricas\L4\"/>
    </mc:Choice>
  </mc:AlternateContent>
  <xr:revisionPtr revIDLastSave="0" documentId="13_ncr:1_{EC69F547-29AB-4919-BEC7-81118AA48756}" xr6:coauthVersionLast="47" xr6:coauthVersionMax="47" xr10:uidLastSave="{00000000-0000-0000-0000-000000000000}"/>
  <bookViews>
    <workbookView xWindow="-120" yWindow="-16320" windowWidth="29040" windowHeight="15720" xr2:uid="{3C24A856-C8E4-49AB-8447-8143A3502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44" i="1"/>
  <c r="E39" i="1"/>
  <c r="F33" i="1"/>
  <c r="E33" i="1"/>
  <c r="G33" i="1" s="1"/>
  <c r="C29" i="1"/>
  <c r="C28" i="1"/>
  <c r="C27" i="1"/>
  <c r="C26" i="1"/>
  <c r="E24" i="1"/>
  <c r="F18" i="1"/>
  <c r="E8" i="1"/>
  <c r="C11" i="1"/>
  <c r="C43" i="1" l="1"/>
  <c r="F48" i="1" s="1"/>
  <c r="C13" i="1"/>
  <c r="E18" i="1" s="1"/>
  <c r="G18" i="1" s="1"/>
  <c r="E48" i="1" l="1"/>
  <c r="G48" i="1" s="1"/>
</calcChain>
</file>

<file path=xl/sharedStrings.xml><?xml version="1.0" encoding="utf-8"?>
<sst xmlns="http://schemas.openxmlformats.org/spreadsheetml/2006/main" count="54" uniqueCount="25">
  <si>
    <t>Vt</t>
  </si>
  <si>
    <t>Ia</t>
  </si>
  <si>
    <t>Iexc</t>
  </si>
  <si>
    <t>Valores medidos</t>
  </si>
  <si>
    <t>Ra</t>
  </si>
  <si>
    <t>Rs</t>
  </si>
  <si>
    <t>Rp</t>
  </si>
  <si>
    <t>Para Iexc</t>
  </si>
  <si>
    <t>Ea</t>
  </si>
  <si>
    <t>ka</t>
  </si>
  <si>
    <t>N (rpm)</t>
  </si>
  <si>
    <t>T (N.m)</t>
  </si>
  <si>
    <t>w (rad/s)</t>
  </si>
  <si>
    <t>Ia (A)</t>
  </si>
  <si>
    <t>Vt (V)</t>
  </si>
  <si>
    <t>A</t>
  </si>
  <si>
    <t xml:space="preserve">kt </t>
  </si>
  <si>
    <t>Para una carga con velocidad N</t>
  </si>
  <si>
    <t>N</t>
  </si>
  <si>
    <t xml:space="preserve">T </t>
  </si>
  <si>
    <t>Parámetros del motor shunt</t>
  </si>
  <si>
    <t>Valores a condiciones nominales (SHUNT)</t>
  </si>
  <si>
    <t>Valores a condiciones nominales (SERIE)</t>
  </si>
  <si>
    <t>k1</t>
  </si>
  <si>
    <t>Valores a condiciones nominales (INDEPENDIENTE)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</si>
</sst>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/>
    <xf numFmtId="0" fontId="2" fillId="3" borderId="0" xfId="2"/>
    <xf numFmtId="0" fontId="0" fillId="0" borderId="1" xfId="0" applyBorder="1"/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5DED-0B7F-4942-8360-E6FD44739F29}">
  <dimension ref="B1:G48"/>
  <sheetViews>
    <sheetView tabSelected="1" zoomScale="190" zoomScaleNormal="190" workbookViewId="0">
      <selection activeCell="E18" sqref="E18"/>
    </sheetView>
  </sheetViews>
  <sheetFormatPr defaultRowHeight="14.5" x14ac:dyDescent="0.35"/>
  <sheetData>
    <row r="1" spans="2:6" x14ac:dyDescent="0.35">
      <c r="B1" t="s">
        <v>3</v>
      </c>
    </row>
    <row r="2" spans="2:6" x14ac:dyDescent="0.35">
      <c r="B2" t="s">
        <v>4</v>
      </c>
      <c r="C2" t="s">
        <v>5</v>
      </c>
      <c r="D2" t="s">
        <v>6</v>
      </c>
    </row>
    <row r="3" spans="2:6" x14ac:dyDescent="0.35">
      <c r="B3">
        <v>4.0999999999999996</v>
      </c>
      <c r="C3">
        <v>1.2</v>
      </c>
      <c r="D3">
        <v>256.60000000000002</v>
      </c>
    </row>
    <row r="6" spans="2:6" x14ac:dyDescent="0.35">
      <c r="B6" t="s">
        <v>21</v>
      </c>
    </row>
    <row r="7" spans="2:6" x14ac:dyDescent="0.35">
      <c r="B7" s="4" t="s">
        <v>14</v>
      </c>
      <c r="C7" s="4" t="s">
        <v>13</v>
      </c>
      <c r="D7" s="4" t="s">
        <v>10</v>
      </c>
      <c r="E7" s="4" t="s">
        <v>12</v>
      </c>
      <c r="F7" s="4" t="s">
        <v>11</v>
      </c>
    </row>
    <row r="8" spans="2:6" x14ac:dyDescent="0.35">
      <c r="B8" s="4">
        <v>220</v>
      </c>
      <c r="C8" s="4">
        <v>9</v>
      </c>
      <c r="D8" s="4">
        <v>1403.7</v>
      </c>
      <c r="E8" s="4">
        <f>D8*PI()/30</f>
        <v>146.99512026146644</v>
      </c>
      <c r="F8" s="4">
        <v>3.0879323000346304</v>
      </c>
    </row>
    <row r="10" spans="2:6" x14ac:dyDescent="0.35">
      <c r="B10" t="s">
        <v>7</v>
      </c>
      <c r="C10">
        <v>0.35</v>
      </c>
      <c r="D10" t="s">
        <v>15</v>
      </c>
    </row>
    <row r="11" spans="2:6" x14ac:dyDescent="0.35">
      <c r="B11" t="s">
        <v>8</v>
      </c>
      <c r="C11">
        <f>B8-(C8*B3)</f>
        <v>183.1</v>
      </c>
    </row>
    <row r="12" spans="2:6" x14ac:dyDescent="0.35">
      <c r="B12" t="s">
        <v>20</v>
      </c>
    </row>
    <row r="13" spans="2:6" x14ac:dyDescent="0.35">
      <c r="B13" s="3" t="s">
        <v>9</v>
      </c>
      <c r="C13" s="3">
        <f>C11/(C10*E8)</f>
        <v>3.5589130864502225</v>
      </c>
    </row>
    <row r="14" spans="2:6" x14ac:dyDescent="0.35">
      <c r="B14" s="3" t="s">
        <v>16</v>
      </c>
      <c r="C14" s="3">
        <f>F8/(C10*C8)</f>
        <v>0.98029596826496201</v>
      </c>
    </row>
    <row r="16" spans="2:6" x14ac:dyDescent="0.35">
      <c r="B16" t="s">
        <v>17</v>
      </c>
    </row>
    <row r="17" spans="2:7" x14ac:dyDescent="0.35">
      <c r="B17" t="s">
        <v>1</v>
      </c>
      <c r="C17" t="s">
        <v>18</v>
      </c>
      <c r="E17" t="s">
        <v>8</v>
      </c>
      <c r="F17" t="s">
        <v>19</v>
      </c>
      <c r="G17" s="1" t="s">
        <v>0</v>
      </c>
    </row>
    <row r="18" spans="2:7" x14ac:dyDescent="0.35">
      <c r="B18">
        <v>4.5</v>
      </c>
      <c r="C18">
        <v>1200</v>
      </c>
      <c r="E18">
        <f>C13*C10*C18*PI()/30</f>
        <v>156.52917290019232</v>
      </c>
      <c r="F18">
        <f>C14*C10*B18</f>
        <v>1.543966150017315</v>
      </c>
      <c r="G18" s="1">
        <f>E18+B18*B3</f>
        <v>174.97917290019231</v>
      </c>
    </row>
    <row r="22" spans="2:7" x14ac:dyDescent="0.35">
      <c r="B22" s="2" t="s">
        <v>22</v>
      </c>
      <c r="C22" s="2"/>
      <c r="D22" s="2"/>
      <c r="E22" s="2"/>
      <c r="F22" s="2"/>
    </row>
    <row r="23" spans="2:7" x14ac:dyDescent="0.35">
      <c r="B23" s="2" t="s">
        <v>14</v>
      </c>
      <c r="C23" s="2" t="s">
        <v>13</v>
      </c>
      <c r="D23" s="2" t="s">
        <v>10</v>
      </c>
      <c r="E23" s="2" t="s">
        <v>12</v>
      </c>
      <c r="F23" s="2" t="s">
        <v>11</v>
      </c>
    </row>
    <row r="24" spans="2:7" x14ac:dyDescent="0.35">
      <c r="B24" s="2">
        <v>220</v>
      </c>
      <c r="C24" s="2">
        <v>9</v>
      </c>
      <c r="D24" s="2">
        <v>1403.7</v>
      </c>
      <c r="E24" s="2">
        <f>D24*PI()/30</f>
        <v>146.99512026146644</v>
      </c>
      <c r="F24" s="2">
        <v>3.0879323000346304</v>
      </c>
    </row>
    <row r="26" spans="2:7" x14ac:dyDescent="0.35">
      <c r="B26" t="s">
        <v>2</v>
      </c>
      <c r="C26">
        <f>C24</f>
        <v>9</v>
      </c>
    </row>
    <row r="27" spans="2:7" x14ac:dyDescent="0.35">
      <c r="B27" t="s">
        <v>8</v>
      </c>
      <c r="C27">
        <f>220-(B3+C3)*C24</f>
        <v>172.3</v>
      </c>
    </row>
    <row r="28" spans="2:7" x14ac:dyDescent="0.35">
      <c r="B28" s="3" t="s">
        <v>23</v>
      </c>
      <c r="C28" s="3">
        <f>C27/(C24*E24)</f>
        <v>0.13023863928538182</v>
      </c>
    </row>
    <row r="29" spans="2:7" x14ac:dyDescent="0.35">
      <c r="B29" s="3" t="s">
        <v>23</v>
      </c>
      <c r="C29" s="3">
        <f>F24/C24^2</f>
        <v>3.8122620988081855E-2</v>
      </c>
    </row>
    <row r="31" spans="2:7" x14ac:dyDescent="0.35">
      <c r="B31" s="2" t="s">
        <v>17</v>
      </c>
      <c r="C31" s="2"/>
      <c r="D31" s="2"/>
      <c r="E31" s="2"/>
      <c r="F31" s="2"/>
      <c r="G31" s="2"/>
    </row>
    <row r="32" spans="2:7" x14ac:dyDescent="0.35">
      <c r="B32" s="2" t="s">
        <v>1</v>
      </c>
      <c r="C32" s="2" t="s">
        <v>18</v>
      </c>
      <c r="D32" s="2"/>
      <c r="E32" s="2" t="s">
        <v>8</v>
      </c>
      <c r="F32" s="2" t="s">
        <v>19</v>
      </c>
      <c r="G32" s="1" t="s">
        <v>0</v>
      </c>
    </row>
    <row r="33" spans="2:7" x14ac:dyDescent="0.35">
      <c r="B33" s="2">
        <v>4.5</v>
      </c>
      <c r="C33" s="2">
        <v>1200</v>
      </c>
      <c r="D33" s="2"/>
      <c r="E33" s="2">
        <f>C28*B33*C33*PI()/30</f>
        <v>73.648215430647568</v>
      </c>
      <c r="F33" s="2">
        <f>C28*B33^2</f>
        <v>2.6373324455289819</v>
      </c>
      <c r="G33" s="1">
        <f>E33+B33*(B3+C3)</f>
        <v>97.498215430647562</v>
      </c>
    </row>
    <row r="37" spans="2:7" x14ac:dyDescent="0.35">
      <c r="B37" s="2" t="s">
        <v>24</v>
      </c>
      <c r="C37" s="2"/>
      <c r="D37" s="2"/>
      <c r="E37" s="2"/>
      <c r="F37" s="2"/>
      <c r="G37" s="2"/>
    </row>
    <row r="38" spans="2:7" x14ac:dyDescent="0.35">
      <c r="B38" s="2" t="s">
        <v>14</v>
      </c>
      <c r="C38" s="2" t="s">
        <v>13</v>
      </c>
      <c r="D38" s="2" t="s">
        <v>10</v>
      </c>
      <c r="E38" s="2" t="s">
        <v>12</v>
      </c>
      <c r="F38" s="2" t="s">
        <v>11</v>
      </c>
      <c r="G38" s="2"/>
    </row>
    <row r="39" spans="2:7" x14ac:dyDescent="0.35">
      <c r="B39" s="2">
        <v>170.3</v>
      </c>
      <c r="C39" s="2">
        <v>8.9</v>
      </c>
      <c r="D39" s="2">
        <v>1000</v>
      </c>
      <c r="E39" s="2">
        <f>D39*PI()/30</f>
        <v>104.71975511965977</v>
      </c>
      <c r="F39" s="5">
        <v>3.0789524921212168</v>
      </c>
      <c r="G39" s="2"/>
    </row>
    <row r="40" spans="2:7" x14ac:dyDescent="0.35">
      <c r="B40" s="2"/>
      <c r="C40" s="2"/>
      <c r="D40" s="2"/>
      <c r="E40" s="2"/>
      <c r="F40" s="2"/>
      <c r="G40" s="2"/>
    </row>
    <row r="41" spans="2:7" x14ac:dyDescent="0.35">
      <c r="B41" s="2" t="s">
        <v>2</v>
      </c>
      <c r="C41" s="2">
        <v>0.4</v>
      </c>
      <c r="D41" s="2"/>
      <c r="E41" s="2"/>
      <c r="F41" s="2"/>
      <c r="G41" s="2"/>
    </row>
    <row r="42" spans="2:7" x14ac:dyDescent="0.35">
      <c r="B42" s="2" t="s">
        <v>8</v>
      </c>
      <c r="C42" s="2"/>
      <c r="D42" s="2"/>
      <c r="E42" s="2"/>
      <c r="F42" s="2"/>
      <c r="G42" s="2"/>
    </row>
    <row r="43" spans="2:7" x14ac:dyDescent="0.35">
      <c r="B43" s="3" t="s">
        <v>23</v>
      </c>
      <c r="C43" s="3">
        <f>C42/(C39*E39)</f>
        <v>0</v>
      </c>
      <c r="D43" s="2"/>
      <c r="E43" s="2"/>
      <c r="F43" s="2"/>
      <c r="G43" s="2"/>
    </row>
    <row r="44" spans="2:7" x14ac:dyDescent="0.35">
      <c r="B44" s="3" t="s">
        <v>23</v>
      </c>
      <c r="C44" s="3">
        <f>F39/C39^2</f>
        <v>3.8870754855715395E-2</v>
      </c>
      <c r="D44" s="2"/>
      <c r="E44" s="2"/>
      <c r="F44" s="2"/>
      <c r="G44" s="2"/>
    </row>
    <row r="45" spans="2:7" x14ac:dyDescent="0.35">
      <c r="B45" s="2"/>
      <c r="C45" s="2"/>
      <c r="D45" s="2"/>
      <c r="E45" s="2"/>
      <c r="F45" s="2"/>
      <c r="G45" s="2"/>
    </row>
    <row r="46" spans="2:7" x14ac:dyDescent="0.35">
      <c r="B46" s="2" t="s">
        <v>17</v>
      </c>
      <c r="C46" s="2"/>
      <c r="D46" s="2"/>
      <c r="E46" s="2"/>
      <c r="F46" s="2"/>
      <c r="G46" s="2"/>
    </row>
    <row r="47" spans="2:7" x14ac:dyDescent="0.35">
      <c r="B47" s="2" t="s">
        <v>1</v>
      </c>
      <c r="C47" s="2" t="s">
        <v>18</v>
      </c>
      <c r="D47" s="2"/>
      <c r="E47" s="2" t="s">
        <v>8</v>
      </c>
      <c r="F47" s="2" t="s">
        <v>19</v>
      </c>
      <c r="G47" s="1" t="s">
        <v>0</v>
      </c>
    </row>
    <row r="48" spans="2:7" x14ac:dyDescent="0.35">
      <c r="B48" s="2">
        <v>4.5</v>
      </c>
      <c r="C48" s="2">
        <v>1200</v>
      </c>
      <c r="D48" s="2"/>
      <c r="E48" s="2">
        <f>C43*B48*C48*PI()/30</f>
        <v>0</v>
      </c>
      <c r="F48" s="2">
        <f>C43*B48^2</f>
        <v>0</v>
      </c>
      <c r="G48" s="1">
        <f>E48+B48*(B18+C18)</f>
        <v>5420.25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2024-05-27T14:42:25Z</dcterms:created>
  <dcterms:modified xsi:type="dcterms:W3CDTF">2024-05-27T16:03:19Z</dcterms:modified>
</cp:coreProperties>
</file>