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Лист1" sheetId="1" r:id="rId1"/>
    <sheet name="Lin, log" sheetId="2" r:id="rId2"/>
    <sheet name="Pol" sheetId="3" r:id="rId3"/>
    <sheet name="Lin filtr" sheetId="4" r:id="rId4"/>
  </sheets>
  <calcPr calcId="125725"/>
</workbook>
</file>

<file path=xl/calcChain.xml><?xml version="1.0" encoding="utf-8"?>
<calcChain xmlns="http://schemas.openxmlformats.org/spreadsheetml/2006/main">
  <c r="S3" i="1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2"/>
  <c r="C3" l="1"/>
  <c r="C4"/>
  <c r="C5"/>
  <c r="C6"/>
  <c r="C7"/>
  <c r="C8"/>
  <c r="I8" s="1"/>
  <c r="D8"/>
  <c r="E8" s="1"/>
  <c r="C9"/>
  <c r="C10"/>
  <c r="C11"/>
  <c r="I11" s="1"/>
  <c r="C12"/>
  <c r="C13"/>
  <c r="C14"/>
  <c r="C15"/>
  <c r="C16"/>
  <c r="C17"/>
  <c r="C18"/>
  <c r="I18" s="1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2"/>
  <c r="D2" l="1"/>
  <c r="E2" s="1"/>
  <c r="I2"/>
  <c r="D40"/>
  <c r="E40" s="1"/>
  <c r="I40"/>
  <c r="D38"/>
  <c r="E38" s="1"/>
  <c r="I38"/>
  <c r="D36"/>
  <c r="E36" s="1"/>
  <c r="I36"/>
  <c r="D34"/>
  <c r="E34" s="1"/>
  <c r="I34"/>
  <c r="D32"/>
  <c r="E32" s="1"/>
  <c r="I32"/>
  <c r="D30"/>
  <c r="E30" s="1"/>
  <c r="I30"/>
  <c r="D28"/>
  <c r="E28" s="1"/>
  <c r="I28"/>
  <c r="D26"/>
  <c r="E26" s="1"/>
  <c r="I26"/>
  <c r="D24"/>
  <c r="E24" s="1"/>
  <c r="I24"/>
  <c r="D22"/>
  <c r="E22" s="1"/>
  <c r="I22"/>
  <c r="D20"/>
  <c r="E20" s="1"/>
  <c r="I20"/>
  <c r="D17"/>
  <c r="E17" s="1"/>
  <c r="I17"/>
  <c r="D15"/>
  <c r="E15" s="1"/>
  <c r="I15"/>
  <c r="D13"/>
  <c r="E13" s="1"/>
  <c r="I13"/>
  <c r="D10"/>
  <c r="E10" s="1"/>
  <c r="I10"/>
  <c r="F8"/>
  <c r="G8" s="1"/>
  <c r="N8"/>
  <c r="D7"/>
  <c r="E7" s="1"/>
  <c r="I7"/>
  <c r="D5"/>
  <c r="E5" s="1"/>
  <c r="I5"/>
  <c r="D3"/>
  <c r="E3" s="1"/>
  <c r="I3"/>
  <c r="D18"/>
  <c r="E18" s="1"/>
  <c r="D11"/>
  <c r="E11" s="1"/>
  <c r="D41"/>
  <c r="E41" s="1"/>
  <c r="I41"/>
  <c r="D39"/>
  <c r="E39" s="1"/>
  <c r="I39"/>
  <c r="D37"/>
  <c r="E37" s="1"/>
  <c r="I37"/>
  <c r="D35"/>
  <c r="E35" s="1"/>
  <c r="I35"/>
  <c r="D33"/>
  <c r="E33" s="1"/>
  <c r="I33"/>
  <c r="D31"/>
  <c r="E31" s="1"/>
  <c r="I31"/>
  <c r="D29"/>
  <c r="E29" s="1"/>
  <c r="I29"/>
  <c r="D27"/>
  <c r="E27" s="1"/>
  <c r="I27"/>
  <c r="D25"/>
  <c r="E25" s="1"/>
  <c r="I25"/>
  <c r="D23"/>
  <c r="E23" s="1"/>
  <c r="I23"/>
  <c r="D21"/>
  <c r="E21" s="1"/>
  <c r="I21"/>
  <c r="D19"/>
  <c r="E19" s="1"/>
  <c r="I19"/>
  <c r="D16"/>
  <c r="E16" s="1"/>
  <c r="I16"/>
  <c r="D14"/>
  <c r="E14" s="1"/>
  <c r="I14"/>
  <c r="D12"/>
  <c r="E12" s="1"/>
  <c r="I12"/>
  <c r="D9"/>
  <c r="E9" s="1"/>
  <c r="I9"/>
  <c r="D6"/>
  <c r="E6" s="1"/>
  <c r="I6"/>
  <c r="D4"/>
  <c r="E4" s="1"/>
  <c r="I4"/>
  <c r="Z4" a="1"/>
  <c r="Z12" a="1"/>
  <c r="F4" l="1"/>
  <c r="G4" s="1"/>
  <c r="N4"/>
  <c r="F6"/>
  <c r="G6" s="1"/>
  <c r="N6"/>
  <c r="F9"/>
  <c r="G9" s="1"/>
  <c r="N9"/>
  <c r="F12"/>
  <c r="G12" s="1"/>
  <c r="N12"/>
  <c r="F14"/>
  <c r="G14" s="1"/>
  <c r="N14"/>
  <c r="F16"/>
  <c r="G16" s="1"/>
  <c r="N16"/>
  <c r="F19"/>
  <c r="G19" s="1"/>
  <c r="N19"/>
  <c r="F21"/>
  <c r="G21" s="1"/>
  <c r="N21"/>
  <c r="F23"/>
  <c r="G23" s="1"/>
  <c r="N23"/>
  <c r="F25"/>
  <c r="G25" s="1"/>
  <c r="N25"/>
  <c r="F27"/>
  <c r="G27" s="1"/>
  <c r="N27"/>
  <c r="F29"/>
  <c r="G29" s="1"/>
  <c r="N29"/>
  <c r="F31"/>
  <c r="G31" s="1"/>
  <c r="N31"/>
  <c r="F33"/>
  <c r="G33" s="1"/>
  <c r="N33"/>
  <c r="F35"/>
  <c r="G35" s="1"/>
  <c r="N35"/>
  <c r="F37"/>
  <c r="G37" s="1"/>
  <c r="N37"/>
  <c r="F39"/>
  <c r="G39" s="1"/>
  <c r="N39"/>
  <c r="F41"/>
  <c r="G41" s="1"/>
  <c r="N41"/>
  <c r="F18"/>
  <c r="G18" s="1"/>
  <c r="N18"/>
  <c r="F3"/>
  <c r="G3" s="1"/>
  <c r="N3"/>
  <c r="F5"/>
  <c r="G5" s="1"/>
  <c r="N5"/>
  <c r="F7"/>
  <c r="G7" s="1"/>
  <c r="N7"/>
  <c r="F10"/>
  <c r="G10" s="1"/>
  <c r="N10"/>
  <c r="F13"/>
  <c r="G13" s="1"/>
  <c r="N13"/>
  <c r="F15"/>
  <c r="G15" s="1"/>
  <c r="N15"/>
  <c r="F17"/>
  <c r="G17" s="1"/>
  <c r="N17"/>
  <c r="F20"/>
  <c r="G20" s="1"/>
  <c r="N20"/>
  <c r="F22"/>
  <c r="G22" s="1"/>
  <c r="N22"/>
  <c r="F24"/>
  <c r="G24" s="1"/>
  <c r="N24"/>
  <c r="F26"/>
  <c r="G26" s="1"/>
  <c r="N26"/>
  <c r="F28"/>
  <c r="G28" s="1"/>
  <c r="N28"/>
  <c r="F30"/>
  <c r="G30" s="1"/>
  <c r="N30"/>
  <c r="F32"/>
  <c r="G32" s="1"/>
  <c r="N32"/>
  <c r="F34"/>
  <c r="G34" s="1"/>
  <c r="N34"/>
  <c r="F36"/>
  <c r="G36" s="1"/>
  <c r="N36"/>
  <c r="F38"/>
  <c r="G38" s="1"/>
  <c r="N38"/>
  <c r="F40"/>
  <c r="G40" s="1"/>
  <c r="N40"/>
  <c r="F2"/>
  <c r="N2"/>
  <c r="F11"/>
  <c r="G11" s="1"/>
  <c r="N11"/>
  <c r="Z4"/>
  <c r="AA8"/>
  <c r="Z7"/>
  <c r="AB5"/>
  <c r="AA4"/>
  <c r="Z8"/>
  <c r="AB6"/>
  <c r="AA5"/>
  <c r="AB7"/>
  <c r="AA6"/>
  <c r="Z5"/>
  <c r="AB8"/>
  <c r="AA7"/>
  <c r="Z6"/>
  <c r="AB4"/>
  <c r="Z12"/>
  <c r="AA16"/>
  <c r="AB15"/>
  <c r="AC14"/>
  <c r="AD13"/>
  <c r="Z13"/>
  <c r="AA12"/>
  <c r="AB16"/>
  <c r="AC15"/>
  <c r="AD14"/>
  <c r="Z14"/>
  <c r="AA13"/>
  <c r="AB12"/>
  <c r="AC16"/>
  <c r="AD15"/>
  <c r="Z15"/>
  <c r="AA14"/>
  <c r="AB13"/>
  <c r="AC12"/>
  <c r="AD16"/>
  <c r="Z16"/>
  <c r="AA15"/>
  <c r="AB14"/>
  <c r="AC13"/>
  <c r="AD12"/>
  <c r="G2" l="1"/>
  <c r="Z20" a="1"/>
  <c r="J2"/>
  <c r="K2" s="1"/>
  <c r="J4"/>
  <c r="J6"/>
  <c r="J8"/>
  <c r="J10"/>
  <c r="J12"/>
  <c r="J14"/>
  <c r="J16"/>
  <c r="J18"/>
  <c r="J20"/>
  <c r="J22"/>
  <c r="J24"/>
  <c r="J26"/>
  <c r="J28"/>
  <c r="J30"/>
  <c r="J32"/>
  <c r="J35"/>
  <c r="J37"/>
  <c r="J39"/>
  <c r="J41"/>
  <c r="J3"/>
  <c r="J5"/>
  <c r="J7"/>
  <c r="J9"/>
  <c r="J11"/>
  <c r="J13"/>
  <c r="J15"/>
  <c r="J17"/>
  <c r="J19"/>
  <c r="J21"/>
  <c r="J23"/>
  <c r="J25"/>
  <c r="J27"/>
  <c r="J29"/>
  <c r="J31"/>
  <c r="J33"/>
  <c r="J34"/>
  <c r="J36"/>
  <c r="J38"/>
  <c r="J40"/>
  <c r="O3"/>
  <c r="P3" s="1"/>
  <c r="O5"/>
  <c r="O7"/>
  <c r="O9"/>
  <c r="O11"/>
  <c r="O13"/>
  <c r="O15"/>
  <c r="O17"/>
  <c r="O19"/>
  <c r="O21"/>
  <c r="O23"/>
  <c r="O25"/>
  <c r="O27"/>
  <c r="O29"/>
  <c r="O31"/>
  <c r="O33"/>
  <c r="O35"/>
  <c r="O37"/>
  <c r="O39"/>
  <c r="O2"/>
  <c r="O41"/>
  <c r="O4"/>
  <c r="O6"/>
  <c r="O8"/>
  <c r="O10"/>
  <c r="O12"/>
  <c r="O14"/>
  <c r="O16"/>
  <c r="O18"/>
  <c r="O20"/>
  <c r="O22"/>
  <c r="O24"/>
  <c r="O26"/>
  <c r="O28"/>
  <c r="O30"/>
  <c r="O32"/>
  <c r="O34"/>
  <c r="O36"/>
  <c r="O38"/>
  <c r="O40"/>
  <c r="Z20" l="1"/>
  <c r="AE20"/>
  <c r="AF21"/>
  <c r="Z23"/>
  <c r="AA24"/>
  <c r="AB23"/>
  <c r="Z21"/>
  <c r="AA22"/>
  <c r="AF23"/>
  <c r="AD24"/>
  <c r="AC23"/>
  <c r="AB22"/>
  <c r="AA21"/>
  <c r="AF24"/>
  <c r="AE23"/>
  <c r="AD22"/>
  <c r="AC21"/>
  <c r="AB20"/>
  <c r="AA20"/>
  <c r="AB21"/>
  <c r="AC22"/>
  <c r="AD23"/>
  <c r="AE24"/>
  <c r="AC20"/>
  <c r="AD21"/>
  <c r="AE22"/>
  <c r="AC24"/>
  <c r="Z24"/>
  <c r="AF22"/>
  <c r="AE21"/>
  <c r="AD20"/>
  <c r="AB24"/>
  <c r="AA23"/>
  <c r="Z22"/>
  <c r="AF20"/>
  <c r="P38"/>
  <c r="Q38"/>
  <c r="P34"/>
  <c r="Q34"/>
  <c r="P30"/>
  <c r="Q30"/>
  <c r="P26"/>
  <c r="Q26"/>
  <c r="P22"/>
  <c r="Q22"/>
  <c r="P18"/>
  <c r="Q18"/>
  <c r="P14"/>
  <c r="Q14"/>
  <c r="P10"/>
  <c r="Q10"/>
  <c r="P6"/>
  <c r="Q6"/>
  <c r="Q41"/>
  <c r="P41"/>
  <c r="Q39"/>
  <c r="P39"/>
  <c r="Q35"/>
  <c r="P35"/>
  <c r="Q31"/>
  <c r="P31"/>
  <c r="Q27"/>
  <c r="P27"/>
  <c r="Q23"/>
  <c r="P23"/>
  <c r="Q19"/>
  <c r="P19"/>
  <c r="Q15"/>
  <c r="P15"/>
  <c r="Q11"/>
  <c r="P11"/>
  <c r="Q7"/>
  <c r="P7"/>
  <c r="P40"/>
  <c r="Q40"/>
  <c r="P36"/>
  <c r="Q36"/>
  <c r="P32"/>
  <c r="Q32"/>
  <c r="P28"/>
  <c r="Q28"/>
  <c r="P24"/>
  <c r="Q24"/>
  <c r="P20"/>
  <c r="Q20"/>
  <c r="P16"/>
  <c r="Q16"/>
  <c r="P12"/>
  <c r="Q12"/>
  <c r="P8"/>
  <c r="Q8"/>
  <c r="P4"/>
  <c r="Q4"/>
  <c r="Q37"/>
  <c r="P37"/>
  <c r="Q33"/>
  <c r="P33"/>
  <c r="Q29"/>
  <c r="P29"/>
  <c r="Q25"/>
  <c r="P25"/>
  <c r="Q21"/>
  <c r="P21"/>
  <c r="Q17"/>
  <c r="P17"/>
  <c r="Q13"/>
  <c r="P13"/>
  <c r="Q9"/>
  <c r="P9"/>
  <c r="Q5"/>
  <c r="P5"/>
  <c r="Q3"/>
  <c r="Q42" s="1"/>
  <c r="P2"/>
  <c r="P42" s="1"/>
  <c r="Q44" s="1"/>
  <c r="K38"/>
  <c r="L38"/>
  <c r="K34"/>
  <c r="L34"/>
  <c r="L31"/>
  <c r="K31"/>
  <c r="L27"/>
  <c r="K27"/>
  <c r="L23"/>
  <c r="K23"/>
  <c r="L19"/>
  <c r="K19"/>
  <c r="L15"/>
  <c r="K15"/>
  <c r="L11"/>
  <c r="K11"/>
  <c r="L7"/>
  <c r="K7"/>
  <c r="L3"/>
  <c r="K3"/>
  <c r="L39"/>
  <c r="K39"/>
  <c r="L35"/>
  <c r="K35"/>
  <c r="K30"/>
  <c r="L30"/>
  <c r="K26"/>
  <c r="L26"/>
  <c r="K22"/>
  <c r="L22"/>
  <c r="K18"/>
  <c r="L18"/>
  <c r="K14"/>
  <c r="L14"/>
  <c r="L10"/>
  <c r="K10"/>
  <c r="L6"/>
  <c r="K6"/>
  <c r="K40"/>
  <c r="L40"/>
  <c r="K36"/>
  <c r="L36"/>
  <c r="L33"/>
  <c r="K33"/>
  <c r="L29"/>
  <c r="K29"/>
  <c r="L25"/>
  <c r="K25"/>
  <c r="L21"/>
  <c r="K21"/>
  <c r="L17"/>
  <c r="K17"/>
  <c r="L13"/>
  <c r="K13"/>
  <c r="L9"/>
  <c r="K9"/>
  <c r="L5"/>
  <c r="K5"/>
  <c r="L41"/>
  <c r="K41"/>
  <c r="L37"/>
  <c r="K37"/>
  <c r="K32"/>
  <c r="L32"/>
  <c r="K28"/>
  <c r="L28"/>
  <c r="K24"/>
  <c r="L24"/>
  <c r="K20"/>
  <c r="L20"/>
  <c r="K16"/>
  <c r="L16"/>
  <c r="K12"/>
  <c r="L12"/>
  <c r="L8"/>
  <c r="K8"/>
  <c r="L4"/>
  <c r="K4"/>
  <c r="K42" s="1"/>
  <c r="T2" l="1"/>
  <c r="U2" s="1"/>
  <c r="T4"/>
  <c r="T6"/>
  <c r="T8"/>
  <c r="T10"/>
  <c r="T12"/>
  <c r="T14"/>
  <c r="T16"/>
  <c r="T18"/>
  <c r="T20"/>
  <c r="T22"/>
  <c r="T24"/>
  <c r="T26"/>
  <c r="T28"/>
  <c r="T30"/>
  <c r="T32"/>
  <c r="T34"/>
  <c r="T36"/>
  <c r="T38"/>
  <c r="T40"/>
  <c r="T3"/>
  <c r="T5"/>
  <c r="T7"/>
  <c r="T9"/>
  <c r="T11"/>
  <c r="T13"/>
  <c r="T15"/>
  <c r="T17"/>
  <c r="T19"/>
  <c r="T21"/>
  <c r="T23"/>
  <c r="T25"/>
  <c r="T27"/>
  <c r="T29"/>
  <c r="T31"/>
  <c r="T33"/>
  <c r="T35"/>
  <c r="T37"/>
  <c r="T39"/>
  <c r="T41"/>
  <c r="L42"/>
  <c r="L44" s="1"/>
  <c r="V39" l="1"/>
  <c r="U39"/>
  <c r="V35"/>
  <c r="U35"/>
  <c r="V31"/>
  <c r="U31"/>
  <c r="V27"/>
  <c r="U27"/>
  <c r="V23"/>
  <c r="U23"/>
  <c r="V19"/>
  <c r="U19"/>
  <c r="V15"/>
  <c r="U15"/>
  <c r="V11"/>
  <c r="U11"/>
  <c r="V7"/>
  <c r="U7"/>
  <c r="U3"/>
  <c r="V3"/>
  <c r="V38"/>
  <c r="U38"/>
  <c r="V34"/>
  <c r="U34"/>
  <c r="V30"/>
  <c r="U30"/>
  <c r="V26"/>
  <c r="U26"/>
  <c r="V22"/>
  <c r="U22"/>
  <c r="V18"/>
  <c r="U18"/>
  <c r="V14"/>
  <c r="U14"/>
  <c r="V10"/>
  <c r="U10"/>
  <c r="V6"/>
  <c r="U6"/>
  <c r="V41"/>
  <c r="U41"/>
  <c r="V37"/>
  <c r="U37"/>
  <c r="V33"/>
  <c r="U33"/>
  <c r="V29"/>
  <c r="U29"/>
  <c r="V25"/>
  <c r="U25"/>
  <c r="V21"/>
  <c r="U21"/>
  <c r="V17"/>
  <c r="U17"/>
  <c r="V13"/>
  <c r="U13"/>
  <c r="V9"/>
  <c r="U9"/>
  <c r="V5"/>
  <c r="U5"/>
  <c r="V40"/>
  <c r="U40"/>
  <c r="V36"/>
  <c r="U36"/>
  <c r="V32"/>
  <c r="U32"/>
  <c r="V28"/>
  <c r="U28"/>
  <c r="V24"/>
  <c r="U24"/>
  <c r="V20"/>
  <c r="U20"/>
  <c r="V16"/>
  <c r="U16"/>
  <c r="V12"/>
  <c r="U12"/>
  <c r="V8"/>
  <c r="U8"/>
  <c r="V4"/>
  <c r="U4"/>
  <c r="U42" s="1"/>
  <c r="V42" l="1"/>
  <c r="V44" s="1"/>
</calcChain>
</file>

<file path=xl/sharedStrings.xml><?xml version="1.0" encoding="utf-8"?>
<sst xmlns="http://schemas.openxmlformats.org/spreadsheetml/2006/main" count="55" uniqueCount="31">
  <si>
    <t>t</t>
  </si>
  <si>
    <t>z</t>
  </si>
  <si>
    <t>t^2</t>
  </si>
  <si>
    <t>t^4</t>
  </si>
  <si>
    <t>t^3</t>
  </si>
  <si>
    <t>a</t>
  </si>
  <si>
    <t>Sa</t>
  </si>
  <si>
    <t>R^2, Sz</t>
  </si>
  <si>
    <t>F, k</t>
  </si>
  <si>
    <t>Sreg, Sost</t>
  </si>
  <si>
    <t>a0</t>
  </si>
  <si>
    <t>a1</t>
  </si>
  <si>
    <t>a2</t>
  </si>
  <si>
    <t>a3</t>
  </si>
  <si>
    <t>a4</t>
  </si>
  <si>
    <t>t^5</t>
  </si>
  <si>
    <t>t^6</t>
  </si>
  <si>
    <t>y4</t>
  </si>
  <si>
    <t>y2</t>
  </si>
  <si>
    <t>y6</t>
  </si>
  <si>
    <t>a5</t>
  </si>
  <si>
    <t>a6</t>
  </si>
  <si>
    <t>(z-y2)^2</t>
  </si>
  <si>
    <t>(Ei-Ei-1)^2</t>
  </si>
  <si>
    <t>Ei = z-y2</t>
  </si>
  <si>
    <t>Sum</t>
  </si>
  <si>
    <t>DW</t>
  </si>
  <si>
    <t>Ei=z-y4</t>
  </si>
  <si>
    <t>Ei=z-y6</t>
  </si>
  <si>
    <t>(z-y4)^2</t>
  </si>
  <si>
    <t>(z-y6)^2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</si>
</sst>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0.000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Border="1"/>
    <xf numFmtId="0" fontId="2" fillId="0" borderId="0" xfId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2" fillId="0" borderId="0" xfId="1" applyNumberFormat="1" applyFill="1" applyBorder="1"/>
    <xf numFmtId="0" fontId="0" fillId="0" borderId="0" xfId="0" applyFill="1" applyBorder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right"/>
    </xf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0" fillId="0" borderId="7" xfId="0" applyFill="1" applyBorder="1"/>
    <xf numFmtId="0" fontId="0" fillId="0" borderId="0" xfId="0" applyFill="1"/>
    <xf numFmtId="0" fontId="0" fillId="0" borderId="2" xfId="0" applyFill="1" applyBorder="1"/>
    <xf numFmtId="0" fontId="1" fillId="2" borderId="0" xfId="0" applyFont="1" applyFill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3" fillId="0" borderId="9" xfId="1" applyFont="1" applyFill="1" applyBorder="1" applyAlignment="1">
      <alignment horizontal="right"/>
    </xf>
    <xf numFmtId="164" fontId="2" fillId="0" borderId="12" xfId="1" applyNumberFormat="1" applyBorder="1"/>
    <xf numFmtId="164" fontId="2" fillId="0" borderId="13" xfId="1" applyNumberFormat="1" applyBorder="1"/>
    <xf numFmtId="166" fontId="0" fillId="0" borderId="0" xfId="0" applyNumberFormat="1"/>
    <xf numFmtId="2" fontId="0" fillId="0" borderId="0" xfId="0" applyNumberFormat="1"/>
    <xf numFmtId="0" fontId="1" fillId="0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15488629991787928"/>
                  <c:y val="1.6980263830657538E-2"/>
                </c:manualLayout>
              </c:layout>
              <c:numFmt formatCode="General" sourceLinked="0"/>
            </c:trendlineLbl>
          </c:trendline>
          <c:trendline>
            <c:trendlineType val="linear"/>
          </c:trendline>
          <c:trendline>
            <c:trendlineType val="linear"/>
          </c:trendline>
          <c:val>
            <c:numRef>
              <c:f>Лист1!$A$2:$A$41</c:f>
              <c:numCache>
                <c:formatCode>0.0</c:formatCode>
                <c:ptCount val="40"/>
                <c:pt idx="0">
                  <c:v>-0.45288958699976523</c:v>
                </c:pt>
                <c:pt idx="1">
                  <c:v>0.8814404954188072</c:v>
                </c:pt>
                <c:pt idx="2">
                  <c:v>-0.51930209189425458</c:v>
                </c:pt>
                <c:pt idx="3">
                  <c:v>0.78774790652576498</c:v>
                </c:pt>
                <c:pt idx="4">
                  <c:v>0.32578238953813426</c:v>
                </c:pt>
                <c:pt idx="5">
                  <c:v>2.3624400540165067</c:v>
                </c:pt>
                <c:pt idx="6">
                  <c:v>0.97736289611400939</c:v>
                </c:pt>
                <c:pt idx="7">
                  <c:v>3.2545951356864773</c:v>
                </c:pt>
                <c:pt idx="8">
                  <c:v>5.232419976889819</c:v>
                </c:pt>
                <c:pt idx="9">
                  <c:v>4.9301854349162797</c:v>
                </c:pt>
                <c:pt idx="10">
                  <c:v>6.8047487127872603</c:v>
                </c:pt>
                <c:pt idx="11">
                  <c:v>7.5707006836821051</c:v>
                </c:pt>
                <c:pt idx="12">
                  <c:v>8.0250068419555927</c:v>
                </c:pt>
                <c:pt idx="13">
                  <c:v>7.4457872458764101</c:v>
                </c:pt>
                <c:pt idx="14">
                  <c:v>7.1701341522231425</c:v>
                </c:pt>
                <c:pt idx="15">
                  <c:v>7.661101383486054</c:v>
                </c:pt>
                <c:pt idx="16">
                  <c:v>8.5702796165406685</c:v>
                </c:pt>
                <c:pt idx="17">
                  <c:v>7.5697064459070749</c:v>
                </c:pt>
                <c:pt idx="18">
                  <c:v>8.7005976533805089</c:v>
                </c:pt>
                <c:pt idx="19">
                  <c:v>7.1431462499778213</c:v>
                </c:pt>
                <c:pt idx="20">
                  <c:v>6.0129134321825548</c:v>
                </c:pt>
                <c:pt idx="21">
                  <c:v>7.6764098648779564</c:v>
                </c:pt>
                <c:pt idx="22">
                  <c:v>7.9548753664111285</c:v>
                </c:pt>
                <c:pt idx="23">
                  <c:v>6.2845659236884952</c:v>
                </c:pt>
                <c:pt idx="24">
                  <c:v>7.4955289447106974</c:v>
                </c:pt>
                <c:pt idx="25">
                  <c:v>5.9633584037619451</c:v>
                </c:pt>
                <c:pt idx="26">
                  <c:v>7.4764757460605065</c:v>
                </c:pt>
                <c:pt idx="27">
                  <c:v>8.3218944602340077</c:v>
                </c:pt>
                <c:pt idx="28">
                  <c:v>10.179086358188703</c:v>
                </c:pt>
                <c:pt idx="29">
                  <c:v>9.0607161712669786</c:v>
                </c:pt>
                <c:pt idx="30">
                  <c:v>9.9260540409295395</c:v>
                </c:pt>
                <c:pt idx="31">
                  <c:v>10.295464896445999</c:v>
                </c:pt>
                <c:pt idx="32">
                  <c:v>10.6648757519625</c:v>
                </c:pt>
                <c:pt idx="33">
                  <c:v>9.6</c:v>
                </c:pt>
                <c:pt idx="34">
                  <c:v>11.403697462995501</c:v>
                </c:pt>
                <c:pt idx="35">
                  <c:v>11.773108318512</c:v>
                </c:pt>
                <c:pt idx="36">
                  <c:v>13</c:v>
                </c:pt>
                <c:pt idx="37">
                  <c:v>12.511930029545001</c:v>
                </c:pt>
                <c:pt idx="38">
                  <c:v>12.8813408850614</c:v>
                </c:pt>
                <c:pt idx="39">
                  <c:v>13.250751740577901</c:v>
                </c:pt>
              </c:numCache>
            </c:numRef>
          </c:val>
        </c:ser>
        <c:marker val="1"/>
        <c:axId val="61527552"/>
        <c:axId val="61529088"/>
      </c:lineChart>
      <c:catAx>
        <c:axId val="61527552"/>
        <c:scaling>
          <c:orientation val="minMax"/>
        </c:scaling>
        <c:axPos val="b"/>
        <c:tickLblPos val="nextTo"/>
        <c:crossAx val="61529088"/>
        <c:crosses val="autoZero"/>
        <c:auto val="1"/>
        <c:lblAlgn val="ctr"/>
        <c:lblOffset val="100"/>
      </c:catAx>
      <c:valAx>
        <c:axId val="61529088"/>
        <c:scaling>
          <c:orientation val="minMax"/>
        </c:scaling>
        <c:axPos val="l"/>
        <c:majorGridlines/>
        <c:numFmt formatCode="0.0" sourceLinked="1"/>
        <c:tickLblPos val="nextTo"/>
        <c:crossAx val="61527552"/>
        <c:crosses val="autoZero"/>
        <c:crossBetween val="between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trendline>
            <c:name>pol 2</c:name>
            <c:trendlineType val="poly"/>
            <c:order val="2"/>
            <c:forward val="3"/>
            <c:dispRSqr val="1"/>
            <c:dispEq val="1"/>
            <c:trendlineLbl>
              <c:layout>
                <c:manualLayout>
                  <c:x val="-0.53475735196253205"/>
                  <c:y val="-0.28702908948952455"/>
                </c:manualLayout>
              </c:layout>
              <c:numFmt formatCode="General" sourceLinked="0"/>
            </c:trendlineLbl>
          </c:trendline>
          <c:trendline>
            <c:name>pol 4</c:name>
            <c:spPr>
              <a:ln>
                <a:solidFill>
                  <a:srgbClr val="FF0000"/>
                </a:solidFill>
              </a:ln>
            </c:spPr>
            <c:trendlineType val="poly"/>
            <c:order val="4"/>
            <c:forward val="3"/>
            <c:dispRSqr val="1"/>
            <c:dispEq val="1"/>
            <c:trendlineLbl>
              <c:layout>
                <c:manualLayout>
                  <c:x val="-0.40603722381343132"/>
                  <c:y val="-4.020638987007513E-3"/>
                </c:manualLayout>
              </c:layout>
              <c:numFmt formatCode="General" sourceLinked="0"/>
            </c:trendlineLbl>
          </c:trendline>
          <c:trendline>
            <c:name>pol 6</c:name>
            <c:spPr>
              <a:ln>
                <a:solidFill>
                  <a:srgbClr val="00B050"/>
                </a:solidFill>
              </a:ln>
            </c:spPr>
            <c:trendlineType val="poly"/>
            <c:order val="6"/>
            <c:forward val="3"/>
            <c:dispRSqr val="1"/>
            <c:dispEq val="1"/>
            <c:trendlineLbl>
              <c:layout>
                <c:manualLayout>
                  <c:x val="-0.28398851499841227"/>
                  <c:y val="3.5692985489331114E-2"/>
                </c:manualLayout>
              </c:layout>
              <c:numFmt formatCode="General" sourceLinked="0"/>
            </c:trendlineLbl>
          </c:trendline>
          <c:val>
            <c:numRef>
              <c:f>Лист1!$A$2:$A$41</c:f>
              <c:numCache>
                <c:formatCode>0.0</c:formatCode>
                <c:ptCount val="40"/>
                <c:pt idx="0">
                  <c:v>-0.45288958699976523</c:v>
                </c:pt>
                <c:pt idx="1">
                  <c:v>0.8814404954188072</c:v>
                </c:pt>
                <c:pt idx="2">
                  <c:v>-0.51930209189425458</c:v>
                </c:pt>
                <c:pt idx="3">
                  <c:v>0.78774790652576498</c:v>
                </c:pt>
                <c:pt idx="4">
                  <c:v>0.32578238953813426</c:v>
                </c:pt>
                <c:pt idx="5">
                  <c:v>2.3624400540165067</c:v>
                </c:pt>
                <c:pt idx="6">
                  <c:v>0.97736289611400939</c:v>
                </c:pt>
                <c:pt idx="7">
                  <c:v>3.2545951356864773</c:v>
                </c:pt>
                <c:pt idx="8">
                  <c:v>5.232419976889819</c:v>
                </c:pt>
                <c:pt idx="9">
                  <c:v>4.9301854349162797</c:v>
                </c:pt>
                <c:pt idx="10">
                  <c:v>6.8047487127872603</c:v>
                </c:pt>
                <c:pt idx="11">
                  <c:v>7.5707006836821051</c:v>
                </c:pt>
                <c:pt idx="12">
                  <c:v>8.0250068419555927</c:v>
                </c:pt>
                <c:pt idx="13">
                  <c:v>7.4457872458764101</c:v>
                </c:pt>
                <c:pt idx="14">
                  <c:v>7.1701341522231425</c:v>
                </c:pt>
                <c:pt idx="15">
                  <c:v>7.661101383486054</c:v>
                </c:pt>
                <c:pt idx="16">
                  <c:v>8.5702796165406685</c:v>
                </c:pt>
                <c:pt idx="17">
                  <c:v>7.5697064459070749</c:v>
                </c:pt>
                <c:pt idx="18">
                  <c:v>8.7005976533805089</c:v>
                </c:pt>
                <c:pt idx="19">
                  <c:v>7.1431462499778213</c:v>
                </c:pt>
                <c:pt idx="20">
                  <c:v>6.0129134321825548</c:v>
                </c:pt>
                <c:pt idx="21">
                  <c:v>7.6764098648779564</c:v>
                </c:pt>
                <c:pt idx="22">
                  <c:v>7.9548753664111285</c:v>
                </c:pt>
                <c:pt idx="23">
                  <c:v>6.2845659236884952</c:v>
                </c:pt>
                <c:pt idx="24">
                  <c:v>7.4955289447106974</c:v>
                </c:pt>
                <c:pt idx="25">
                  <c:v>5.9633584037619451</c:v>
                </c:pt>
                <c:pt idx="26">
                  <c:v>7.4764757460605065</c:v>
                </c:pt>
                <c:pt idx="27">
                  <c:v>8.3218944602340077</c:v>
                </c:pt>
                <c:pt idx="28">
                  <c:v>10.179086358188703</c:v>
                </c:pt>
                <c:pt idx="29">
                  <c:v>9.0607161712669786</c:v>
                </c:pt>
                <c:pt idx="30">
                  <c:v>9.9260540409295395</c:v>
                </c:pt>
                <c:pt idx="31">
                  <c:v>10.295464896445999</c:v>
                </c:pt>
                <c:pt idx="32">
                  <c:v>10.6648757519625</c:v>
                </c:pt>
                <c:pt idx="33">
                  <c:v>9.6</c:v>
                </c:pt>
                <c:pt idx="34">
                  <c:v>11.403697462995501</c:v>
                </c:pt>
                <c:pt idx="35">
                  <c:v>11.773108318512</c:v>
                </c:pt>
                <c:pt idx="36">
                  <c:v>13</c:v>
                </c:pt>
                <c:pt idx="37">
                  <c:v>12.511930029545001</c:v>
                </c:pt>
                <c:pt idx="38">
                  <c:v>12.8813408850614</c:v>
                </c:pt>
                <c:pt idx="39">
                  <c:v>13.250751740577901</c:v>
                </c:pt>
              </c:numCache>
            </c:numRef>
          </c:val>
        </c:ser>
        <c:marker val="1"/>
        <c:axId val="63850752"/>
        <c:axId val="63860736"/>
      </c:lineChart>
      <c:catAx>
        <c:axId val="63850752"/>
        <c:scaling>
          <c:orientation val="minMax"/>
        </c:scaling>
        <c:axPos val="b"/>
        <c:tickLblPos val="nextTo"/>
        <c:crossAx val="63860736"/>
        <c:crosses val="autoZero"/>
        <c:auto val="1"/>
        <c:lblAlgn val="ctr"/>
        <c:lblOffset val="100"/>
      </c:catAx>
      <c:valAx>
        <c:axId val="63860736"/>
        <c:scaling>
          <c:orientation val="minMax"/>
        </c:scaling>
        <c:axPos val="l"/>
        <c:majorGridlines/>
        <c:numFmt formatCode="0.0" sourceLinked="1"/>
        <c:tickLblPos val="nextTo"/>
        <c:crossAx val="63850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trendline>
            <c:trendlineType val="movingAvg"/>
            <c:period val="2"/>
          </c:trendline>
          <c:trendline>
            <c:spPr>
              <a:ln>
                <a:solidFill>
                  <a:srgbClr val="FF0000"/>
                </a:solidFill>
              </a:ln>
            </c:spPr>
            <c:trendlineType val="movingAvg"/>
            <c:period val="4"/>
          </c:trendline>
          <c:trendline>
            <c:spPr>
              <a:ln>
                <a:solidFill>
                  <a:srgbClr val="00B050"/>
                </a:solidFill>
              </a:ln>
            </c:spPr>
            <c:trendlineType val="movingAvg"/>
            <c:period val="10"/>
          </c:trendline>
          <c:val>
            <c:numRef>
              <c:f>Лист1!$A$2:$A$41</c:f>
              <c:numCache>
                <c:formatCode>0.0</c:formatCode>
                <c:ptCount val="40"/>
                <c:pt idx="0">
                  <c:v>-0.45288958699976523</c:v>
                </c:pt>
                <c:pt idx="1">
                  <c:v>0.8814404954188072</c:v>
                </c:pt>
                <c:pt idx="2">
                  <c:v>-0.51930209189425458</c:v>
                </c:pt>
                <c:pt idx="3">
                  <c:v>0.78774790652576498</c:v>
                </c:pt>
                <c:pt idx="4">
                  <c:v>0.32578238953813426</c:v>
                </c:pt>
                <c:pt idx="5">
                  <c:v>2.3624400540165067</c:v>
                </c:pt>
                <c:pt idx="6">
                  <c:v>0.97736289611400939</c:v>
                </c:pt>
                <c:pt idx="7">
                  <c:v>3.2545951356864773</c:v>
                </c:pt>
                <c:pt idx="8">
                  <c:v>5.232419976889819</c:v>
                </c:pt>
                <c:pt idx="9">
                  <c:v>4.9301854349162797</c:v>
                </c:pt>
                <c:pt idx="10">
                  <c:v>6.8047487127872603</c:v>
                </c:pt>
                <c:pt idx="11">
                  <c:v>7.5707006836821051</c:v>
                </c:pt>
                <c:pt idx="12">
                  <c:v>8.0250068419555927</c:v>
                </c:pt>
                <c:pt idx="13">
                  <c:v>7.4457872458764101</c:v>
                </c:pt>
                <c:pt idx="14">
                  <c:v>7.1701341522231425</c:v>
                </c:pt>
                <c:pt idx="15">
                  <c:v>7.661101383486054</c:v>
                </c:pt>
                <c:pt idx="16">
                  <c:v>8.5702796165406685</c:v>
                </c:pt>
                <c:pt idx="17">
                  <c:v>7.5697064459070749</c:v>
                </c:pt>
                <c:pt idx="18">
                  <c:v>8.7005976533805089</c:v>
                </c:pt>
                <c:pt idx="19">
                  <c:v>7.1431462499778213</c:v>
                </c:pt>
                <c:pt idx="20">
                  <c:v>6.0129134321825548</c:v>
                </c:pt>
                <c:pt idx="21">
                  <c:v>7.6764098648779564</c:v>
                </c:pt>
                <c:pt idx="22">
                  <c:v>7.9548753664111285</c:v>
                </c:pt>
                <c:pt idx="23">
                  <c:v>6.2845659236884952</c:v>
                </c:pt>
                <c:pt idx="24">
                  <c:v>7.4955289447106974</c:v>
                </c:pt>
                <c:pt idx="25">
                  <c:v>5.9633584037619451</c:v>
                </c:pt>
                <c:pt idx="26">
                  <c:v>7.4764757460605065</c:v>
                </c:pt>
                <c:pt idx="27">
                  <c:v>8.3218944602340077</c:v>
                </c:pt>
                <c:pt idx="28">
                  <c:v>10.179086358188703</c:v>
                </c:pt>
                <c:pt idx="29">
                  <c:v>9.0607161712669786</c:v>
                </c:pt>
                <c:pt idx="30">
                  <c:v>9.9260540409295395</c:v>
                </c:pt>
                <c:pt idx="31">
                  <c:v>10.295464896445999</c:v>
                </c:pt>
                <c:pt idx="32">
                  <c:v>10.6648757519625</c:v>
                </c:pt>
                <c:pt idx="33">
                  <c:v>9.6</c:v>
                </c:pt>
                <c:pt idx="34">
                  <c:v>11.403697462995501</c:v>
                </c:pt>
                <c:pt idx="35">
                  <c:v>11.773108318512</c:v>
                </c:pt>
                <c:pt idx="36">
                  <c:v>13</c:v>
                </c:pt>
                <c:pt idx="37">
                  <c:v>12.511930029545001</c:v>
                </c:pt>
                <c:pt idx="38">
                  <c:v>12.8813408850614</c:v>
                </c:pt>
                <c:pt idx="39">
                  <c:v>13.250751740577901</c:v>
                </c:pt>
              </c:numCache>
            </c:numRef>
          </c:val>
        </c:ser>
        <c:marker val="1"/>
        <c:axId val="63895808"/>
        <c:axId val="63787008"/>
      </c:lineChart>
      <c:catAx>
        <c:axId val="63895808"/>
        <c:scaling>
          <c:orientation val="minMax"/>
        </c:scaling>
        <c:axPos val="b"/>
        <c:tickLblPos val="nextTo"/>
        <c:crossAx val="63787008"/>
        <c:crosses val="autoZero"/>
        <c:auto val="1"/>
        <c:lblAlgn val="ctr"/>
        <c:lblOffset val="100"/>
      </c:catAx>
      <c:valAx>
        <c:axId val="63787008"/>
        <c:scaling>
          <c:orientation val="minMax"/>
        </c:scaling>
        <c:axPos val="l"/>
        <c:majorGridlines/>
        <c:numFmt formatCode="0.0" sourceLinked="1"/>
        <c:tickLblPos val="nextTo"/>
        <c:crossAx val="63895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171448</xdr:colOff>
      <xdr:row>0</xdr:row>
      <xdr:rowOff>104776</xdr:rowOff>
    </xdr:from>
    <xdr:to>
      <xdr:col>14</xdr:col>
      <xdr:colOff>466725</xdr:colOff>
      <xdr:row>15</xdr:row>
      <xdr:rowOff>180976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318408</xdr:colOff>
      <xdr:row>16</xdr:row>
      <xdr:rowOff>136071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0</xdr:row>
      <xdr:rowOff>76199</xdr:rowOff>
    </xdr:from>
    <xdr:to>
      <xdr:col>14</xdr:col>
      <xdr:colOff>380999</xdr:colOff>
      <xdr:row>16</xdr:row>
      <xdr:rowOff>28574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topLeftCell="A17" zoomScale="60" zoomScaleNormal="60" workbookViewId="0">
      <selection activeCell="H30" sqref="H30"/>
    </sheetView>
  </sheetViews>
  <sheetFormatPr defaultRowHeight="15"/>
  <cols>
    <col min="1" max="1" width="9.140625" style="1"/>
    <col min="6" max="6" width="11.42578125" customWidth="1"/>
    <col min="7" max="9" width="12" customWidth="1"/>
    <col min="10" max="10" width="9.85546875" bestFit="1" customWidth="1"/>
    <col min="11" max="11" width="11.85546875" customWidth="1"/>
    <col min="12" max="12" width="12.85546875" customWidth="1"/>
    <col min="21" max="21" width="15.140625" customWidth="1"/>
    <col min="22" max="23" width="15.85546875" customWidth="1"/>
    <col min="24" max="24" width="9.140625" customWidth="1"/>
    <col min="25" max="25" width="12.28515625" customWidth="1"/>
    <col min="26" max="26" width="15.28515625" customWidth="1"/>
    <col min="27" max="27" width="11.5703125" customWidth="1"/>
    <col min="28" max="28" width="13.28515625" customWidth="1"/>
    <col min="29" max="29" width="12.5703125" bestFit="1" customWidth="1"/>
  </cols>
  <sheetData>
    <row r="1" spans="1:30" s="15" customFormat="1" ht="15.75" thickBot="1">
      <c r="A1" s="25" t="s">
        <v>1</v>
      </c>
      <c r="B1" s="23" t="s">
        <v>0</v>
      </c>
      <c r="C1" s="23" t="s">
        <v>2</v>
      </c>
      <c r="D1" s="23" t="s">
        <v>4</v>
      </c>
      <c r="E1" s="23" t="s">
        <v>3</v>
      </c>
      <c r="F1" s="23" t="s">
        <v>15</v>
      </c>
      <c r="G1" s="24" t="s">
        <v>16</v>
      </c>
      <c r="I1" s="15" t="s">
        <v>18</v>
      </c>
      <c r="J1" s="15" t="s">
        <v>24</v>
      </c>
      <c r="K1" s="15" t="s">
        <v>22</v>
      </c>
      <c r="L1" s="15" t="s">
        <v>23</v>
      </c>
      <c r="N1" s="15" t="s">
        <v>17</v>
      </c>
      <c r="O1" s="15" t="s">
        <v>27</v>
      </c>
      <c r="P1" s="15" t="s">
        <v>29</v>
      </c>
      <c r="Q1" s="15" t="s">
        <v>23</v>
      </c>
      <c r="S1" s="15" t="s">
        <v>19</v>
      </c>
      <c r="T1" s="15" t="s">
        <v>28</v>
      </c>
      <c r="U1" s="15" t="s">
        <v>30</v>
      </c>
      <c r="V1" s="15" t="s">
        <v>23</v>
      </c>
    </row>
    <row r="2" spans="1:30">
      <c r="A2" s="26">
        <v>-0.45288958699976523</v>
      </c>
      <c r="B2" s="1">
        <v>1</v>
      </c>
      <c r="C2" s="1">
        <f>B2*B2</f>
        <v>1</v>
      </c>
      <c r="D2" s="1">
        <f>C2*B2</f>
        <v>1</v>
      </c>
      <c r="E2" s="1">
        <f>D2*B2</f>
        <v>1</v>
      </c>
      <c r="F2" s="1">
        <f>E2*B2</f>
        <v>1</v>
      </c>
      <c r="G2" s="11">
        <f>F2*B2</f>
        <v>1</v>
      </c>
      <c r="H2" s="29"/>
      <c r="I2" s="29">
        <f xml:space="preserve"> -0.004*C2 + 0.4582*B2 - 0.0462</f>
        <v>0.40799999999999997</v>
      </c>
      <c r="J2" s="29">
        <f t="shared" ref="J2:J41" si="0">A2-I2</f>
        <v>-0.86088958699976526</v>
      </c>
      <c r="K2" s="28">
        <f>J2*J2</f>
        <v>0.74113088100462643</v>
      </c>
      <c r="L2" s="28">
        <v>0</v>
      </c>
      <c r="M2" s="16"/>
      <c r="N2" s="29">
        <f>(0.000002)*E2+0.0007*D2-0.05*C2+1.2519*B2-2.9742</f>
        <v>-1.7715980000000002</v>
      </c>
      <c r="O2" s="29">
        <f>A2-N2</f>
        <v>1.3187084130002349</v>
      </c>
      <c r="P2" s="28">
        <f>O2*O2</f>
        <v>1.7389918785175982</v>
      </c>
      <c r="Q2" s="28">
        <v>0</v>
      </c>
      <c r="R2" s="16"/>
      <c r="S2" s="29">
        <f xml:space="preserve"> (0.0000002)*G2 - (0.00004)*F2 + 0.002*E2 - 0.0536*D2 + 0.64*C2 - 2.4177*B2 + 2.342</f>
        <v>0.51266020000000001</v>
      </c>
      <c r="T2" s="29">
        <f>A2-S2</f>
        <v>-0.96554978699976524</v>
      </c>
      <c r="U2" s="28">
        <f>T2*T2</f>
        <v>0.932286391175292</v>
      </c>
      <c r="V2" s="28">
        <v>0</v>
      </c>
    </row>
    <row r="3" spans="1:30" ht="15.75" thickBot="1">
      <c r="A3" s="26">
        <v>0.8814404954188072</v>
      </c>
      <c r="B3" s="1">
        <v>2</v>
      </c>
      <c r="C3" s="1">
        <f t="shared" ref="C3:C41" si="1">B3*B3</f>
        <v>4</v>
      </c>
      <c r="D3" s="1">
        <f t="shared" ref="D3:D41" si="2">C3*B3</f>
        <v>8</v>
      </c>
      <c r="E3" s="1">
        <f t="shared" ref="E3:E41" si="3">D3*B3</f>
        <v>16</v>
      </c>
      <c r="F3" s="1">
        <f t="shared" ref="F3:F41" si="4">E3*B3</f>
        <v>32</v>
      </c>
      <c r="G3" s="11">
        <f t="shared" ref="G3:G41" si="5">F3*B3</f>
        <v>64</v>
      </c>
      <c r="H3" s="29"/>
      <c r="I3" s="29">
        <f t="shared" ref="I3:I41" si="6" xml:space="preserve"> -0.004*C3 + 0.4582*B3 - 0.0462</f>
        <v>0.85419999999999996</v>
      </c>
      <c r="J3" s="29">
        <f t="shared" si="0"/>
        <v>2.7240495418807242E-2</v>
      </c>
      <c r="K3" s="28">
        <f t="shared" ref="K3:K41" si="7">J3*J3</f>
        <v>7.4204459066205841E-4</v>
      </c>
      <c r="L3" s="28">
        <f>(J3-J2)^2</f>
        <v>0.78877504329682036</v>
      </c>
      <c r="M3" s="16"/>
      <c r="N3" s="29">
        <f t="shared" ref="N3:N41" si="8">(0.000002)*E3+0.0007*D3-0.05*C3+1.2519*B3-2.9742</f>
        <v>-0.66476800000000003</v>
      </c>
      <c r="O3" s="29">
        <f>A3-N3</f>
        <v>1.5462084954188073</v>
      </c>
      <c r="P3" s="28">
        <f t="shared" ref="P3:P41" si="9">O3*O3</f>
        <v>2.3907607113052918</v>
      </c>
      <c r="Q3" s="28">
        <f>(O3-O2)^2</f>
        <v>5.1756287500457257E-2</v>
      </c>
      <c r="R3" s="16"/>
      <c r="S3" s="29">
        <f t="shared" ref="S3:S41" si="10" xml:space="preserve"> (0.0000002)*G3 - (0.00004)*F3 + 0.002*E3 - 0.0536*D3 + 0.64*C3 - 2.4177*B3 + 2.342</f>
        <v>-0.33146719999999963</v>
      </c>
      <c r="T3" s="29">
        <f>A3-S3</f>
        <v>1.2129076954188069</v>
      </c>
      <c r="U3" s="28">
        <f t="shared" ref="U3:U41" si="11">T3*T3</f>
        <v>1.4711450776061614</v>
      </c>
      <c r="V3" s="28">
        <f>(T3-T2)^2</f>
        <v>4.7456770027054631</v>
      </c>
      <c r="Z3" t="s">
        <v>12</v>
      </c>
      <c r="AA3" t="s">
        <v>11</v>
      </c>
      <c r="AB3" t="s">
        <v>10</v>
      </c>
    </row>
    <row r="4" spans="1:30">
      <c r="A4" s="26">
        <v>-0.51930209189425458</v>
      </c>
      <c r="B4" s="1">
        <v>3</v>
      </c>
      <c r="C4" s="1">
        <f t="shared" si="1"/>
        <v>9</v>
      </c>
      <c r="D4" s="1">
        <f t="shared" si="2"/>
        <v>27</v>
      </c>
      <c r="E4" s="1">
        <f t="shared" si="3"/>
        <v>81</v>
      </c>
      <c r="F4" s="1">
        <f t="shared" si="4"/>
        <v>243</v>
      </c>
      <c r="G4" s="11">
        <f t="shared" si="5"/>
        <v>729</v>
      </c>
      <c r="H4" s="29"/>
      <c r="I4" s="29">
        <f t="shared" si="6"/>
        <v>1.2924</v>
      </c>
      <c r="J4" s="29">
        <f t="shared" si="0"/>
        <v>-1.8117020918942546</v>
      </c>
      <c r="K4" s="28">
        <f t="shared" si="7"/>
        <v>3.282264469774018</v>
      </c>
      <c r="L4" s="28">
        <f t="shared" ref="L4:L41" si="12">(J4-J3)^2</f>
        <v>3.381709839433658</v>
      </c>
      <c r="M4" s="16"/>
      <c r="N4" s="29">
        <f t="shared" si="8"/>
        <v>0.35056200000000004</v>
      </c>
      <c r="O4" s="29">
        <f>A4-N4</f>
        <v>-0.86986409189425462</v>
      </c>
      <c r="P4" s="28">
        <f t="shared" si="9"/>
        <v>0.75666353836701628</v>
      </c>
      <c r="Q4" s="28">
        <f t="shared" ref="Q4:Q41" si="13">(O4-O3)^2</f>
        <v>5.837406747165633</v>
      </c>
      <c r="R4" s="16"/>
      <c r="S4" s="29">
        <f t="shared" si="10"/>
        <v>-0.4458742</v>
      </c>
      <c r="T4" s="29">
        <f>A4-S4</f>
        <v>-7.3427891894254582E-2</v>
      </c>
      <c r="U4" s="28">
        <f t="shared" si="11"/>
        <v>5.391655308034338E-3</v>
      </c>
      <c r="V4" s="28">
        <f t="shared" ref="V4:V41" si="14">(T4-T3)^2</f>
        <v>1.6546592431880389</v>
      </c>
      <c r="Y4" s="1" t="s">
        <v>5</v>
      </c>
      <c r="Z4" s="7">
        <f t="array" ref="Z4:AB8">LINEST(A2:A41,B2:C41,1,1)</f>
        <v>-3.9617120583826469E-3</v>
      </c>
      <c r="AA4" s="8">
        <v>0.45821325251895123</v>
      </c>
      <c r="AB4" s="9">
        <v>-4.6213067487673509E-2</v>
      </c>
    </row>
    <row r="5" spans="1:30">
      <c r="A5" s="26">
        <v>0.78774790652576498</v>
      </c>
      <c r="B5" s="1">
        <v>4</v>
      </c>
      <c r="C5" s="1">
        <f t="shared" si="1"/>
        <v>16</v>
      </c>
      <c r="D5" s="1">
        <f t="shared" si="2"/>
        <v>64</v>
      </c>
      <c r="E5" s="1">
        <f t="shared" si="3"/>
        <v>256</v>
      </c>
      <c r="F5" s="1">
        <f t="shared" si="4"/>
        <v>1024</v>
      </c>
      <c r="G5" s="11">
        <f t="shared" si="5"/>
        <v>4096</v>
      </c>
      <c r="H5" s="29"/>
      <c r="I5" s="29">
        <f t="shared" si="6"/>
        <v>1.7225999999999999</v>
      </c>
      <c r="J5" s="29">
        <f t="shared" si="0"/>
        <v>-0.93485209347423492</v>
      </c>
      <c r="K5" s="28">
        <f t="shared" si="7"/>
        <v>0.87394843667315969</v>
      </c>
      <c r="L5" s="28">
        <f t="shared" si="12"/>
        <v>0.7688659197291885</v>
      </c>
      <c r="M5" s="16"/>
      <c r="N5" s="29">
        <f t="shared" si="8"/>
        <v>1.2787120000000001</v>
      </c>
      <c r="O5" s="29">
        <f>A5-N5</f>
        <v>-0.49096409347423509</v>
      </c>
      <c r="P5" s="28">
        <f t="shared" si="9"/>
        <v>0.24104574108097745</v>
      </c>
      <c r="Q5" s="28">
        <f t="shared" si="13"/>
        <v>0.1435652088026908</v>
      </c>
      <c r="R5" s="16"/>
      <c r="S5" s="29">
        <f t="shared" si="10"/>
        <v>-4.7340799999999295E-2</v>
      </c>
      <c r="T5" s="29">
        <f>A5-S5</f>
        <v>0.83508870652576428</v>
      </c>
      <c r="U5" s="28">
        <f t="shared" si="11"/>
        <v>0.69737314776687409</v>
      </c>
      <c r="V5" s="28">
        <f t="shared" si="14"/>
        <v>0.82540240960468181</v>
      </c>
      <c r="Y5" s="1" t="s">
        <v>6</v>
      </c>
      <c r="Z5" s="10">
        <v>2.0224721363128499E-3</v>
      </c>
      <c r="AA5" s="1">
        <v>8.5505376540075631E-2</v>
      </c>
      <c r="AB5" s="11">
        <v>0.76014124892466162</v>
      </c>
    </row>
    <row r="6" spans="1:30">
      <c r="A6" s="26">
        <v>0.32578238953813426</v>
      </c>
      <c r="B6" s="1">
        <v>5</v>
      </c>
      <c r="C6" s="1">
        <f t="shared" si="1"/>
        <v>25</v>
      </c>
      <c r="D6" s="1">
        <f t="shared" si="2"/>
        <v>125</v>
      </c>
      <c r="E6" s="1">
        <f t="shared" si="3"/>
        <v>625</v>
      </c>
      <c r="F6" s="1">
        <f t="shared" si="4"/>
        <v>3125</v>
      </c>
      <c r="G6" s="11">
        <f t="shared" si="5"/>
        <v>15625</v>
      </c>
      <c r="H6" s="29"/>
      <c r="I6" s="29">
        <f t="shared" si="6"/>
        <v>2.1448</v>
      </c>
      <c r="J6" s="29">
        <f t="shared" si="0"/>
        <v>-1.8190176104618658</v>
      </c>
      <c r="K6" s="28">
        <f t="shared" si="7"/>
        <v>3.308825067170396</v>
      </c>
      <c r="L6" s="28">
        <f t="shared" si="12"/>
        <v>0.78174866143000465</v>
      </c>
      <c r="M6" s="16"/>
      <c r="N6" s="29">
        <f t="shared" si="8"/>
        <v>2.12405</v>
      </c>
      <c r="O6" s="29">
        <f>A6-N6</f>
        <v>-1.7982676104618658</v>
      </c>
      <c r="P6" s="28">
        <f t="shared" si="9"/>
        <v>3.2337663988362286</v>
      </c>
      <c r="Q6" s="28">
        <f t="shared" si="13"/>
        <v>1.7090424855282282</v>
      </c>
      <c r="R6" s="16"/>
      <c r="S6" s="29">
        <f t="shared" si="10"/>
        <v>0.68162499999999993</v>
      </c>
      <c r="T6" s="29">
        <f>A6-S6</f>
        <v>-0.35584261046186566</v>
      </c>
      <c r="U6" s="28">
        <f t="shared" si="11"/>
        <v>0.12662396342031507</v>
      </c>
      <c r="V6" s="28">
        <f t="shared" si="14"/>
        <v>1.4183174017818905</v>
      </c>
      <c r="Y6" s="1" t="s">
        <v>7</v>
      </c>
      <c r="Z6" s="10">
        <v>0.84701726422482915</v>
      </c>
      <c r="AA6" s="1">
        <v>1.523059835489893</v>
      </c>
      <c r="AB6" s="11" t="e">
        <v>#N/A</v>
      </c>
    </row>
    <row r="7" spans="1:30">
      <c r="A7" s="26">
        <v>2.3624400540165067</v>
      </c>
      <c r="B7" s="1">
        <v>6</v>
      </c>
      <c r="C7" s="1">
        <f t="shared" si="1"/>
        <v>36</v>
      </c>
      <c r="D7" s="1">
        <f t="shared" si="2"/>
        <v>216</v>
      </c>
      <c r="E7" s="1">
        <f t="shared" si="3"/>
        <v>1296</v>
      </c>
      <c r="F7" s="1">
        <f t="shared" si="4"/>
        <v>7776</v>
      </c>
      <c r="G7" s="11">
        <f t="shared" si="5"/>
        <v>46656</v>
      </c>
      <c r="H7" s="29"/>
      <c r="I7" s="29">
        <f t="shared" si="6"/>
        <v>2.5590000000000002</v>
      </c>
      <c r="J7" s="29">
        <f t="shared" si="0"/>
        <v>-0.19655994598349347</v>
      </c>
      <c r="K7" s="28">
        <f t="shared" si="7"/>
        <v>3.863581236503387E-2</v>
      </c>
      <c r="L7" s="28">
        <f t="shared" si="12"/>
        <v>2.6323688730246149</v>
      </c>
      <c r="M7" s="16"/>
      <c r="N7" s="29">
        <f t="shared" si="8"/>
        <v>2.8909920000000002</v>
      </c>
      <c r="O7" s="29">
        <f>A7-N7</f>
        <v>-0.52855194598349353</v>
      </c>
      <c r="P7" s="28">
        <f t="shared" si="9"/>
        <v>0.27936715960293784</v>
      </c>
      <c r="Q7" s="28">
        <f t="shared" si="13"/>
        <v>1.6121778686217543</v>
      </c>
      <c r="R7" s="16"/>
      <c r="S7" s="29">
        <f t="shared" si="10"/>
        <v>1.5884911999999995</v>
      </c>
      <c r="T7" s="29">
        <f>A7-S7</f>
        <v>0.77394885401650715</v>
      </c>
      <c r="U7" s="28">
        <f t="shared" si="11"/>
        <v>0.59899682863346471</v>
      </c>
      <c r="V7" s="28">
        <f t="shared" si="14"/>
        <v>1.2764287532081864</v>
      </c>
      <c r="Y7" s="1" t="s">
        <v>8</v>
      </c>
      <c r="Z7" s="10">
        <v>102.42867803847024</v>
      </c>
      <c r="AA7" s="1">
        <v>37</v>
      </c>
      <c r="AB7" s="11" t="e">
        <v>#N/A</v>
      </c>
    </row>
    <row r="8" spans="1:30" ht="15.75" thickBot="1">
      <c r="A8" s="26">
        <v>0.97736289611400939</v>
      </c>
      <c r="B8" s="1">
        <v>7</v>
      </c>
      <c r="C8" s="1">
        <f t="shared" si="1"/>
        <v>49</v>
      </c>
      <c r="D8" s="1">
        <f t="shared" si="2"/>
        <v>343</v>
      </c>
      <c r="E8" s="1">
        <f t="shared" si="3"/>
        <v>2401</v>
      </c>
      <c r="F8" s="1">
        <f t="shared" si="4"/>
        <v>16807</v>
      </c>
      <c r="G8" s="11">
        <f t="shared" si="5"/>
        <v>117649</v>
      </c>
      <c r="H8" s="29"/>
      <c r="I8" s="29">
        <f t="shared" si="6"/>
        <v>2.9651999999999998</v>
      </c>
      <c r="J8" s="29">
        <f t="shared" si="0"/>
        <v>-1.9878371038859903</v>
      </c>
      <c r="K8" s="28">
        <f t="shared" si="7"/>
        <v>3.9514963515858414</v>
      </c>
      <c r="L8" s="28">
        <f t="shared" si="12"/>
        <v>3.2086738564232467</v>
      </c>
      <c r="M8" s="16"/>
      <c r="N8" s="29">
        <f t="shared" si="8"/>
        <v>3.5840020000000012</v>
      </c>
      <c r="O8" s="29">
        <f>A8-N8</f>
        <v>-2.6066391038859917</v>
      </c>
      <c r="P8" s="28">
        <f t="shared" si="9"/>
        <v>6.7945674179075661</v>
      </c>
      <c r="Q8" s="28">
        <f t="shared" si="13"/>
        <v>4.3184462358392821</v>
      </c>
      <c r="R8" s="16"/>
      <c r="S8" s="29">
        <f t="shared" si="10"/>
        <v>2.5465497999999989</v>
      </c>
      <c r="T8" s="29">
        <f>A8-S8</f>
        <v>-1.5691869038859894</v>
      </c>
      <c r="U8" s="28">
        <f t="shared" si="11"/>
        <v>2.4623475393272973</v>
      </c>
      <c r="V8" s="28">
        <f t="shared" si="14"/>
        <v>5.4902851799613064</v>
      </c>
      <c r="Y8" s="1" t="s">
        <v>9</v>
      </c>
      <c r="Z8" s="12">
        <v>475.20991609406667</v>
      </c>
      <c r="AA8" s="19">
        <v>85.829316711852499</v>
      </c>
      <c r="AB8" s="14" t="e">
        <v>#N/A</v>
      </c>
      <c r="AC8" s="1"/>
      <c r="AD8" s="1"/>
    </row>
    <row r="9" spans="1:30">
      <c r="A9" s="26">
        <v>3.2545951356864773</v>
      </c>
      <c r="B9" s="1">
        <v>8</v>
      </c>
      <c r="C9" s="1">
        <f t="shared" si="1"/>
        <v>64</v>
      </c>
      <c r="D9" s="1">
        <f t="shared" si="2"/>
        <v>512</v>
      </c>
      <c r="E9" s="1">
        <f t="shared" si="3"/>
        <v>4096</v>
      </c>
      <c r="F9" s="1">
        <f t="shared" si="4"/>
        <v>32768</v>
      </c>
      <c r="G9" s="11">
        <f t="shared" si="5"/>
        <v>262144</v>
      </c>
      <c r="H9" s="29"/>
      <c r="I9" s="29">
        <f t="shared" si="6"/>
        <v>3.3634000000000004</v>
      </c>
      <c r="J9" s="29">
        <f t="shared" si="0"/>
        <v>-0.1088048643135231</v>
      </c>
      <c r="K9" s="28">
        <f t="shared" si="7"/>
        <v>1.1838498498284172E-2</v>
      </c>
      <c r="L9" s="28">
        <f t="shared" si="12"/>
        <v>3.5307621573527217</v>
      </c>
      <c r="M9" s="16"/>
      <c r="N9" s="29">
        <f t="shared" si="8"/>
        <v>4.207592</v>
      </c>
      <c r="O9" s="29">
        <f>A9-N9</f>
        <v>-0.95299686431352271</v>
      </c>
      <c r="P9" s="28">
        <f t="shared" si="9"/>
        <v>0.90820302339140679</v>
      </c>
      <c r="Q9" s="28">
        <f t="shared" si="13"/>
        <v>2.7345326564982511</v>
      </c>
      <c r="R9" s="16"/>
      <c r="S9" s="29">
        <f t="shared" si="10"/>
        <v>3.4509088000000019</v>
      </c>
      <c r="T9" s="29">
        <f>A9-S9</f>
        <v>-0.19631366431352459</v>
      </c>
      <c r="U9" s="28">
        <f t="shared" si="11"/>
        <v>3.8539054796203218E-2</v>
      </c>
      <c r="V9" s="28">
        <f t="shared" si="14"/>
        <v>1.8847809319341942</v>
      </c>
      <c r="AA9" s="20"/>
    </row>
    <row r="10" spans="1:30">
      <c r="A10" s="26">
        <v>5.232419976889819</v>
      </c>
      <c r="B10" s="1">
        <v>9</v>
      </c>
      <c r="C10" s="1">
        <f t="shared" si="1"/>
        <v>81</v>
      </c>
      <c r="D10" s="1">
        <f t="shared" si="2"/>
        <v>729</v>
      </c>
      <c r="E10" s="1">
        <f t="shared" si="3"/>
        <v>6561</v>
      </c>
      <c r="F10" s="1">
        <f t="shared" si="4"/>
        <v>59049</v>
      </c>
      <c r="G10" s="11">
        <f t="shared" si="5"/>
        <v>531441</v>
      </c>
      <c r="H10" s="29"/>
      <c r="I10" s="29">
        <f t="shared" si="6"/>
        <v>3.7536000000000005</v>
      </c>
      <c r="J10" s="29">
        <f t="shared" si="0"/>
        <v>1.4788199768898185</v>
      </c>
      <c r="K10" s="28">
        <f t="shared" si="7"/>
        <v>2.1869085240484032</v>
      </c>
      <c r="L10" s="28">
        <f t="shared" si="12"/>
        <v>2.5205526364059354</v>
      </c>
      <c r="M10" s="16"/>
      <c r="N10" s="29">
        <f t="shared" si="8"/>
        <v>4.7663219999999988</v>
      </c>
      <c r="O10" s="29">
        <f>A10-N10</f>
        <v>0.46609797688982013</v>
      </c>
      <c r="P10" s="28">
        <f t="shared" si="9"/>
        <v>0.21724732406078331</v>
      </c>
      <c r="Q10" s="28">
        <f t="shared" si="13"/>
        <v>2.0138301683299407</v>
      </c>
      <c r="R10" s="16"/>
      <c r="S10" s="29">
        <f t="shared" si="10"/>
        <v>4.2146281999999982</v>
      </c>
      <c r="T10" s="29">
        <f>A10-S10</f>
        <v>1.0177917768898208</v>
      </c>
      <c r="U10" s="28">
        <f t="shared" si="11"/>
        <v>1.0359001011045388</v>
      </c>
      <c r="V10" s="28">
        <f t="shared" si="14"/>
        <v>1.4740520223595701</v>
      </c>
      <c r="Y10" s="15"/>
      <c r="AA10" s="20"/>
    </row>
    <row r="11" spans="1:30" ht="15.75" thickBot="1">
      <c r="A11" s="26">
        <v>4.9301854349162797</v>
      </c>
      <c r="B11" s="1">
        <v>10</v>
      </c>
      <c r="C11" s="1">
        <f t="shared" si="1"/>
        <v>100</v>
      </c>
      <c r="D11" s="1">
        <f t="shared" si="2"/>
        <v>1000</v>
      </c>
      <c r="E11" s="1">
        <f t="shared" si="3"/>
        <v>10000</v>
      </c>
      <c r="F11" s="1">
        <f t="shared" si="4"/>
        <v>100000</v>
      </c>
      <c r="G11" s="11">
        <f t="shared" si="5"/>
        <v>1000000</v>
      </c>
      <c r="H11" s="29"/>
      <c r="I11" s="29">
        <f t="shared" si="6"/>
        <v>4.1357999999999997</v>
      </c>
      <c r="J11" s="29">
        <f t="shared" si="0"/>
        <v>0.79438543491628</v>
      </c>
      <c r="K11" s="28">
        <f t="shared" si="7"/>
        <v>0.63104821920712728</v>
      </c>
      <c r="L11" s="28">
        <f>(J11-J10)^2</f>
        <v>0.46845064224652738</v>
      </c>
      <c r="M11" s="16"/>
      <c r="N11" s="29">
        <f t="shared" si="8"/>
        <v>5.264800000000001</v>
      </c>
      <c r="O11" s="29">
        <f>A11-N11</f>
        <v>-0.33461456508372134</v>
      </c>
      <c r="P11" s="28">
        <f t="shared" si="9"/>
        <v>0.11196690716616799</v>
      </c>
      <c r="Q11" s="28">
        <f t="shared" si="13"/>
        <v>0.64114057487373044</v>
      </c>
      <c r="R11" s="16"/>
      <c r="S11" s="29">
        <f t="shared" si="10"/>
        <v>4.7649999999999952</v>
      </c>
      <c r="T11" s="29">
        <f>A11-S11</f>
        <v>0.16518543491628446</v>
      </c>
      <c r="U11" s="28">
        <f t="shared" si="11"/>
        <v>2.728622790848205E-2</v>
      </c>
      <c r="V11" s="28">
        <f t="shared" si="14"/>
        <v>0.72693757437349482</v>
      </c>
      <c r="Z11" t="s">
        <v>14</v>
      </c>
      <c r="AA11" s="20" t="s">
        <v>13</v>
      </c>
      <c r="AB11" t="s">
        <v>12</v>
      </c>
      <c r="AC11" t="s">
        <v>11</v>
      </c>
      <c r="AD11" t="s">
        <v>10</v>
      </c>
    </row>
    <row r="12" spans="1:30">
      <c r="A12" s="26">
        <v>6.8047487127872603</v>
      </c>
      <c r="B12" s="1">
        <v>11</v>
      </c>
      <c r="C12" s="1">
        <f t="shared" si="1"/>
        <v>121</v>
      </c>
      <c r="D12" s="1">
        <f t="shared" si="2"/>
        <v>1331</v>
      </c>
      <c r="E12" s="1">
        <f t="shared" si="3"/>
        <v>14641</v>
      </c>
      <c r="F12" s="1">
        <f t="shared" si="4"/>
        <v>161051</v>
      </c>
      <c r="G12" s="11">
        <f t="shared" si="5"/>
        <v>1771561</v>
      </c>
      <c r="H12" s="29"/>
      <c r="I12" s="29">
        <f t="shared" si="6"/>
        <v>4.51</v>
      </c>
      <c r="J12" s="29">
        <f t="shared" si="0"/>
        <v>2.2947487127872606</v>
      </c>
      <c r="K12" s="28">
        <f t="shared" si="7"/>
        <v>5.2658716548387892</v>
      </c>
      <c r="L12" s="28">
        <f t="shared" si="12"/>
        <v>2.2510899655837533</v>
      </c>
      <c r="M12" s="16"/>
      <c r="N12" s="29">
        <f t="shared" si="8"/>
        <v>5.7076820000000001</v>
      </c>
      <c r="O12" s="29">
        <f>A12-N12</f>
        <v>1.0970667127872602</v>
      </c>
      <c r="P12" s="28">
        <f t="shared" si="9"/>
        <v>1.203555372305845</v>
      </c>
      <c r="Q12" s="28">
        <f t="shared" si="13"/>
        <v>2.0497112814062866</v>
      </c>
      <c r="R12" s="16"/>
      <c r="S12" s="29">
        <f t="shared" si="10"/>
        <v>5.0399721999999993</v>
      </c>
      <c r="T12" s="29">
        <f>A12-S12</f>
        <v>1.764776512787261</v>
      </c>
      <c r="U12" s="28">
        <f t="shared" si="11"/>
        <v>3.1144361400855658</v>
      </c>
      <c r="V12" s="28">
        <f t="shared" si="14"/>
        <v>2.5586916164044324</v>
      </c>
      <c r="Y12" s="1" t="s">
        <v>5</v>
      </c>
      <c r="Z12" s="7">
        <f t="array" ref="Z12:AD16">LINEST(A2:A41,B2:E41,1,1)</f>
        <v>1.8157770853896653E-6</v>
      </c>
      <c r="AA12" s="21">
        <v>6.6477975590990097E-4</v>
      </c>
      <c r="AB12" s="8">
        <v>-5.0045015032491598E-2</v>
      </c>
      <c r="AC12" s="8">
        <v>1.2519381622010151</v>
      </c>
      <c r="AD12" s="9">
        <v>-2.9741643050177284</v>
      </c>
    </row>
    <row r="13" spans="1:30">
      <c r="A13" s="26">
        <v>7.5707006836821051</v>
      </c>
      <c r="B13" s="1">
        <v>12</v>
      </c>
      <c r="C13" s="1">
        <f t="shared" si="1"/>
        <v>144</v>
      </c>
      <c r="D13" s="1">
        <f t="shared" si="2"/>
        <v>1728</v>
      </c>
      <c r="E13" s="1">
        <f t="shared" si="3"/>
        <v>20736</v>
      </c>
      <c r="F13" s="1">
        <f t="shared" si="4"/>
        <v>248832</v>
      </c>
      <c r="G13" s="11">
        <f t="shared" si="5"/>
        <v>2985984</v>
      </c>
      <c r="H13" s="29"/>
      <c r="I13" s="29">
        <f t="shared" si="6"/>
        <v>4.8761999999999999</v>
      </c>
      <c r="J13" s="29">
        <f t="shared" si="0"/>
        <v>2.6945006836821053</v>
      </c>
      <c r="K13" s="28">
        <f t="shared" si="7"/>
        <v>7.2603339343633326</v>
      </c>
      <c r="L13" s="28">
        <f t="shared" si="12"/>
        <v>0.15980163823431276</v>
      </c>
      <c r="M13" s="16"/>
      <c r="N13" s="29">
        <f t="shared" si="8"/>
        <v>6.099672</v>
      </c>
      <c r="O13" s="29">
        <f>A13-N13</f>
        <v>1.4710286836821052</v>
      </c>
      <c r="P13" s="28">
        <f t="shared" si="9"/>
        <v>2.1639253882155072</v>
      </c>
      <c r="Q13" s="28">
        <f t="shared" si="13"/>
        <v>0.13984755567555687</v>
      </c>
      <c r="R13" s="16"/>
      <c r="S13" s="29">
        <f t="shared" si="10"/>
        <v>4.9847167999999957</v>
      </c>
      <c r="T13" s="29">
        <f>A13-S13</f>
        <v>2.5859838836821094</v>
      </c>
      <c r="U13" s="28">
        <f t="shared" si="11"/>
        <v>6.6873126466636057</v>
      </c>
      <c r="V13" s="28">
        <f t="shared" si="14"/>
        <v>0.67438154601202915</v>
      </c>
      <c r="Y13" s="1" t="s">
        <v>6</v>
      </c>
      <c r="Z13" s="10">
        <v>1.5238005848512305E-5</v>
      </c>
      <c r="AA13" s="5">
        <v>1.2588263577075986E-3</v>
      </c>
      <c r="AB13" s="1">
        <v>3.4550995321746186E-2</v>
      </c>
      <c r="AC13" s="1">
        <v>0.35445909391034885</v>
      </c>
      <c r="AD13" s="11">
        <v>1.0772593356761353</v>
      </c>
    </row>
    <row r="14" spans="1:30">
      <c r="A14" s="26">
        <v>8.0250068419555927</v>
      </c>
      <c r="B14" s="1">
        <v>13</v>
      </c>
      <c r="C14" s="1">
        <f t="shared" si="1"/>
        <v>169</v>
      </c>
      <c r="D14" s="1">
        <f t="shared" si="2"/>
        <v>2197</v>
      </c>
      <c r="E14" s="1">
        <f t="shared" si="3"/>
        <v>28561</v>
      </c>
      <c r="F14" s="1">
        <f t="shared" si="4"/>
        <v>371293</v>
      </c>
      <c r="G14" s="11">
        <f t="shared" si="5"/>
        <v>4826809</v>
      </c>
      <c r="H14" s="29"/>
      <c r="I14" s="29">
        <f t="shared" si="6"/>
        <v>5.2343999999999999</v>
      </c>
      <c r="J14" s="29">
        <f t="shared" si="0"/>
        <v>2.7906068419555927</v>
      </c>
      <c r="K14" s="28">
        <f t="shared" si="7"/>
        <v>7.7874865463693661</v>
      </c>
      <c r="L14" s="28">
        <f t="shared" si="12"/>
        <v>9.2363936580886208E-3</v>
      </c>
      <c r="M14" s="16"/>
      <c r="N14" s="29">
        <f t="shared" si="8"/>
        <v>6.4455219999999986</v>
      </c>
      <c r="O14" s="29">
        <f>A14-N14</f>
        <v>1.579484841955594</v>
      </c>
      <c r="P14" s="28">
        <f t="shared" si="9"/>
        <v>2.4947723659674876</v>
      </c>
      <c r="Q14" s="28">
        <f t="shared" si="13"/>
        <v>1.1762738267444067E-2</v>
      </c>
      <c r="R14" s="16"/>
      <c r="S14" s="29">
        <f t="shared" si="10"/>
        <v>4.5483417999999869</v>
      </c>
      <c r="T14" s="29">
        <f>A14-S14</f>
        <v>3.4766650419556058</v>
      </c>
      <c r="U14" s="28">
        <f t="shared" si="11"/>
        <v>12.087199813956174</v>
      </c>
      <c r="V14" s="28">
        <f t="shared" si="14"/>
        <v>0.79331292570341705</v>
      </c>
      <c r="Y14" s="1" t="s">
        <v>7</v>
      </c>
      <c r="Z14" s="10">
        <v>0.91549951654366202</v>
      </c>
      <c r="AA14" s="5">
        <v>1.1638370824877153</v>
      </c>
      <c r="AB14" s="1" t="e">
        <v>#N/A</v>
      </c>
      <c r="AC14" s="1" t="e">
        <v>#N/A</v>
      </c>
      <c r="AD14" s="11" t="e">
        <v>#N/A</v>
      </c>
    </row>
    <row r="15" spans="1:30">
      <c r="A15" s="26">
        <v>7.4457872458764101</v>
      </c>
      <c r="B15" s="1">
        <v>14</v>
      </c>
      <c r="C15" s="1">
        <f t="shared" si="1"/>
        <v>196</v>
      </c>
      <c r="D15" s="1">
        <f t="shared" si="2"/>
        <v>2744</v>
      </c>
      <c r="E15" s="1">
        <f t="shared" si="3"/>
        <v>38416</v>
      </c>
      <c r="F15" s="1">
        <f t="shared" si="4"/>
        <v>537824</v>
      </c>
      <c r="G15" s="11">
        <f t="shared" si="5"/>
        <v>7529536</v>
      </c>
      <c r="H15" s="29"/>
      <c r="I15" s="29">
        <f t="shared" si="6"/>
        <v>5.5846</v>
      </c>
      <c r="J15" s="29">
        <f t="shared" si="0"/>
        <v>1.86118724587641</v>
      </c>
      <c r="K15" s="28">
        <f t="shared" si="7"/>
        <v>3.4640179642130162</v>
      </c>
      <c r="L15" s="28">
        <f t="shared" si="12"/>
        <v>0.86382078557599107</v>
      </c>
      <c r="M15" s="16"/>
      <c r="N15" s="29">
        <f t="shared" si="8"/>
        <v>6.7500320000000009</v>
      </c>
      <c r="O15" s="29">
        <f>A15-N15</f>
        <v>0.69575524587640913</v>
      </c>
      <c r="P15" s="28">
        <f t="shared" si="9"/>
        <v>0.48407536216454256</v>
      </c>
      <c r="Q15" s="28">
        <f t="shared" si="13"/>
        <v>0.78097799898627929</v>
      </c>
      <c r="R15" s="16"/>
      <c r="S15" s="29">
        <f t="shared" si="10"/>
        <v>3.680747199999979</v>
      </c>
      <c r="T15" s="29">
        <f>A15-S15</f>
        <v>3.765040045876431</v>
      </c>
      <c r="U15" s="28">
        <f t="shared" si="11"/>
        <v>14.175526547053199</v>
      </c>
      <c r="V15" s="28">
        <f t="shared" si="14"/>
        <v>8.3160142886335983E-2</v>
      </c>
      <c r="Y15" s="1" t="s">
        <v>8</v>
      </c>
      <c r="Z15" s="10">
        <v>94.799703411119452</v>
      </c>
      <c r="AA15" s="5">
        <v>35</v>
      </c>
      <c r="AB15" s="1" t="e">
        <v>#N/A</v>
      </c>
      <c r="AC15" s="1" t="e">
        <v>#N/A</v>
      </c>
      <c r="AD15" s="11" t="e">
        <v>#N/A</v>
      </c>
    </row>
    <row r="16" spans="1:30" ht="15.75" thickBot="1">
      <c r="A16" s="26">
        <v>7.1701341522231425</v>
      </c>
      <c r="B16" s="1">
        <v>15</v>
      </c>
      <c r="C16" s="1">
        <f t="shared" si="1"/>
        <v>225</v>
      </c>
      <c r="D16" s="1">
        <f t="shared" si="2"/>
        <v>3375</v>
      </c>
      <c r="E16" s="1">
        <f t="shared" si="3"/>
        <v>50625</v>
      </c>
      <c r="F16" s="1">
        <f t="shared" si="4"/>
        <v>759375</v>
      </c>
      <c r="G16" s="11">
        <f t="shared" si="5"/>
        <v>11390625</v>
      </c>
      <c r="H16" s="29"/>
      <c r="I16" s="29">
        <f t="shared" si="6"/>
        <v>5.9268000000000001</v>
      </c>
      <c r="J16" s="29">
        <f t="shared" si="0"/>
        <v>1.2433341522231425</v>
      </c>
      <c r="K16" s="28">
        <f t="shared" si="7"/>
        <v>1.5458798140844405</v>
      </c>
      <c r="L16" s="28">
        <f t="shared" si="12"/>
        <v>0.38174244533691343</v>
      </c>
      <c r="M16" s="16"/>
      <c r="N16" s="29">
        <f t="shared" si="8"/>
        <v>7.0180500000000006</v>
      </c>
      <c r="O16" s="29">
        <f>A16-N16</f>
        <v>0.15208415222314198</v>
      </c>
      <c r="P16" s="28">
        <f t="shared" si="9"/>
        <v>2.3129589357431819E-2</v>
      </c>
      <c r="Q16" s="28">
        <f t="shared" si="13"/>
        <v>0.29557825807413957</v>
      </c>
      <c r="R16" s="16"/>
      <c r="S16" s="29">
        <f t="shared" si="10"/>
        <v>2.3296249999999801</v>
      </c>
      <c r="T16" s="29">
        <f>A16-S16</f>
        <v>4.8405091522231629</v>
      </c>
      <c r="U16" s="28">
        <f t="shared" si="11"/>
        <v>23.430528852756204</v>
      </c>
      <c r="V16" s="28">
        <f t="shared" si="14"/>
        <v>1.1566337987062381</v>
      </c>
      <c r="Y16" s="1" t="s">
        <v>9</v>
      </c>
      <c r="Z16" s="12">
        <v>513.63114639584603</v>
      </c>
      <c r="AA16" s="19">
        <v>47.408086410073103</v>
      </c>
      <c r="AB16" s="13" t="e">
        <v>#N/A</v>
      </c>
      <c r="AC16" s="13" t="e">
        <v>#N/A</v>
      </c>
      <c r="AD16" s="14" t="e">
        <v>#N/A</v>
      </c>
    </row>
    <row r="17" spans="1:32">
      <c r="A17" s="26">
        <v>7.661101383486054</v>
      </c>
      <c r="B17" s="1">
        <v>16</v>
      </c>
      <c r="C17" s="1">
        <f t="shared" si="1"/>
        <v>256</v>
      </c>
      <c r="D17" s="1">
        <f t="shared" si="2"/>
        <v>4096</v>
      </c>
      <c r="E17" s="1">
        <f t="shared" si="3"/>
        <v>65536</v>
      </c>
      <c r="F17" s="1">
        <f t="shared" si="4"/>
        <v>1048576</v>
      </c>
      <c r="G17" s="11">
        <f t="shared" si="5"/>
        <v>16777216</v>
      </c>
      <c r="H17" s="29"/>
      <c r="I17" s="29">
        <f t="shared" si="6"/>
        <v>6.2610000000000001</v>
      </c>
      <c r="J17" s="29">
        <f t="shared" si="0"/>
        <v>1.4001013834860538</v>
      </c>
      <c r="K17" s="28">
        <f t="shared" si="7"/>
        <v>1.960283884039562</v>
      </c>
      <c r="L17" s="28">
        <f t="shared" si="12"/>
        <v>2.4575964797839134E-2</v>
      </c>
      <c r="M17" s="16"/>
      <c r="N17" s="29">
        <f t="shared" si="8"/>
        <v>7.2544719999999998</v>
      </c>
      <c r="O17" s="29">
        <f>A17-N17</f>
        <v>0.40662938348605415</v>
      </c>
      <c r="P17" s="28">
        <f t="shared" si="9"/>
        <v>0.16534745551424848</v>
      </c>
      <c r="Q17" s="28">
        <f t="shared" si="13"/>
        <v>6.4793274758689443E-2</v>
      </c>
      <c r="R17" s="16"/>
      <c r="S17" s="29">
        <f t="shared" si="10"/>
        <v>0.43760319999999941</v>
      </c>
      <c r="T17" s="29">
        <f>A17-S17</f>
        <v>7.2234981834860541</v>
      </c>
      <c r="U17" s="28">
        <f t="shared" si="11"/>
        <v>52.178926006826323</v>
      </c>
      <c r="V17" s="28">
        <f t="shared" si="14"/>
        <v>5.6786367231192525</v>
      </c>
      <c r="AA17" s="20"/>
    </row>
    <row r="18" spans="1:32">
      <c r="A18" s="26">
        <v>8.5702796165406685</v>
      </c>
      <c r="B18" s="1">
        <v>17</v>
      </c>
      <c r="C18" s="1">
        <f t="shared" si="1"/>
        <v>289</v>
      </c>
      <c r="D18" s="1">
        <f t="shared" si="2"/>
        <v>4913</v>
      </c>
      <c r="E18" s="1">
        <f t="shared" si="3"/>
        <v>83521</v>
      </c>
      <c r="F18" s="1">
        <f t="shared" si="4"/>
        <v>1419857</v>
      </c>
      <c r="G18" s="11">
        <f t="shared" si="5"/>
        <v>24137569</v>
      </c>
      <c r="H18" s="29"/>
      <c r="I18" s="29">
        <f t="shared" si="6"/>
        <v>6.5872000000000002</v>
      </c>
      <c r="J18" s="29">
        <f t="shared" si="0"/>
        <v>1.9830796165406683</v>
      </c>
      <c r="K18" s="28">
        <f t="shared" si="7"/>
        <v>3.9326047655390841</v>
      </c>
      <c r="L18" s="28">
        <f t="shared" si="12"/>
        <v>0.33986362021548039</v>
      </c>
      <c r="M18" s="16"/>
      <c r="N18" s="29">
        <f t="shared" si="8"/>
        <v>7.4642419999999987</v>
      </c>
      <c r="O18" s="29">
        <f>A18-N18</f>
        <v>1.1060376165406698</v>
      </c>
      <c r="P18" s="28">
        <f t="shared" si="9"/>
        <v>1.2233192092029657</v>
      </c>
      <c r="Q18" s="28">
        <f t="shared" si="13"/>
        <v>0.48917187646457955</v>
      </c>
      <c r="R18" s="16"/>
      <c r="S18" s="29">
        <f t="shared" si="10"/>
        <v>-2.060466199999992</v>
      </c>
      <c r="T18" s="29">
        <f>A18-S18</f>
        <v>10.63074581654066</v>
      </c>
      <c r="U18" s="28">
        <f t="shared" si="11"/>
        <v>113.01275661589675</v>
      </c>
      <c r="V18" s="28">
        <f t="shared" si="14"/>
        <v>11.609336432956216</v>
      </c>
      <c r="AA18" s="20"/>
    </row>
    <row r="19" spans="1:32" ht="15.75" thickBot="1">
      <c r="A19" s="26">
        <v>7.5697064459070749</v>
      </c>
      <c r="B19" s="1">
        <v>18</v>
      </c>
      <c r="C19" s="1">
        <f t="shared" si="1"/>
        <v>324</v>
      </c>
      <c r="D19" s="1">
        <f t="shared" si="2"/>
        <v>5832</v>
      </c>
      <c r="E19" s="1">
        <f t="shared" si="3"/>
        <v>104976</v>
      </c>
      <c r="F19" s="1">
        <f t="shared" si="4"/>
        <v>1889568</v>
      </c>
      <c r="G19" s="11">
        <f t="shared" si="5"/>
        <v>34012224</v>
      </c>
      <c r="H19" s="29"/>
      <c r="I19" s="29">
        <f t="shared" si="6"/>
        <v>6.9054000000000002</v>
      </c>
      <c r="J19" s="29">
        <f t="shared" si="0"/>
        <v>0.66430644590707466</v>
      </c>
      <c r="K19" s="28">
        <f t="shared" si="7"/>
        <v>0.44130305407368914</v>
      </c>
      <c r="L19" s="28">
        <f t="shared" si="12"/>
        <v>1.7391626755829817</v>
      </c>
      <c r="M19" s="16"/>
      <c r="N19" s="29">
        <f t="shared" si="8"/>
        <v>7.6523520000000005</v>
      </c>
      <c r="O19" s="29">
        <f>A19-N19</f>
        <v>-8.2645554092925622E-2</v>
      </c>
      <c r="P19" s="28">
        <f t="shared" si="9"/>
        <v>6.830287611326695E-3</v>
      </c>
      <c r="Q19" s="28">
        <f t="shared" si="13"/>
        <v>1.4129676801475373</v>
      </c>
      <c r="R19" s="16"/>
      <c r="S19" s="29">
        <f t="shared" si="10"/>
        <v>-5.2400752000000264</v>
      </c>
      <c r="T19" s="29">
        <f>A19-S19</f>
        <v>12.809781645907101</v>
      </c>
      <c r="U19" s="28">
        <f t="shared" si="11"/>
        <v>164.09050581581843</v>
      </c>
      <c r="V19" s="28">
        <f t="shared" si="14"/>
        <v>4.7481971456626937</v>
      </c>
      <c r="Z19" t="s">
        <v>21</v>
      </c>
      <c r="AA19" s="20" t="s">
        <v>20</v>
      </c>
      <c r="AB19" t="s">
        <v>14</v>
      </c>
      <c r="AC19" t="s">
        <v>13</v>
      </c>
      <c r="AD19" t="s">
        <v>12</v>
      </c>
      <c r="AE19" t="s">
        <v>11</v>
      </c>
      <c r="AF19" t="s">
        <v>10</v>
      </c>
    </row>
    <row r="20" spans="1:32">
      <c r="A20" s="26">
        <v>8.7005976533805089</v>
      </c>
      <c r="B20" s="1">
        <v>19</v>
      </c>
      <c r="C20" s="1">
        <f t="shared" si="1"/>
        <v>361</v>
      </c>
      <c r="D20" s="1">
        <f t="shared" si="2"/>
        <v>6859</v>
      </c>
      <c r="E20" s="1">
        <f t="shared" si="3"/>
        <v>130321</v>
      </c>
      <c r="F20" s="1">
        <f t="shared" si="4"/>
        <v>2476099</v>
      </c>
      <c r="G20" s="11">
        <f t="shared" si="5"/>
        <v>47045881</v>
      </c>
      <c r="H20" s="29"/>
      <c r="I20" s="29">
        <f t="shared" si="6"/>
        <v>7.2156000000000002</v>
      </c>
      <c r="J20" s="29">
        <f t="shared" si="0"/>
        <v>1.4849976533805087</v>
      </c>
      <c r="K20" s="28">
        <f t="shared" si="7"/>
        <v>2.2052180305456175</v>
      </c>
      <c r="L20" s="28">
        <f t="shared" si="12"/>
        <v>0.67353405802420319</v>
      </c>
      <c r="M20" s="16"/>
      <c r="N20" s="29">
        <f t="shared" si="8"/>
        <v>7.8238420000000009</v>
      </c>
      <c r="O20" s="29">
        <f>A20-N20</f>
        <v>0.87675565338050809</v>
      </c>
      <c r="P20" s="28">
        <f t="shared" si="9"/>
        <v>0.7687004757346817</v>
      </c>
      <c r="Q20" s="28">
        <f t="shared" si="13"/>
        <v>0.92045067690148263</v>
      </c>
      <c r="R20" s="16"/>
      <c r="S20" s="29">
        <f t="shared" si="10"/>
        <v>-9.1894838000000316</v>
      </c>
      <c r="T20" s="29">
        <f>A20-S20</f>
        <v>17.890081453380539</v>
      </c>
      <c r="U20" s="28">
        <f t="shared" si="11"/>
        <v>320.05501440859035</v>
      </c>
      <c r="V20" s="28">
        <f t="shared" si="14"/>
        <v>25.809446133814646</v>
      </c>
      <c r="Y20" s="1" t="s">
        <v>5</v>
      </c>
      <c r="Z20" s="7">
        <f t="array" ref="Z20:AF24">LINEST(A2:A41,B2:G41,1,1)</f>
        <v>2.4626765191006622E-7</v>
      </c>
      <c r="AA20" s="21">
        <v>-3.6339058851497052E-5</v>
      </c>
      <c r="AB20" s="8">
        <v>2.040699322276756E-3</v>
      </c>
      <c r="AC20" s="8">
        <v>-5.3565007302147409E-2</v>
      </c>
      <c r="AD20" s="8">
        <v>0.6399617601696248</v>
      </c>
      <c r="AE20" s="8">
        <v>-2.4177458418279425</v>
      </c>
      <c r="AF20" s="9">
        <v>2.3420449711213109</v>
      </c>
    </row>
    <row r="21" spans="1:32">
      <c r="A21" s="26">
        <v>7.1431462499778213</v>
      </c>
      <c r="B21" s="1">
        <v>20</v>
      </c>
      <c r="C21" s="1">
        <f t="shared" si="1"/>
        <v>400</v>
      </c>
      <c r="D21" s="1">
        <f t="shared" si="2"/>
        <v>8000</v>
      </c>
      <c r="E21" s="1">
        <f t="shared" si="3"/>
        <v>160000</v>
      </c>
      <c r="F21" s="1">
        <f t="shared" si="4"/>
        <v>3200000</v>
      </c>
      <c r="G21" s="11">
        <f t="shared" si="5"/>
        <v>64000000</v>
      </c>
      <c r="H21" s="29"/>
      <c r="I21" s="29">
        <f t="shared" si="6"/>
        <v>7.5178000000000003</v>
      </c>
      <c r="J21" s="29">
        <f t="shared" si="0"/>
        <v>-0.37465375002217893</v>
      </c>
      <c r="K21" s="28">
        <f t="shared" si="7"/>
        <v>0.14036543240568133</v>
      </c>
      <c r="L21" s="28">
        <f t="shared" si="12"/>
        <v>3.4583033421775857</v>
      </c>
      <c r="M21" s="16"/>
      <c r="N21" s="29">
        <f t="shared" si="8"/>
        <v>7.9838000000000005</v>
      </c>
      <c r="O21" s="29">
        <f>A21-N21</f>
        <v>-0.84065375002217912</v>
      </c>
      <c r="P21" s="28">
        <f t="shared" si="9"/>
        <v>0.70669872742635242</v>
      </c>
      <c r="Q21" s="28">
        <f t="shared" si="13"/>
        <v>2.9494950588959741</v>
      </c>
      <c r="R21" s="16"/>
      <c r="S21" s="29">
        <f t="shared" si="10"/>
        <v>-14.011999999999999</v>
      </c>
      <c r="T21" s="29">
        <f>A21-S21</f>
        <v>21.155146249977818</v>
      </c>
      <c r="U21" s="28">
        <f t="shared" si="11"/>
        <v>447.54021285795056</v>
      </c>
      <c r="V21" s="28">
        <f t="shared" si="14"/>
        <v>10.660648125978835</v>
      </c>
      <c r="Y21" s="1" t="s">
        <v>6</v>
      </c>
      <c r="Z21" s="10">
        <v>1.0983057039728498E-7</v>
      </c>
      <c r="AA21" s="5">
        <v>1.3553036121629187E-5</v>
      </c>
      <c r="AB21" s="1">
        <v>6.4269659006104235E-4</v>
      </c>
      <c r="AC21" s="1">
        <v>1.4656368084808913E-2</v>
      </c>
      <c r="AD21" s="1">
        <v>0.16388831824481184</v>
      </c>
      <c r="AE21" s="1">
        <v>0.80801011816740997</v>
      </c>
      <c r="AF21" s="11">
        <v>1.27850872347681</v>
      </c>
    </row>
    <row r="22" spans="1:32">
      <c r="A22" s="26">
        <v>6.0129134321825548</v>
      </c>
      <c r="B22" s="1">
        <v>21</v>
      </c>
      <c r="C22" s="1">
        <f t="shared" si="1"/>
        <v>441</v>
      </c>
      <c r="D22" s="1">
        <f t="shared" si="2"/>
        <v>9261</v>
      </c>
      <c r="E22" s="1">
        <f t="shared" si="3"/>
        <v>194481</v>
      </c>
      <c r="F22" s="1">
        <f t="shared" si="4"/>
        <v>4084101</v>
      </c>
      <c r="G22" s="11">
        <f t="shared" si="5"/>
        <v>85766121</v>
      </c>
      <c r="I22" s="29">
        <f t="shared" si="6"/>
        <v>7.8119999999999994</v>
      </c>
      <c r="J22" s="29">
        <f t="shared" si="0"/>
        <v>-1.7990865678174446</v>
      </c>
      <c r="K22" s="28">
        <f t="shared" si="7"/>
        <v>3.2367124785011527</v>
      </c>
      <c r="L22" s="28">
        <f t="shared" si="12"/>
        <v>2.0290088524121606</v>
      </c>
      <c r="M22" s="16"/>
      <c r="N22" s="29">
        <f t="shared" si="8"/>
        <v>8.1373619999999995</v>
      </c>
      <c r="O22" s="29">
        <f>A22-N22</f>
        <v>-2.1244485678174447</v>
      </c>
      <c r="P22" s="28">
        <f t="shared" si="9"/>
        <v>4.5132817173015924</v>
      </c>
      <c r="Q22" s="28">
        <f t="shared" si="13"/>
        <v>1.6481291341979791</v>
      </c>
      <c r="R22" s="16"/>
      <c r="S22" s="29">
        <f t="shared" si="10"/>
        <v>-19.828115800000035</v>
      </c>
      <c r="T22" s="29">
        <f>A22-S22</f>
        <v>25.841029232182589</v>
      </c>
      <c r="U22" s="28">
        <f t="shared" si="11"/>
        <v>667.75879177851505</v>
      </c>
      <c r="V22" s="28">
        <f t="shared" si="14"/>
        <v>21.95749932291627</v>
      </c>
      <c r="Y22" s="1" t="s">
        <v>7</v>
      </c>
      <c r="Z22" s="10">
        <v>0.95948984572386253</v>
      </c>
      <c r="AA22" s="5">
        <v>0.82989203160363012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1" t="e">
        <v>#N/A</v>
      </c>
    </row>
    <row r="23" spans="1:32">
      <c r="A23" s="26">
        <v>7.6764098648779564</v>
      </c>
      <c r="B23" s="1">
        <v>22</v>
      </c>
      <c r="C23" s="1">
        <f t="shared" si="1"/>
        <v>484</v>
      </c>
      <c r="D23" s="1">
        <f t="shared" si="2"/>
        <v>10648</v>
      </c>
      <c r="E23" s="1">
        <f t="shared" si="3"/>
        <v>234256</v>
      </c>
      <c r="F23" s="1">
        <f t="shared" si="4"/>
        <v>5153632</v>
      </c>
      <c r="G23" s="11">
        <f t="shared" si="5"/>
        <v>113379904</v>
      </c>
      <c r="I23" s="29">
        <f t="shared" si="6"/>
        <v>8.0981999999999985</v>
      </c>
      <c r="J23" s="29">
        <f t="shared" si="0"/>
        <v>-0.42179013512204211</v>
      </c>
      <c r="K23" s="28">
        <f t="shared" si="7"/>
        <v>0.17790691808627054</v>
      </c>
      <c r="L23" s="28">
        <f t="shared" si="12"/>
        <v>1.8969454635154812</v>
      </c>
      <c r="M23" s="16"/>
      <c r="N23" s="29">
        <f t="shared" si="8"/>
        <v>8.289711999999998</v>
      </c>
      <c r="O23" s="29">
        <f>A23-N23</f>
        <v>-0.61330213512204157</v>
      </c>
      <c r="P23" s="28">
        <f t="shared" si="9"/>
        <v>0.37613950894525494</v>
      </c>
      <c r="Q23" s="28">
        <f t="shared" si="13"/>
        <v>2.2835635410480428</v>
      </c>
      <c r="R23" s="16"/>
      <c r="S23" s="29">
        <f t="shared" si="10"/>
        <v>-26.77749920000003</v>
      </c>
      <c r="T23" s="29">
        <f>A23-S23</f>
        <v>34.453909064877983</v>
      </c>
      <c r="U23" s="28">
        <f t="shared" si="11"/>
        <v>1187.0718498508813</v>
      </c>
      <c r="V23" s="28">
        <f t="shared" si="14"/>
        <v>74.181699012451048</v>
      </c>
      <c r="Y23" s="1" t="s">
        <v>8</v>
      </c>
      <c r="Z23" s="10">
        <v>130.26842888598358</v>
      </c>
      <c r="AA23" s="5">
        <v>33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1" t="e">
        <v>#N/A</v>
      </c>
    </row>
    <row r="24" spans="1:32" ht="15.75" thickBot="1">
      <c r="A24" s="26">
        <v>7.9548753664111285</v>
      </c>
      <c r="B24" s="1">
        <v>23</v>
      </c>
      <c r="C24" s="1">
        <f t="shared" si="1"/>
        <v>529</v>
      </c>
      <c r="D24" s="1">
        <f t="shared" si="2"/>
        <v>12167</v>
      </c>
      <c r="E24" s="1">
        <f t="shared" si="3"/>
        <v>279841</v>
      </c>
      <c r="F24" s="1">
        <f t="shared" si="4"/>
        <v>6436343</v>
      </c>
      <c r="G24" s="11">
        <f t="shared" si="5"/>
        <v>148035889</v>
      </c>
      <c r="I24" s="29">
        <f t="shared" si="6"/>
        <v>8.3764000000000003</v>
      </c>
      <c r="J24" s="29">
        <f t="shared" si="0"/>
        <v>-0.42152463358887182</v>
      </c>
      <c r="K24" s="28">
        <f t="shared" si="7"/>
        <v>0.17768301672223263</v>
      </c>
      <c r="L24" s="28">
        <f t="shared" si="12"/>
        <v>7.0491064115773019E-8</v>
      </c>
      <c r="M24" s="16"/>
      <c r="N24" s="29">
        <f t="shared" si="8"/>
        <v>8.4460820000000005</v>
      </c>
      <c r="O24" s="29">
        <f>A24-N24</f>
        <v>-0.49120663358887207</v>
      </c>
      <c r="P24" s="28">
        <f t="shared" si="9"/>
        <v>0.24128395688171242</v>
      </c>
      <c r="Q24" s="28">
        <f t="shared" si="13"/>
        <v>1.4907311494636196E-2</v>
      </c>
      <c r="R24" s="16"/>
      <c r="S24" s="29">
        <f t="shared" si="10"/>
        <v>-35.020842200000047</v>
      </c>
      <c r="T24" s="29">
        <f>A24-S24</f>
        <v>42.975717566411177</v>
      </c>
      <c r="U24" s="28">
        <f t="shared" si="11"/>
        <v>1846.9123003479422</v>
      </c>
      <c r="V24" s="28">
        <f t="shared" si="14"/>
        <v>72.621220136803416</v>
      </c>
      <c r="Y24" s="1" t="s">
        <v>9</v>
      </c>
      <c r="Z24" s="12">
        <v>538.31144692998555</v>
      </c>
      <c r="AA24" s="19">
        <v>22.72778587593362</v>
      </c>
      <c r="AB24" s="13" t="e">
        <v>#N/A</v>
      </c>
      <c r="AC24" s="13" t="e">
        <v>#N/A</v>
      </c>
      <c r="AD24" s="13" t="e">
        <v>#N/A</v>
      </c>
      <c r="AE24" s="13" t="e">
        <v>#N/A</v>
      </c>
      <c r="AF24" s="14" t="e">
        <v>#N/A</v>
      </c>
    </row>
    <row r="25" spans="1:32">
      <c r="A25" s="26">
        <v>6.2845659236884952</v>
      </c>
      <c r="B25" s="1">
        <v>24</v>
      </c>
      <c r="C25" s="1">
        <f t="shared" si="1"/>
        <v>576</v>
      </c>
      <c r="D25" s="1">
        <f t="shared" si="2"/>
        <v>13824</v>
      </c>
      <c r="E25" s="1">
        <f t="shared" si="3"/>
        <v>331776</v>
      </c>
      <c r="F25" s="1">
        <f t="shared" si="4"/>
        <v>7962624</v>
      </c>
      <c r="G25" s="11">
        <f t="shared" si="5"/>
        <v>191102976</v>
      </c>
      <c r="I25" s="29">
        <f t="shared" si="6"/>
        <v>8.6465999999999994</v>
      </c>
      <c r="J25" s="29">
        <f t="shared" si="0"/>
        <v>-2.3620340763115042</v>
      </c>
      <c r="K25" s="28">
        <f t="shared" si="7"/>
        <v>5.5792049776567412</v>
      </c>
      <c r="L25" s="28">
        <f t="shared" si="12"/>
        <v>3.7655768972957011</v>
      </c>
      <c r="M25" s="16"/>
      <c r="N25" s="29">
        <f t="shared" si="8"/>
        <v>8.6117519999999992</v>
      </c>
      <c r="O25" s="29">
        <f>A25-N25</f>
        <v>-2.327186076311504</v>
      </c>
      <c r="P25" s="28">
        <f t="shared" si="9"/>
        <v>5.4157950337781333</v>
      </c>
      <c r="Q25" s="28">
        <f t="shared" si="13"/>
        <v>3.3708205141001062</v>
      </c>
      <c r="R25" s="16"/>
      <c r="S25" s="29">
        <f t="shared" si="10"/>
        <v>-44.741564800000063</v>
      </c>
      <c r="T25" s="29">
        <f>A25-S25</f>
        <v>51.02613072368856</v>
      </c>
      <c r="U25" s="28">
        <f t="shared" si="11"/>
        <v>2603.6660166309534</v>
      </c>
      <c r="V25" s="28">
        <f t="shared" si="14"/>
        <v>64.809152002864806</v>
      </c>
    </row>
    <row r="26" spans="1:32">
      <c r="A26" s="26">
        <v>7.4955289447106974</v>
      </c>
      <c r="B26" s="1">
        <v>25</v>
      </c>
      <c r="C26" s="1">
        <f t="shared" si="1"/>
        <v>625</v>
      </c>
      <c r="D26" s="1">
        <f t="shared" si="2"/>
        <v>15625</v>
      </c>
      <c r="E26" s="1">
        <f t="shared" si="3"/>
        <v>390625</v>
      </c>
      <c r="F26" s="1">
        <f t="shared" si="4"/>
        <v>9765625</v>
      </c>
      <c r="G26" s="11">
        <f t="shared" si="5"/>
        <v>244140625</v>
      </c>
      <c r="I26" s="29">
        <f t="shared" si="6"/>
        <v>8.9087999999999994</v>
      </c>
      <c r="J26" s="29">
        <f t="shared" si="0"/>
        <v>-1.413271055289302</v>
      </c>
      <c r="K26" s="28">
        <f t="shared" si="7"/>
        <v>1.9973350757185373</v>
      </c>
      <c r="L26" s="28">
        <f t="shared" si="12"/>
        <v>0.90015127005917572</v>
      </c>
      <c r="M26" s="16"/>
      <c r="N26" s="29">
        <f t="shared" si="8"/>
        <v>8.7920499999999997</v>
      </c>
      <c r="O26" s="29">
        <f>A26-N26</f>
        <v>-1.2965210552893023</v>
      </c>
      <c r="P26" s="28">
        <f t="shared" si="9"/>
        <v>1.680966846808486</v>
      </c>
      <c r="Q26" s="28">
        <f t="shared" si="13"/>
        <v>1.0622703855586955</v>
      </c>
      <c r="R26" s="16"/>
      <c r="S26" s="29">
        <f t="shared" si="10"/>
        <v>-56.147375000000054</v>
      </c>
      <c r="T26" s="29">
        <f>A26-S26</f>
        <v>63.642903944710753</v>
      </c>
      <c r="U26" s="28">
        <f t="shared" si="11"/>
        <v>4050.4192225156794</v>
      </c>
      <c r="V26" s="28">
        <f t="shared" si="14"/>
        <v>159.18296651070273</v>
      </c>
    </row>
    <row r="27" spans="1:32">
      <c r="A27" s="26">
        <v>5.9633584037619451</v>
      </c>
      <c r="B27" s="1">
        <v>26</v>
      </c>
      <c r="C27" s="1">
        <f t="shared" si="1"/>
        <v>676</v>
      </c>
      <c r="D27" s="1">
        <f t="shared" si="2"/>
        <v>17576</v>
      </c>
      <c r="E27" s="1">
        <f t="shared" si="3"/>
        <v>456976</v>
      </c>
      <c r="F27" s="1">
        <f t="shared" si="4"/>
        <v>11881376</v>
      </c>
      <c r="G27" s="11">
        <f t="shared" si="5"/>
        <v>308915776</v>
      </c>
      <c r="I27" s="29">
        <f t="shared" si="6"/>
        <v>9.1629999999999985</v>
      </c>
      <c r="J27" s="29">
        <f t="shared" si="0"/>
        <v>-3.1996415962380533</v>
      </c>
      <c r="K27" s="28">
        <f t="shared" si="7"/>
        <v>10.237706344376798</v>
      </c>
      <c r="L27" s="28">
        <f t="shared" si="12"/>
        <v>3.1911197095695347</v>
      </c>
      <c r="M27" s="16"/>
      <c r="N27" s="29">
        <f t="shared" si="8"/>
        <v>8.9923519999999932</v>
      </c>
      <c r="O27" s="29">
        <f>A27-N27</f>
        <v>-3.0289935962380481</v>
      </c>
      <c r="P27" s="28">
        <f t="shared" si="9"/>
        <v>9.174802206051103</v>
      </c>
      <c r="Q27" s="28">
        <f t="shared" si="13"/>
        <v>3.0014611051414035</v>
      </c>
      <c r="R27" s="16"/>
      <c r="S27" s="29">
        <f t="shared" si="10"/>
        <v>-69.471684800000119</v>
      </c>
      <c r="T27" s="29">
        <f>A27-S27</f>
        <v>75.435043203762064</v>
      </c>
      <c r="U27" s="28">
        <f t="shared" si="11"/>
        <v>5690.4457431534493</v>
      </c>
      <c r="V27" s="28">
        <f t="shared" si="14"/>
        <v>139.0545483048592</v>
      </c>
    </row>
    <row r="28" spans="1:32">
      <c r="A28" s="26">
        <v>7.4764757460605065</v>
      </c>
      <c r="B28" s="1">
        <v>27</v>
      </c>
      <c r="C28" s="1">
        <f t="shared" si="1"/>
        <v>729</v>
      </c>
      <c r="D28" s="1">
        <f t="shared" si="2"/>
        <v>19683</v>
      </c>
      <c r="E28" s="1">
        <f t="shared" si="3"/>
        <v>531441</v>
      </c>
      <c r="F28" s="1">
        <f t="shared" si="4"/>
        <v>14348907</v>
      </c>
      <c r="G28" s="11">
        <f t="shared" si="5"/>
        <v>387420489</v>
      </c>
      <c r="I28" s="29">
        <f t="shared" si="6"/>
        <v>9.4091999999999985</v>
      </c>
      <c r="J28" s="29">
        <f t="shared" si="0"/>
        <v>-1.932724253939492</v>
      </c>
      <c r="K28" s="28">
        <f t="shared" si="7"/>
        <v>3.7354230417659657</v>
      </c>
      <c r="L28" s="28">
        <f t="shared" si="12"/>
        <v>1.6050795522168499</v>
      </c>
      <c r="M28" s="16"/>
      <c r="N28" s="29">
        <f t="shared" si="8"/>
        <v>9.2180819999999954</v>
      </c>
      <c r="O28" s="29">
        <f>A28-N28</f>
        <v>-1.741606253939489</v>
      </c>
      <c r="P28" s="28">
        <f t="shared" si="9"/>
        <v>3.0331923437611397</v>
      </c>
      <c r="Q28" s="28">
        <f t="shared" si="13"/>
        <v>1.6573661691105475</v>
      </c>
      <c r="R28" s="16"/>
      <c r="S28" s="29">
        <f t="shared" si="10"/>
        <v>-84.974882200000025</v>
      </c>
      <c r="T28" s="29">
        <f>A28-S28</f>
        <v>92.451357946060526</v>
      </c>
      <c r="U28" s="28">
        <f t="shared" si="11"/>
        <v>8547.2535860706084</v>
      </c>
      <c r="V28" s="28">
        <f t="shared" si="14"/>
        <v>289.55496740896399</v>
      </c>
    </row>
    <row r="29" spans="1:32">
      <c r="A29" s="26">
        <v>8.3218944602340077</v>
      </c>
      <c r="B29" s="1">
        <v>28</v>
      </c>
      <c r="C29" s="1">
        <f t="shared" si="1"/>
        <v>784</v>
      </c>
      <c r="D29" s="1">
        <f t="shared" si="2"/>
        <v>21952</v>
      </c>
      <c r="E29" s="1">
        <f t="shared" si="3"/>
        <v>614656</v>
      </c>
      <c r="F29" s="1">
        <f t="shared" si="4"/>
        <v>17210368</v>
      </c>
      <c r="G29" s="11">
        <f t="shared" si="5"/>
        <v>481890304</v>
      </c>
      <c r="I29" s="29">
        <f t="shared" si="6"/>
        <v>9.6473999999999993</v>
      </c>
      <c r="J29" s="29">
        <f t="shared" si="0"/>
        <v>-1.3255055397659916</v>
      </c>
      <c r="K29" s="28">
        <f t="shared" si="7"/>
        <v>1.7569649359503328</v>
      </c>
      <c r="L29" s="28">
        <f t="shared" si="12"/>
        <v>0.36871456684251913</v>
      </c>
      <c r="M29" s="16"/>
      <c r="N29" s="29">
        <f t="shared" si="8"/>
        <v>9.4747120000000002</v>
      </c>
      <c r="O29" s="29">
        <f>A29-N29</f>
        <v>-1.1528175397659925</v>
      </c>
      <c r="P29" s="28">
        <f t="shared" si="9"/>
        <v>1.3289882799921158</v>
      </c>
      <c r="Q29" s="28">
        <f t="shared" si="13"/>
        <v>0.34667214993807927</v>
      </c>
      <c r="R29" s="16"/>
      <c r="S29" s="29">
        <f t="shared" si="10"/>
        <v>-102.94545920000016</v>
      </c>
      <c r="T29" s="29">
        <f>A29-S29</f>
        <v>111.26735366023416</v>
      </c>
      <c r="U29" s="28">
        <f t="shared" si="11"/>
        <v>12380.423990551624</v>
      </c>
      <c r="V29" s="28">
        <f t="shared" si="14"/>
        <v>354.04169471580076</v>
      </c>
    </row>
    <row r="30" spans="1:32">
      <c r="A30" s="26">
        <v>10.179086358188703</v>
      </c>
      <c r="B30" s="1">
        <v>29</v>
      </c>
      <c r="C30" s="1">
        <f t="shared" si="1"/>
        <v>841</v>
      </c>
      <c r="D30" s="1">
        <f t="shared" si="2"/>
        <v>24389</v>
      </c>
      <c r="E30" s="1">
        <f t="shared" si="3"/>
        <v>707281</v>
      </c>
      <c r="F30" s="1">
        <f t="shared" si="4"/>
        <v>20511149</v>
      </c>
      <c r="G30" s="11">
        <f t="shared" si="5"/>
        <v>594823321</v>
      </c>
      <c r="I30" s="29">
        <f t="shared" si="6"/>
        <v>9.8775999999999993</v>
      </c>
      <c r="J30" s="29">
        <f t="shared" si="0"/>
        <v>0.30148635818870417</v>
      </c>
      <c r="K30" s="28">
        <f t="shared" si="7"/>
        <v>9.089402417388763E-2</v>
      </c>
      <c r="L30" s="28">
        <f t="shared" si="12"/>
        <v>2.6471026360102234</v>
      </c>
      <c r="M30" s="16"/>
      <c r="N30" s="29">
        <f t="shared" si="8"/>
        <v>9.7677619999999976</v>
      </c>
      <c r="O30" s="29">
        <f>A30-N30</f>
        <v>0.41132435818870583</v>
      </c>
      <c r="P30" s="28">
        <f t="shared" si="9"/>
        <v>0.16918772763935078</v>
      </c>
      <c r="Q30" s="28">
        <f t="shared" si="13"/>
        <v>2.4465398769373259</v>
      </c>
      <c r="R30" s="16"/>
      <c r="S30" s="29">
        <f t="shared" si="10"/>
        <v>-123.70099579999999</v>
      </c>
      <c r="T30" s="29">
        <f>A30-S30</f>
        <v>133.88008215818869</v>
      </c>
      <c r="U30" s="28">
        <f t="shared" si="11"/>
        <v>17923.876398683351</v>
      </c>
      <c r="V30" s="28">
        <f t="shared" si="14"/>
        <v>511.33549012220453</v>
      </c>
    </row>
    <row r="31" spans="1:32">
      <c r="A31" s="26">
        <v>9.0607161712669786</v>
      </c>
      <c r="B31" s="1">
        <v>30</v>
      </c>
      <c r="C31" s="1">
        <f t="shared" si="1"/>
        <v>900</v>
      </c>
      <c r="D31" s="1">
        <f t="shared" si="2"/>
        <v>27000</v>
      </c>
      <c r="E31" s="1">
        <f t="shared" si="3"/>
        <v>810000</v>
      </c>
      <c r="F31" s="1">
        <f t="shared" si="4"/>
        <v>24300000</v>
      </c>
      <c r="G31" s="11">
        <f t="shared" si="5"/>
        <v>729000000</v>
      </c>
      <c r="I31" s="29">
        <f t="shared" si="6"/>
        <v>10.0998</v>
      </c>
      <c r="J31" s="29">
        <f t="shared" si="0"/>
        <v>-1.0390838287330215</v>
      </c>
      <c r="K31" s="28">
        <f t="shared" si="7"/>
        <v>1.0796952031344751</v>
      </c>
      <c r="L31" s="28">
        <f t="shared" si="12"/>
        <v>1.7971284260633507</v>
      </c>
      <c r="M31" s="16"/>
      <c r="N31" s="29">
        <f t="shared" si="8"/>
        <v>10.102800000000002</v>
      </c>
      <c r="O31" s="29">
        <f>A31-N31</f>
        <v>-1.0420838287330234</v>
      </c>
      <c r="P31" s="28">
        <f t="shared" si="9"/>
        <v>1.0859387061068773</v>
      </c>
      <c r="Q31" s="28">
        <f t="shared" si="13"/>
        <v>2.1123953578111081</v>
      </c>
      <c r="R31" s="16"/>
      <c r="S31" s="29">
        <f t="shared" si="10"/>
        <v>-147.5890000000002</v>
      </c>
      <c r="T31" s="29">
        <f>A31-S31</f>
        <v>156.64971617126719</v>
      </c>
      <c r="U31" s="28">
        <f t="shared" si="11"/>
        <v>24539.13357653857</v>
      </c>
      <c r="V31" s="28">
        <f t="shared" si="14"/>
        <v>518.45623308954134</v>
      </c>
    </row>
    <row r="32" spans="1:32">
      <c r="A32" s="26">
        <v>9.9260540409295395</v>
      </c>
      <c r="B32" s="1">
        <v>31</v>
      </c>
      <c r="C32" s="1">
        <f t="shared" si="1"/>
        <v>961</v>
      </c>
      <c r="D32" s="1">
        <f t="shared" si="2"/>
        <v>29791</v>
      </c>
      <c r="E32" s="1">
        <f t="shared" si="3"/>
        <v>923521</v>
      </c>
      <c r="F32" s="1">
        <f t="shared" si="4"/>
        <v>28629151</v>
      </c>
      <c r="G32" s="11">
        <f t="shared" si="5"/>
        <v>887503681</v>
      </c>
      <c r="I32" s="29">
        <f t="shared" si="6"/>
        <v>10.314</v>
      </c>
      <c r="J32" s="29">
        <f t="shared" si="0"/>
        <v>-0.38794595907046059</v>
      </c>
      <c r="K32" s="28">
        <f t="shared" si="7"/>
        <v>0.15050206715909947</v>
      </c>
      <c r="L32" s="28">
        <f t="shared" si="12"/>
        <v>0.42398052530869818</v>
      </c>
      <c r="M32" s="16"/>
      <c r="N32" s="29">
        <f t="shared" si="8"/>
        <v>10.485441999999995</v>
      </c>
      <c r="O32" s="29">
        <f>A32-N32</f>
        <v>-0.55938795907045602</v>
      </c>
      <c r="P32" s="28">
        <f t="shared" si="9"/>
        <v>0.31291488875301016</v>
      </c>
      <c r="Q32" s="28">
        <f t="shared" si="13"/>
        <v>0.23299530258930223</v>
      </c>
      <c r="R32" s="16"/>
      <c r="S32" s="29">
        <f t="shared" si="10"/>
        <v>-174.98760380000004</v>
      </c>
      <c r="T32" s="29">
        <f>A32-S32</f>
        <v>184.91365784092957</v>
      </c>
      <c r="U32" s="28">
        <f t="shared" si="11"/>
        <v>34193.060856112374</v>
      </c>
      <c r="V32" s="28">
        <f t="shared" si="14"/>
        <v>798.85039870607784</v>
      </c>
    </row>
    <row r="33" spans="1:22">
      <c r="A33" s="26">
        <v>10.295464896445999</v>
      </c>
      <c r="B33" s="1">
        <v>32</v>
      </c>
      <c r="C33" s="1">
        <f t="shared" si="1"/>
        <v>1024</v>
      </c>
      <c r="D33" s="1">
        <f t="shared" si="2"/>
        <v>32768</v>
      </c>
      <c r="E33" s="1">
        <f t="shared" si="3"/>
        <v>1048576</v>
      </c>
      <c r="F33" s="1">
        <f t="shared" si="4"/>
        <v>33554432</v>
      </c>
      <c r="G33" s="11">
        <f t="shared" si="5"/>
        <v>1073741824</v>
      </c>
      <c r="I33" s="29">
        <f t="shared" si="6"/>
        <v>10.520199999999999</v>
      </c>
      <c r="J33" s="29">
        <f t="shared" si="0"/>
        <v>-0.22473510355399995</v>
      </c>
      <c r="K33" s="28">
        <f t="shared" si="7"/>
        <v>5.0505866769427081E-2</v>
      </c>
      <c r="L33" s="28">
        <f t="shared" si="12"/>
        <v>2.663778335841499E-2</v>
      </c>
      <c r="M33" s="16"/>
      <c r="N33" s="29">
        <f t="shared" si="8"/>
        <v>10.921351999999999</v>
      </c>
      <c r="O33" s="29">
        <f>A33-N33</f>
        <v>-0.62588710355399968</v>
      </c>
      <c r="P33" s="28">
        <f t="shared" si="9"/>
        <v>0.39173466639521509</v>
      </c>
      <c r="Q33" s="28">
        <f t="shared" si="13"/>
        <v>4.4221362170432151E-3</v>
      </c>
      <c r="R33" s="16"/>
      <c r="S33" s="29">
        <f t="shared" si="10"/>
        <v>-206.30611520000011</v>
      </c>
      <c r="T33" s="29">
        <f>A33-S33</f>
        <v>216.6015800964461</v>
      </c>
      <c r="U33" s="28">
        <f t="shared" si="11"/>
        <v>46916.244500277156</v>
      </c>
      <c r="V33" s="28">
        <f t="shared" si="14"/>
        <v>1004.1244168716595</v>
      </c>
    </row>
    <row r="34" spans="1:22">
      <c r="A34" s="26">
        <v>10.6648757519625</v>
      </c>
      <c r="B34" s="1">
        <v>33</v>
      </c>
      <c r="C34" s="1">
        <f t="shared" si="1"/>
        <v>1089</v>
      </c>
      <c r="D34" s="1">
        <f t="shared" si="2"/>
        <v>35937</v>
      </c>
      <c r="E34" s="1">
        <f t="shared" si="3"/>
        <v>1185921</v>
      </c>
      <c r="F34" s="1">
        <f t="shared" si="4"/>
        <v>39135393</v>
      </c>
      <c r="G34" s="11">
        <f t="shared" si="5"/>
        <v>1291467969</v>
      </c>
      <c r="I34" s="29">
        <f t="shared" si="6"/>
        <v>10.718399999999999</v>
      </c>
      <c r="J34" s="29">
        <f t="shared" si="0"/>
        <v>-5.3524248037499333E-2</v>
      </c>
      <c r="K34" s="28">
        <f t="shared" si="7"/>
        <v>2.8648451279797513E-3</v>
      </c>
      <c r="L34" s="28">
        <f t="shared" si="12"/>
        <v>2.9313157046692049E-2</v>
      </c>
      <c r="M34" s="16"/>
      <c r="N34" s="29">
        <f t="shared" si="8"/>
        <v>11.416241999999997</v>
      </c>
      <c r="O34" s="29">
        <f>A34-N34</f>
        <v>-0.75136624803749719</v>
      </c>
      <c r="P34" s="28">
        <f t="shared" si="9"/>
        <v>0.56455123868994572</v>
      </c>
      <c r="Q34" s="28">
        <f t="shared" si="13"/>
        <v>1.5745015700310443E-2</v>
      </c>
      <c r="R34" s="16"/>
      <c r="S34" s="29">
        <f t="shared" si="10"/>
        <v>-241.98542620000012</v>
      </c>
      <c r="T34" s="29">
        <f>A34-S34</f>
        <v>252.65030195196263</v>
      </c>
      <c r="U34" s="28">
        <f t="shared" si="11"/>
        <v>63832.175076417894</v>
      </c>
      <c r="V34" s="28">
        <f t="shared" si="14"/>
        <v>1299.5103474163952</v>
      </c>
    </row>
    <row r="35" spans="1:22">
      <c r="A35" s="26">
        <v>9.6</v>
      </c>
      <c r="B35" s="1">
        <v>34</v>
      </c>
      <c r="C35" s="1">
        <f t="shared" si="1"/>
        <v>1156</v>
      </c>
      <c r="D35" s="1">
        <f t="shared" si="2"/>
        <v>39304</v>
      </c>
      <c r="E35" s="1">
        <f t="shared" si="3"/>
        <v>1336336</v>
      </c>
      <c r="F35" s="1">
        <f t="shared" si="4"/>
        <v>45435424</v>
      </c>
      <c r="G35" s="11">
        <f t="shared" si="5"/>
        <v>1544804416</v>
      </c>
      <c r="I35" s="29">
        <f t="shared" si="6"/>
        <v>10.908599999999998</v>
      </c>
      <c r="J35" s="29">
        <f t="shared" si="0"/>
        <v>-1.3085999999999984</v>
      </c>
      <c r="K35" s="28">
        <f t="shared" si="7"/>
        <v>1.7124339599999958</v>
      </c>
      <c r="L35" s="28">
        <f t="shared" si="12"/>
        <v>1.5752151431642325</v>
      </c>
      <c r="M35" s="16"/>
      <c r="N35" s="29">
        <f t="shared" si="8"/>
        <v>11.975871999999992</v>
      </c>
      <c r="O35" s="29">
        <f>A35-N35</f>
        <v>-2.3758719999999922</v>
      </c>
      <c r="P35" s="28">
        <f t="shared" si="9"/>
        <v>5.6447677603839628</v>
      </c>
      <c r="Q35" s="28">
        <f t="shared" si="13"/>
        <v>2.6390189381592313</v>
      </c>
      <c r="R35" s="16"/>
      <c r="S35" s="29">
        <f t="shared" si="10"/>
        <v>-282.49827679999993</v>
      </c>
      <c r="T35" s="29">
        <f>A35-S35</f>
        <v>292.09827679999995</v>
      </c>
      <c r="U35" s="28">
        <f t="shared" si="11"/>
        <v>85321.403309529385</v>
      </c>
      <c r="V35" s="28">
        <f t="shared" si="14"/>
        <v>1556.142719611385</v>
      </c>
    </row>
    <row r="36" spans="1:22">
      <c r="A36" s="26">
        <v>11.403697462995501</v>
      </c>
      <c r="B36" s="1">
        <v>35</v>
      </c>
      <c r="C36" s="1">
        <f t="shared" si="1"/>
        <v>1225</v>
      </c>
      <c r="D36" s="1">
        <f t="shared" si="2"/>
        <v>42875</v>
      </c>
      <c r="E36" s="1">
        <f t="shared" si="3"/>
        <v>1500625</v>
      </c>
      <c r="F36" s="1">
        <f t="shared" si="4"/>
        <v>52521875</v>
      </c>
      <c r="G36" s="11">
        <f t="shared" si="5"/>
        <v>1838265625</v>
      </c>
      <c r="I36" s="29">
        <f t="shared" si="6"/>
        <v>11.090799999999998</v>
      </c>
      <c r="J36" s="29">
        <f t="shared" si="0"/>
        <v>0.31289746299550281</v>
      </c>
      <c r="K36" s="28">
        <f t="shared" si="7"/>
        <v>9.790482234902205E-2</v>
      </c>
      <c r="L36" s="28">
        <f t="shared" si="12"/>
        <v>2.6292540225008469</v>
      </c>
      <c r="M36" s="16"/>
      <c r="N36" s="29">
        <f t="shared" si="8"/>
        <v>12.60605</v>
      </c>
      <c r="O36" s="29">
        <f>A36-N36</f>
        <v>-1.202352537004499</v>
      </c>
      <c r="P36" s="28">
        <f t="shared" si="9"/>
        <v>1.4456516232411549</v>
      </c>
      <c r="Q36" s="28">
        <f t="shared" si="13"/>
        <v>1.3771479300292309</v>
      </c>
      <c r="R36" s="16"/>
      <c r="S36" s="29">
        <f t="shared" si="10"/>
        <v>-328.3493749999999</v>
      </c>
      <c r="T36" s="29">
        <f>A36-S36</f>
        <v>339.75307246299542</v>
      </c>
      <c r="U36" s="28">
        <f t="shared" si="11"/>
        <v>115432.15024804542</v>
      </c>
      <c r="V36" s="28">
        <f t="shared" si="14"/>
        <v>2270.9795496818515</v>
      </c>
    </row>
    <row r="37" spans="1:22">
      <c r="A37" s="26">
        <v>11.773108318512</v>
      </c>
      <c r="B37" s="1">
        <v>36</v>
      </c>
      <c r="C37" s="1">
        <f t="shared" si="1"/>
        <v>1296</v>
      </c>
      <c r="D37" s="1">
        <f t="shared" si="2"/>
        <v>46656</v>
      </c>
      <c r="E37" s="1">
        <f t="shared" si="3"/>
        <v>1679616</v>
      </c>
      <c r="F37" s="1">
        <f t="shared" si="4"/>
        <v>60466176</v>
      </c>
      <c r="G37" s="11">
        <f t="shared" si="5"/>
        <v>2176782336</v>
      </c>
      <c r="I37" s="29">
        <f t="shared" si="6"/>
        <v>11.264999999999999</v>
      </c>
      <c r="J37" s="29">
        <f t="shared" si="0"/>
        <v>0.50810831851200078</v>
      </c>
      <c r="K37" s="28">
        <f t="shared" si="7"/>
        <v>0.25817406334109283</v>
      </c>
      <c r="L37" s="28">
        <f t="shared" si="12"/>
        <v>3.8107278111483046E-2</v>
      </c>
      <c r="M37" s="16"/>
      <c r="N37" s="29">
        <f t="shared" si="8"/>
        <v>13.312631999999997</v>
      </c>
      <c r="O37" s="29">
        <f>A37-N37</f>
        <v>-1.5395236814879976</v>
      </c>
      <c r="P37" s="28">
        <f t="shared" si="9"/>
        <v>2.3701331658623572</v>
      </c>
      <c r="Q37" s="28">
        <f t="shared" si="13"/>
        <v>0.11368438067231229</v>
      </c>
      <c r="R37" s="16"/>
      <c r="S37" s="29">
        <f t="shared" si="10"/>
        <v>-380.07537280000054</v>
      </c>
      <c r="T37" s="29">
        <f>A37-S37</f>
        <v>391.84848111851255</v>
      </c>
      <c r="U37" s="28">
        <f t="shared" si="11"/>
        <v>153545.23215488528</v>
      </c>
      <c r="V37" s="28">
        <f t="shared" si="14"/>
        <v>2713.9316029853294</v>
      </c>
    </row>
    <row r="38" spans="1:22">
      <c r="A38" s="26">
        <v>13</v>
      </c>
      <c r="B38" s="1">
        <v>37</v>
      </c>
      <c r="C38" s="1">
        <f t="shared" si="1"/>
        <v>1369</v>
      </c>
      <c r="D38" s="1">
        <f t="shared" si="2"/>
        <v>50653</v>
      </c>
      <c r="E38" s="1">
        <f t="shared" si="3"/>
        <v>1874161</v>
      </c>
      <c r="F38" s="1">
        <f t="shared" si="4"/>
        <v>69343957</v>
      </c>
      <c r="G38" s="11">
        <f t="shared" si="5"/>
        <v>2565726409</v>
      </c>
      <c r="I38" s="29">
        <f t="shared" si="6"/>
        <v>11.431199999999999</v>
      </c>
      <c r="J38" s="29">
        <f t="shared" si="0"/>
        <v>1.5688000000000013</v>
      </c>
      <c r="K38" s="28">
        <f t="shared" si="7"/>
        <v>2.4611334400000042</v>
      </c>
      <c r="L38" s="28">
        <f t="shared" si="12"/>
        <v>1.1250668431778419</v>
      </c>
      <c r="M38" s="16"/>
      <c r="N38" s="29">
        <f t="shared" si="8"/>
        <v>14.101521999999999</v>
      </c>
      <c r="O38" s="29">
        <f>A38-N38</f>
        <v>-1.1015219999999992</v>
      </c>
      <c r="P38" s="28">
        <f t="shared" si="9"/>
        <v>1.2133507164839983</v>
      </c>
      <c r="Q38" s="28">
        <f t="shared" si="13"/>
        <v>0.19184547298631394</v>
      </c>
      <c r="R38" s="16"/>
      <c r="S38" s="29">
        <f t="shared" si="10"/>
        <v>-438.24469820000041</v>
      </c>
      <c r="T38" s="29">
        <f>A38-S38</f>
        <v>451.24469820000041</v>
      </c>
      <c r="U38" s="28">
        <f t="shared" si="11"/>
        <v>203621.77765360946</v>
      </c>
      <c r="V38" s="28">
        <f t="shared" si="14"/>
        <v>3527.9106035912305</v>
      </c>
    </row>
    <row r="39" spans="1:22">
      <c r="A39" s="26">
        <v>12.511930029545001</v>
      </c>
      <c r="B39" s="1">
        <v>38</v>
      </c>
      <c r="C39" s="1">
        <f t="shared" si="1"/>
        <v>1444</v>
      </c>
      <c r="D39" s="1">
        <f t="shared" si="2"/>
        <v>54872</v>
      </c>
      <c r="E39" s="1">
        <f t="shared" si="3"/>
        <v>2085136</v>
      </c>
      <c r="F39" s="1">
        <f t="shared" si="4"/>
        <v>79235168</v>
      </c>
      <c r="G39" s="11">
        <f t="shared" si="5"/>
        <v>3010936384</v>
      </c>
      <c r="I39" s="29">
        <f t="shared" si="6"/>
        <v>11.589399999999999</v>
      </c>
      <c r="J39" s="29">
        <f t="shared" si="0"/>
        <v>0.92253002954500118</v>
      </c>
      <c r="K39" s="28">
        <f t="shared" si="7"/>
        <v>0.85106165541230072</v>
      </c>
      <c r="L39" s="28">
        <f t="shared" si="12"/>
        <v>0.41766487471190672</v>
      </c>
      <c r="M39" s="16"/>
      <c r="N39" s="29">
        <f t="shared" si="8"/>
        <v>14.978672</v>
      </c>
      <c r="O39" s="29">
        <f>A39-N39</f>
        <v>-2.4667419704549989</v>
      </c>
      <c r="P39" s="28">
        <f t="shared" si="9"/>
        <v>6.0848159488042102</v>
      </c>
      <c r="Q39" s="28">
        <f t="shared" si="13"/>
        <v>1.8638255677291502</v>
      </c>
      <c r="R39" s="16"/>
      <c r="S39" s="29">
        <f t="shared" si="10"/>
        <v>-503.45724320000079</v>
      </c>
      <c r="T39" s="29">
        <f>A39-S39</f>
        <v>515.96917322954585</v>
      </c>
      <c r="U39" s="28">
        <f t="shared" si="11"/>
        <v>266224.18772318109</v>
      </c>
      <c r="V39" s="28">
        <f t="shared" si="14"/>
        <v>4189.2576678502501</v>
      </c>
    </row>
    <row r="40" spans="1:22">
      <c r="A40" s="26">
        <v>12.8813408850614</v>
      </c>
      <c r="B40" s="1">
        <v>39</v>
      </c>
      <c r="C40" s="1">
        <f t="shared" si="1"/>
        <v>1521</v>
      </c>
      <c r="D40" s="1">
        <f t="shared" si="2"/>
        <v>59319</v>
      </c>
      <c r="E40" s="1">
        <f t="shared" si="3"/>
        <v>2313441</v>
      </c>
      <c r="F40" s="1">
        <f t="shared" si="4"/>
        <v>90224199</v>
      </c>
      <c r="G40" s="11">
        <f t="shared" si="5"/>
        <v>3518743761</v>
      </c>
      <c r="I40" s="29">
        <f t="shared" si="6"/>
        <v>11.739600000000001</v>
      </c>
      <c r="J40" s="29">
        <f t="shared" si="0"/>
        <v>1.1417408850613988</v>
      </c>
      <c r="K40" s="28">
        <f t="shared" si="7"/>
        <v>1.3035722486207864</v>
      </c>
      <c r="L40" s="28">
        <f t="shared" si="12"/>
        <v>4.8053399176230957E-2</v>
      </c>
      <c r="M40" s="16"/>
      <c r="N40" s="29">
        <f t="shared" si="8"/>
        <v>15.950082000000005</v>
      </c>
      <c r="O40" s="29">
        <f>A40-N40</f>
        <v>-3.0687411149386055</v>
      </c>
      <c r="P40" s="28">
        <f t="shared" si="9"/>
        <v>9.4171720305146351</v>
      </c>
      <c r="Q40" s="28">
        <f t="shared" si="13"/>
        <v>0.36240296995899424</v>
      </c>
      <c r="R40" s="16"/>
      <c r="S40" s="29">
        <f t="shared" si="10"/>
        <v>-576.34390779999967</v>
      </c>
      <c r="T40" s="29">
        <f>A40-S40</f>
        <v>589.22524868506105</v>
      </c>
      <c r="U40" s="28">
        <f t="shared" si="11"/>
        <v>347186.39368797204</v>
      </c>
      <c r="V40" s="28">
        <f t="shared" si="14"/>
        <v>5366.4525911441369</v>
      </c>
    </row>
    <row r="41" spans="1:22" ht="15.75" thickBot="1">
      <c r="A41" s="27">
        <v>13.250751740577901</v>
      </c>
      <c r="B41" s="13">
        <v>40</v>
      </c>
      <c r="C41" s="13">
        <f t="shared" si="1"/>
        <v>1600</v>
      </c>
      <c r="D41" s="13">
        <f t="shared" si="2"/>
        <v>64000</v>
      </c>
      <c r="E41" s="13">
        <f t="shared" si="3"/>
        <v>2560000</v>
      </c>
      <c r="F41" s="13">
        <f t="shared" si="4"/>
        <v>102400000</v>
      </c>
      <c r="G41" s="14">
        <f t="shared" si="5"/>
        <v>4096000000</v>
      </c>
      <c r="I41" s="29">
        <f t="shared" si="6"/>
        <v>11.881799999999998</v>
      </c>
      <c r="J41" s="29">
        <f t="shared" si="0"/>
        <v>1.3689517405779021</v>
      </c>
      <c r="K41" s="28">
        <f t="shared" si="7"/>
        <v>1.8740288680312678</v>
      </c>
      <c r="L41" s="28">
        <f t="shared" si="12"/>
        <v>5.1624772864541355E-2</v>
      </c>
      <c r="M41" s="16"/>
      <c r="N41" s="29">
        <f t="shared" si="8"/>
        <v>17.021799999999995</v>
      </c>
      <c r="O41" s="29">
        <f>A41-N41</f>
        <v>-3.7710482594220949</v>
      </c>
      <c r="P41" s="28">
        <f t="shared" si="9"/>
        <v>14.220804974890411</v>
      </c>
      <c r="Q41" s="28">
        <f t="shared" si="13"/>
        <v>0.49323532519255286</v>
      </c>
      <c r="R41" s="16"/>
      <c r="S41" s="29">
        <f t="shared" si="10"/>
        <v>-657.56600000000026</v>
      </c>
      <c r="T41" s="29">
        <f>A41-S41</f>
        <v>670.81675174057818</v>
      </c>
      <c r="U41" s="28">
        <f t="shared" si="11"/>
        <v>449995.11441578052</v>
      </c>
      <c r="V41" s="28">
        <f t="shared" si="14"/>
        <v>6657.1733708584625</v>
      </c>
    </row>
    <row r="42" spans="1:22">
      <c r="J42" s="6" t="s">
        <v>25</v>
      </c>
      <c r="K42" s="18">
        <f>SUM(K2:K41)</f>
        <v>85.861911238287504</v>
      </c>
      <c r="L42" s="18">
        <f>SUM(L2:L41)</f>
        <v>52.548783762426829</v>
      </c>
      <c r="O42" s="6" t="s">
        <v>25</v>
      </c>
      <c r="P42" s="18">
        <f>SUM(P2:P41)</f>
        <v>94.598407675021036</v>
      </c>
      <c r="Q42" s="18">
        <f>SUM(Q2:Q41)</f>
        <v>53.415103217310303</v>
      </c>
      <c r="T42" s="6" t="s">
        <v>25</v>
      </c>
      <c r="U42" s="18">
        <f>SUM(U2:U41)</f>
        <v>1846868.4694116251</v>
      </c>
      <c r="V42" s="18">
        <f>SUM(V2:V41)</f>
        <v>31672.797724454245</v>
      </c>
    </row>
    <row r="44" spans="1:22">
      <c r="K44" s="30" t="s">
        <v>26</v>
      </c>
      <c r="L44" s="30">
        <f>K42/L42</f>
        <v>1.6339466889751322</v>
      </c>
      <c r="P44" s="22" t="s">
        <v>26</v>
      </c>
      <c r="Q44" s="22">
        <f>P42/Q42</f>
        <v>1.7710048652375234</v>
      </c>
      <c r="U44" s="17" t="s">
        <v>26</v>
      </c>
      <c r="V44" s="17">
        <f>U42/V42</f>
        <v>58.310872486824131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F3" sqref="F3"/>
    </sheetView>
  </sheetViews>
  <sheetFormatPr defaultRowHeight="15"/>
  <sheetData>
    <row r="1" spans="1:2">
      <c r="A1" s="2"/>
      <c r="B1" s="3"/>
    </row>
    <row r="2" spans="1:2">
      <c r="A2" s="4"/>
      <c r="B2" s="5"/>
    </row>
    <row r="3" spans="1:2">
      <c r="A3" s="4"/>
      <c r="B3" s="5"/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7" spans="1:2">
      <c r="A7" s="4"/>
      <c r="B7" s="5"/>
    </row>
    <row r="8" spans="1:2">
      <c r="A8" s="4"/>
      <c r="B8" s="5"/>
    </row>
    <row r="9" spans="1:2">
      <c r="A9" s="4"/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4"/>
      <c r="B15" s="5"/>
    </row>
    <row r="16" spans="1:2">
      <c r="A16" s="4"/>
      <c r="B16" s="5"/>
    </row>
    <row r="17" spans="1:2">
      <c r="A17" s="4"/>
      <c r="B17" s="5"/>
    </row>
    <row r="18" spans="1:2">
      <c r="A18" s="4"/>
      <c r="B18" s="5"/>
    </row>
    <row r="19" spans="1:2">
      <c r="A19" s="4"/>
      <c r="B19" s="5"/>
    </row>
    <row r="20" spans="1:2">
      <c r="A20" s="4"/>
      <c r="B20" s="5"/>
    </row>
    <row r="21" spans="1:2">
      <c r="A21" s="4"/>
      <c r="B21" s="5"/>
    </row>
    <row r="22" spans="1:2">
      <c r="A22" s="4"/>
      <c r="B22" s="5"/>
    </row>
    <row r="23" spans="1:2">
      <c r="A23" s="4"/>
      <c r="B23" s="5"/>
    </row>
    <row r="24" spans="1:2">
      <c r="A24" s="4"/>
      <c r="B24" s="5"/>
    </row>
    <row r="25" spans="1:2">
      <c r="A25" s="4"/>
      <c r="B25" s="5"/>
    </row>
    <row r="26" spans="1:2">
      <c r="A26" s="4"/>
      <c r="B26" s="5"/>
    </row>
    <row r="27" spans="1:2">
      <c r="A27" s="4"/>
      <c r="B27" s="5"/>
    </row>
    <row r="28" spans="1:2">
      <c r="A28" s="4"/>
      <c r="B28" s="5"/>
    </row>
    <row r="29" spans="1:2">
      <c r="A29" s="4"/>
      <c r="B29" s="5"/>
    </row>
    <row r="30" spans="1:2">
      <c r="A30" s="4"/>
      <c r="B30" s="5"/>
    </row>
    <row r="31" spans="1:2">
      <c r="A31" s="4"/>
      <c r="B31" s="5"/>
    </row>
    <row r="32" spans="1:2">
      <c r="A32" s="4"/>
      <c r="B32" s="5"/>
    </row>
    <row r="33" spans="1:2">
      <c r="A33" s="4"/>
      <c r="B33" s="5"/>
    </row>
    <row r="34" spans="1:2">
      <c r="A34" s="4"/>
      <c r="B34" s="5"/>
    </row>
    <row r="35" spans="1:2">
      <c r="A35" s="4"/>
      <c r="B35" s="5"/>
    </row>
    <row r="36" spans="1:2">
      <c r="A36" s="4"/>
      <c r="B36" s="5"/>
    </row>
    <row r="37" spans="1:2">
      <c r="A37" s="4"/>
      <c r="B37" s="5"/>
    </row>
    <row r="38" spans="1:2">
      <c r="A38" s="4"/>
      <c r="B38" s="5"/>
    </row>
    <row r="39" spans="1:2">
      <c r="A39" s="4"/>
      <c r="B39" s="5"/>
    </row>
    <row r="40" spans="1:2">
      <c r="A40" s="4"/>
      <c r="B40" s="5"/>
    </row>
    <row r="41" spans="1:2">
      <c r="A41" s="4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6" sqref="N6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5" sqref="O1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Lin, log</vt:lpstr>
      <vt:lpstr>Pol</vt:lpstr>
      <vt:lpstr>Lin filtr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2014-11-10T11:51:57Z</dcterms:created>
  <dcterms:modified xsi:type="dcterms:W3CDTF">2014-11-17T12:42:42Z</dcterms:modified>
</cp:coreProperties>
</file>