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2" windowHeight="5448"/>
  </bookViews>
  <sheets>
    <sheet name="Лист1" sheetId="1" r:id="rId1"/>
    <sheet name="Lin, log" sheetId="2" r:id="rId2"/>
    <sheet name="Pol" sheetId="3" r:id="rId3"/>
    <sheet name="Lin filtr" sheetId="4" r:id="rId4"/>
  </sheets>
  <calcPr calcId="125725"/>
</workbook>
</file>

<file path=xl/calcChain.xml><?xml version="1.0" encoding="utf-8"?>
<calcChain xmlns="http://schemas.openxmlformats.org/spreadsheetml/2006/main">
  <c r="V44" i="1"/>
  <c r="Q44"/>
  <c r="V42"/>
  <c r="U42"/>
  <c r="Q42"/>
  <c r="P42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3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3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2"/>
  <c r="U2"/>
  <c r="C3" l="1"/>
  <c r="D3" s="1"/>
  <c r="E3" s="1"/>
  <c r="F3" s="1"/>
  <c r="G3" s="1"/>
  <c r="C4"/>
  <c r="D4" s="1"/>
  <c r="E4" s="1"/>
  <c r="F4" s="1"/>
  <c r="G4" s="1"/>
  <c r="C5"/>
  <c r="D5" s="1"/>
  <c r="E5" s="1"/>
  <c r="F5" s="1"/>
  <c r="G5" s="1"/>
  <c r="C6"/>
  <c r="D6" s="1"/>
  <c r="E6" s="1"/>
  <c r="F6" s="1"/>
  <c r="G6" s="1"/>
  <c r="C7"/>
  <c r="D7" s="1"/>
  <c r="E7" s="1"/>
  <c r="F7" s="1"/>
  <c r="G7" s="1"/>
  <c r="C8"/>
  <c r="D8"/>
  <c r="E8" s="1"/>
  <c r="F8" s="1"/>
  <c r="G8" s="1"/>
  <c r="C9"/>
  <c r="D9" s="1"/>
  <c r="E9" s="1"/>
  <c r="F9" s="1"/>
  <c r="G9" s="1"/>
  <c r="C10"/>
  <c r="D10" s="1"/>
  <c r="E10" s="1"/>
  <c r="F10" s="1"/>
  <c r="G10" s="1"/>
  <c r="C11"/>
  <c r="D11"/>
  <c r="E11" s="1"/>
  <c r="F11" s="1"/>
  <c r="G11" s="1"/>
  <c r="C12"/>
  <c r="D12" s="1"/>
  <c r="E12" s="1"/>
  <c r="F12" s="1"/>
  <c r="G12" s="1"/>
  <c r="C13"/>
  <c r="D13" s="1"/>
  <c r="E13" s="1"/>
  <c r="F13" s="1"/>
  <c r="G13" s="1"/>
  <c r="C14"/>
  <c r="D14" s="1"/>
  <c r="E14" s="1"/>
  <c r="F14" s="1"/>
  <c r="G14" s="1"/>
  <c r="C15"/>
  <c r="D15" s="1"/>
  <c r="E15" s="1"/>
  <c r="F15" s="1"/>
  <c r="G15" s="1"/>
  <c r="C16"/>
  <c r="D16" s="1"/>
  <c r="E16" s="1"/>
  <c r="F16" s="1"/>
  <c r="G16" s="1"/>
  <c r="C17"/>
  <c r="D17" s="1"/>
  <c r="E17" s="1"/>
  <c r="F17" s="1"/>
  <c r="G17" s="1"/>
  <c r="C18"/>
  <c r="D18"/>
  <c r="E18" s="1"/>
  <c r="F18" s="1"/>
  <c r="G18" s="1"/>
  <c r="C19"/>
  <c r="D19" s="1"/>
  <c r="E19" s="1"/>
  <c r="F19" s="1"/>
  <c r="G19" s="1"/>
  <c r="C20"/>
  <c r="D20" s="1"/>
  <c r="E20" s="1"/>
  <c r="F20" s="1"/>
  <c r="G20" s="1"/>
  <c r="C21"/>
  <c r="D21" s="1"/>
  <c r="E21" s="1"/>
  <c r="F21" s="1"/>
  <c r="G21" s="1"/>
  <c r="C22"/>
  <c r="D22" s="1"/>
  <c r="E22" s="1"/>
  <c r="F22" s="1"/>
  <c r="G22" s="1"/>
  <c r="C23"/>
  <c r="D23" s="1"/>
  <c r="E23" s="1"/>
  <c r="F23" s="1"/>
  <c r="G23" s="1"/>
  <c r="C24"/>
  <c r="D24" s="1"/>
  <c r="E24" s="1"/>
  <c r="F24" s="1"/>
  <c r="G24" s="1"/>
  <c r="C25"/>
  <c r="D25" s="1"/>
  <c r="E25" s="1"/>
  <c r="F25" s="1"/>
  <c r="G25" s="1"/>
  <c r="C26"/>
  <c r="D26" s="1"/>
  <c r="E26" s="1"/>
  <c r="F26" s="1"/>
  <c r="G26" s="1"/>
  <c r="C27"/>
  <c r="D27" s="1"/>
  <c r="E27" s="1"/>
  <c r="F27" s="1"/>
  <c r="G27" s="1"/>
  <c r="C28"/>
  <c r="D28" s="1"/>
  <c r="E28" s="1"/>
  <c r="F28" s="1"/>
  <c r="G28" s="1"/>
  <c r="C29"/>
  <c r="D29" s="1"/>
  <c r="E29" s="1"/>
  <c r="F29" s="1"/>
  <c r="G29" s="1"/>
  <c r="C30"/>
  <c r="D30" s="1"/>
  <c r="E30" s="1"/>
  <c r="F30" s="1"/>
  <c r="G30" s="1"/>
  <c r="C31"/>
  <c r="D31" s="1"/>
  <c r="E31" s="1"/>
  <c r="F31" s="1"/>
  <c r="G31" s="1"/>
  <c r="C32"/>
  <c r="D32" s="1"/>
  <c r="E32" s="1"/>
  <c r="F32" s="1"/>
  <c r="G32" s="1"/>
  <c r="C33"/>
  <c r="D33" s="1"/>
  <c r="E33" s="1"/>
  <c r="F33" s="1"/>
  <c r="G33" s="1"/>
  <c r="C34"/>
  <c r="D34" s="1"/>
  <c r="E34" s="1"/>
  <c r="F34" s="1"/>
  <c r="G34" s="1"/>
  <c r="C35"/>
  <c r="D35" s="1"/>
  <c r="E35" s="1"/>
  <c r="F35" s="1"/>
  <c r="G35" s="1"/>
  <c r="C36"/>
  <c r="D36" s="1"/>
  <c r="E36" s="1"/>
  <c r="F36" s="1"/>
  <c r="G36" s="1"/>
  <c r="C37"/>
  <c r="D37" s="1"/>
  <c r="E37" s="1"/>
  <c r="F37" s="1"/>
  <c r="G37" s="1"/>
  <c r="C38"/>
  <c r="D38" s="1"/>
  <c r="E38" s="1"/>
  <c r="F38" s="1"/>
  <c r="G38" s="1"/>
  <c r="C39"/>
  <c r="D39" s="1"/>
  <c r="E39" s="1"/>
  <c r="F39" s="1"/>
  <c r="G39" s="1"/>
  <c r="C40"/>
  <c r="D40" s="1"/>
  <c r="E40" s="1"/>
  <c r="F40" s="1"/>
  <c r="G40" s="1"/>
  <c r="C41"/>
  <c r="D41" s="1"/>
  <c r="E41" s="1"/>
  <c r="F41" s="1"/>
  <c r="G41" s="1"/>
  <c r="C2"/>
  <c r="D2" s="1"/>
  <c r="E2" s="1"/>
  <c r="F2" s="1"/>
  <c r="G2" s="1"/>
  <c r="Z4" l="1" a="1"/>
  <c r="Z20" a="1"/>
  <c r="Z12" a="1"/>
  <c r="Z4" l="1"/>
  <c r="AA8"/>
  <c r="Z7"/>
  <c r="AB5"/>
  <c r="AA4"/>
  <c r="Z8"/>
  <c r="AB6"/>
  <c r="AA5"/>
  <c r="AB7"/>
  <c r="AA6"/>
  <c r="Z5"/>
  <c r="AB8"/>
  <c r="AA7"/>
  <c r="Z6"/>
  <c r="AB4"/>
  <c r="Z20"/>
  <c r="AA20"/>
  <c r="AE20"/>
  <c r="AB21"/>
  <c r="AF21"/>
  <c r="AC22"/>
  <c r="Z23"/>
  <c r="AD23"/>
  <c r="AA24"/>
  <c r="AE24"/>
  <c r="AB23"/>
  <c r="AC20"/>
  <c r="Z21"/>
  <c r="AD21"/>
  <c r="AA22"/>
  <c r="AE22"/>
  <c r="AF23"/>
  <c r="AC24"/>
  <c r="AD24"/>
  <c r="Z24"/>
  <c r="AC23"/>
  <c r="AF22"/>
  <c r="AB22"/>
  <c r="AE21"/>
  <c r="AA21"/>
  <c r="AD20"/>
  <c r="AF24"/>
  <c r="AB24"/>
  <c r="AE23"/>
  <c r="AA23"/>
  <c r="AD22"/>
  <c r="Z22"/>
  <c r="AC21"/>
  <c r="AF20"/>
  <c r="AB20"/>
  <c r="Z12"/>
  <c r="AA16"/>
  <c r="AB15"/>
  <c r="AC14"/>
  <c r="AD13"/>
  <c r="Z13"/>
  <c r="AA12"/>
  <c r="AB16"/>
  <c r="AC15"/>
  <c r="AD14"/>
  <c r="Z14"/>
  <c r="AA13"/>
  <c r="AB12"/>
  <c r="AC16"/>
  <c r="AD15"/>
  <c r="Z15"/>
  <c r="AA14"/>
  <c r="AB13"/>
  <c r="AC12"/>
  <c r="AD16"/>
  <c r="Z16"/>
  <c r="AA15"/>
  <c r="AB14"/>
  <c r="AC13"/>
  <c r="AD12"/>
  <c r="S2" l="1"/>
  <c r="T2" s="1"/>
  <c r="S3"/>
  <c r="T3" s="1"/>
  <c r="S4"/>
  <c r="T4" s="1"/>
  <c r="S5"/>
  <c r="T5" s="1"/>
  <c r="S6"/>
  <c r="T6" s="1"/>
  <c r="S7"/>
  <c r="T7" s="1"/>
  <c r="S8"/>
  <c r="T8" s="1"/>
  <c r="S9"/>
  <c r="T9" s="1"/>
  <c r="S10"/>
  <c r="T10" s="1"/>
  <c r="S11"/>
  <c r="T11" s="1"/>
  <c r="S12"/>
  <c r="T12" s="1"/>
  <c r="S13"/>
  <c r="T13" s="1"/>
  <c r="S14"/>
  <c r="T14" s="1"/>
  <c r="S15"/>
  <c r="T15" s="1"/>
  <c r="S16"/>
  <c r="T16" s="1"/>
  <c r="S17"/>
  <c r="T17" s="1"/>
  <c r="S18"/>
  <c r="T18" s="1"/>
  <c r="S19"/>
  <c r="T19" s="1"/>
  <c r="S20"/>
  <c r="T20" s="1"/>
  <c r="S21"/>
  <c r="T21" s="1"/>
  <c r="S22"/>
  <c r="T22" s="1"/>
  <c r="S23"/>
  <c r="T23" s="1"/>
  <c r="S24"/>
  <c r="T24" s="1"/>
  <c r="S25"/>
  <c r="T25" s="1"/>
  <c r="S26"/>
  <c r="T26" s="1"/>
  <c r="S27"/>
  <c r="T27" s="1"/>
  <c r="S28"/>
  <c r="T28" s="1"/>
  <c r="S29"/>
  <c r="T29" s="1"/>
  <c r="S30"/>
  <c r="T30" s="1"/>
  <c r="S31"/>
  <c r="T31" s="1"/>
  <c r="S32"/>
  <c r="T32" s="1"/>
  <c r="S33"/>
  <c r="T33" s="1"/>
  <c r="S34"/>
  <c r="T34" s="1"/>
  <c r="S35"/>
  <c r="T35" s="1"/>
  <c r="S36"/>
  <c r="T36" s="1"/>
  <c r="S37"/>
  <c r="T37" s="1"/>
  <c r="S38"/>
  <c r="T38" s="1"/>
  <c r="S39"/>
  <c r="T39" s="1"/>
  <c r="S40"/>
  <c r="T40" s="1"/>
  <c r="S41"/>
  <c r="T41" s="1"/>
  <c r="I2"/>
  <c r="J2" s="1"/>
  <c r="K2" s="1"/>
  <c r="I4"/>
  <c r="J4" s="1"/>
  <c r="I6"/>
  <c r="J6" s="1"/>
  <c r="I8"/>
  <c r="J8" s="1"/>
  <c r="I10"/>
  <c r="J10" s="1"/>
  <c r="I12"/>
  <c r="J12" s="1"/>
  <c r="I14"/>
  <c r="J14" s="1"/>
  <c r="I16"/>
  <c r="J16" s="1"/>
  <c r="I18"/>
  <c r="J18" s="1"/>
  <c r="I20"/>
  <c r="J20" s="1"/>
  <c r="I22"/>
  <c r="J22" s="1"/>
  <c r="I24"/>
  <c r="J24" s="1"/>
  <c r="I26"/>
  <c r="J26" s="1"/>
  <c r="I28"/>
  <c r="J28" s="1"/>
  <c r="I30"/>
  <c r="J30" s="1"/>
  <c r="I32"/>
  <c r="J32" s="1"/>
  <c r="I35"/>
  <c r="J35" s="1"/>
  <c r="I37"/>
  <c r="J37" s="1"/>
  <c r="I39"/>
  <c r="J39" s="1"/>
  <c r="I41"/>
  <c r="J41" s="1"/>
  <c r="I3"/>
  <c r="J3" s="1"/>
  <c r="I5"/>
  <c r="J5" s="1"/>
  <c r="I7"/>
  <c r="J7" s="1"/>
  <c r="I9"/>
  <c r="J9" s="1"/>
  <c r="I11"/>
  <c r="J11" s="1"/>
  <c r="I13"/>
  <c r="J13" s="1"/>
  <c r="I15"/>
  <c r="J15" s="1"/>
  <c r="I17"/>
  <c r="J17" s="1"/>
  <c r="I19"/>
  <c r="J19" s="1"/>
  <c r="I21"/>
  <c r="J21" s="1"/>
  <c r="I23"/>
  <c r="J23" s="1"/>
  <c r="I25"/>
  <c r="J25" s="1"/>
  <c r="I27"/>
  <c r="J27" s="1"/>
  <c r="I29"/>
  <c r="J29" s="1"/>
  <c r="I31"/>
  <c r="J31" s="1"/>
  <c r="I33"/>
  <c r="J33" s="1"/>
  <c r="I34"/>
  <c r="J34" s="1"/>
  <c r="I36"/>
  <c r="J36" s="1"/>
  <c r="I38"/>
  <c r="J38" s="1"/>
  <c r="I40"/>
  <c r="J40" s="1"/>
  <c r="N3"/>
  <c r="O3" s="1"/>
  <c r="N5"/>
  <c r="O5" s="1"/>
  <c r="N7"/>
  <c r="O7" s="1"/>
  <c r="N9"/>
  <c r="O9" s="1"/>
  <c r="N11"/>
  <c r="O11" s="1"/>
  <c r="N13"/>
  <c r="O13" s="1"/>
  <c r="N15"/>
  <c r="O15" s="1"/>
  <c r="N17"/>
  <c r="O17" s="1"/>
  <c r="N19"/>
  <c r="O19" s="1"/>
  <c r="N21"/>
  <c r="O21" s="1"/>
  <c r="N23"/>
  <c r="O23" s="1"/>
  <c r="N25"/>
  <c r="O25" s="1"/>
  <c r="N27"/>
  <c r="O27" s="1"/>
  <c r="N29"/>
  <c r="O29" s="1"/>
  <c r="N31"/>
  <c r="O31" s="1"/>
  <c r="N33"/>
  <c r="O33" s="1"/>
  <c r="N35"/>
  <c r="O35" s="1"/>
  <c r="N37"/>
  <c r="O37" s="1"/>
  <c r="N39"/>
  <c r="O39" s="1"/>
  <c r="N2"/>
  <c r="O2" s="1"/>
  <c r="N41"/>
  <c r="O41" s="1"/>
  <c r="N4"/>
  <c r="O4" s="1"/>
  <c r="N6"/>
  <c r="O6" s="1"/>
  <c r="N8"/>
  <c r="O8" s="1"/>
  <c r="N10"/>
  <c r="O10" s="1"/>
  <c r="N12"/>
  <c r="O12" s="1"/>
  <c r="N14"/>
  <c r="O14" s="1"/>
  <c r="N16"/>
  <c r="O16" s="1"/>
  <c r="N18"/>
  <c r="O18" s="1"/>
  <c r="N20"/>
  <c r="O20" s="1"/>
  <c r="N22"/>
  <c r="O22" s="1"/>
  <c r="N24"/>
  <c r="O24" s="1"/>
  <c r="N26"/>
  <c r="O26" s="1"/>
  <c r="N28"/>
  <c r="O28" s="1"/>
  <c r="N30"/>
  <c r="O30" s="1"/>
  <c r="N32"/>
  <c r="O32" s="1"/>
  <c r="N34"/>
  <c r="O34" s="1"/>
  <c r="N36"/>
  <c r="O36" s="1"/>
  <c r="N38"/>
  <c r="O38" s="1"/>
  <c r="N40"/>
  <c r="O40" s="1"/>
  <c r="K38" l="1"/>
  <c r="L38"/>
  <c r="K34"/>
  <c r="L34"/>
  <c r="L31"/>
  <c r="K31"/>
  <c r="L27"/>
  <c r="K27"/>
  <c r="L23"/>
  <c r="K23"/>
  <c r="L19"/>
  <c r="K19"/>
  <c r="L15"/>
  <c r="K15"/>
  <c r="L11"/>
  <c r="K11"/>
  <c r="L7"/>
  <c r="K7"/>
  <c r="L3"/>
  <c r="K3"/>
  <c r="L39"/>
  <c r="K39"/>
  <c r="L35"/>
  <c r="K35"/>
  <c r="K30"/>
  <c r="L30"/>
  <c r="K26"/>
  <c r="L26"/>
  <c r="K22"/>
  <c r="L22"/>
  <c r="K18"/>
  <c r="L18"/>
  <c r="K14"/>
  <c r="L14"/>
  <c r="L10"/>
  <c r="K10"/>
  <c r="L6"/>
  <c r="K6"/>
  <c r="K40"/>
  <c r="L40"/>
  <c r="K36"/>
  <c r="L36"/>
  <c r="L33"/>
  <c r="K33"/>
  <c r="L29"/>
  <c r="K29"/>
  <c r="L25"/>
  <c r="K25"/>
  <c r="L21"/>
  <c r="K21"/>
  <c r="L17"/>
  <c r="K17"/>
  <c r="L13"/>
  <c r="K13"/>
  <c r="L9"/>
  <c r="K9"/>
  <c r="L5"/>
  <c r="K5"/>
  <c r="L41"/>
  <c r="K41"/>
  <c r="L37"/>
  <c r="K37"/>
  <c r="K32"/>
  <c r="L32"/>
  <c r="K28"/>
  <c r="L28"/>
  <c r="K24"/>
  <c r="L24"/>
  <c r="K20"/>
  <c r="L20"/>
  <c r="K16"/>
  <c r="L16"/>
  <c r="K12"/>
  <c r="L12"/>
  <c r="L8"/>
  <c r="K8"/>
  <c r="L4"/>
  <c r="K4"/>
  <c r="K42" s="1"/>
  <c r="L42" l="1"/>
  <c r="L44" s="1"/>
</calcChain>
</file>

<file path=xl/sharedStrings.xml><?xml version="1.0" encoding="utf-8"?>
<sst xmlns="http://schemas.openxmlformats.org/spreadsheetml/2006/main" count="55" uniqueCount="29">
  <si>
    <t>t</t>
  </si>
  <si>
    <t>z</t>
  </si>
  <si>
    <t>t^2</t>
  </si>
  <si>
    <t>t^4</t>
  </si>
  <si>
    <t>t^3</t>
  </si>
  <si>
    <t>a</t>
  </si>
  <si>
    <t>Sa</t>
  </si>
  <si>
    <t>R^2, Sz</t>
  </si>
  <si>
    <t>F, k</t>
  </si>
  <si>
    <t>Sreg, Sost</t>
  </si>
  <si>
    <t>a0</t>
  </si>
  <si>
    <t>a1</t>
  </si>
  <si>
    <t>a2</t>
  </si>
  <si>
    <t>a3</t>
  </si>
  <si>
    <t>a4</t>
  </si>
  <si>
    <t>t^5</t>
  </si>
  <si>
    <t>t^6</t>
  </si>
  <si>
    <t>y4</t>
  </si>
  <si>
    <t>y2</t>
  </si>
  <si>
    <t>y6</t>
  </si>
  <si>
    <t>a5</t>
  </si>
  <si>
    <t>a6</t>
  </si>
  <si>
    <t>(Ei-Ei-1)^2</t>
  </si>
  <si>
    <t>Ei = z-y2</t>
  </si>
  <si>
    <t>Sum</t>
  </si>
  <si>
    <t>DW</t>
  </si>
  <si>
    <t>Ei=z-y4</t>
  </si>
  <si>
    <t>Ei=z-y6</t>
  </si>
  <si>
    <t>Ei^2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</si>
</sst>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"/>
    <numFmt numFmtId="166" formatCode="0.000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Border="1"/>
    <xf numFmtId="0" fontId="2" fillId="0" borderId="0" xfId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2" fillId="0" borderId="0" xfId="1" applyNumberFormat="1" applyFill="1" applyBorder="1"/>
    <xf numFmtId="0" fontId="0" fillId="0" borderId="0" xfId="0" applyFill="1" applyBorder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right"/>
    </xf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0" fillId="0" borderId="7" xfId="0" applyFill="1" applyBorder="1"/>
    <xf numFmtId="0" fontId="0" fillId="0" borderId="0" xfId="0" applyFill="1"/>
    <xf numFmtId="0" fontId="0" fillId="0" borderId="2" xfId="0" applyFill="1" applyBorder="1"/>
    <xf numFmtId="0" fontId="1" fillId="2" borderId="0" xfId="0" applyFont="1" applyFill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3" fillId="0" borderId="9" xfId="1" applyFont="1" applyFill="1" applyBorder="1" applyAlignment="1">
      <alignment horizontal="right"/>
    </xf>
    <xf numFmtId="164" fontId="2" fillId="0" borderId="12" xfId="1" applyNumberFormat="1" applyBorder="1"/>
    <xf numFmtId="164" fontId="2" fillId="0" borderId="13" xfId="1" applyNumberFormat="1" applyBorder="1"/>
    <xf numFmtId="166" fontId="0" fillId="0" borderId="0" xfId="0" applyNumberFormat="1"/>
    <xf numFmtId="2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ndard"/>
        <c:ser>
          <c:idx val="0"/>
          <c:order val="0"/>
          <c:tx>
            <c:strRef>
              <c:f>Лист1!$A$1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15488629991787928"/>
                  <c:y val="1.6980263830657538E-2"/>
                </c:manualLayout>
              </c:layout>
              <c:numFmt formatCode="General" sourceLinked="0"/>
            </c:trendlineLbl>
          </c:trendline>
          <c:trendline>
            <c:trendlineType val="linear"/>
          </c:trendline>
          <c:trendline>
            <c:trendlineType val="linear"/>
          </c:trendline>
          <c:val>
            <c:numRef>
              <c:f>Лист1!$A$2:$A$41</c:f>
              <c:numCache>
                <c:formatCode>0.0</c:formatCode>
                <c:ptCount val="40"/>
                <c:pt idx="0">
                  <c:v>-0.45288958699976523</c:v>
                </c:pt>
                <c:pt idx="1">
                  <c:v>0.8814404954188072</c:v>
                </c:pt>
                <c:pt idx="2">
                  <c:v>-0.51930209189425458</c:v>
                </c:pt>
                <c:pt idx="3">
                  <c:v>0.78774790652576498</c:v>
                </c:pt>
                <c:pt idx="4">
                  <c:v>0.32578238953813426</c:v>
                </c:pt>
                <c:pt idx="5">
                  <c:v>2.3624400540165067</c:v>
                </c:pt>
                <c:pt idx="6">
                  <c:v>0.97736289611400939</c:v>
                </c:pt>
                <c:pt idx="7">
                  <c:v>3.2545951356864773</c:v>
                </c:pt>
                <c:pt idx="8">
                  <c:v>5.232419976889819</c:v>
                </c:pt>
                <c:pt idx="9">
                  <c:v>4.9301854349162797</c:v>
                </c:pt>
                <c:pt idx="10">
                  <c:v>6.8047487127872603</c:v>
                </c:pt>
                <c:pt idx="11">
                  <c:v>7.5707006836821051</c:v>
                </c:pt>
                <c:pt idx="12">
                  <c:v>8.0250068419555927</c:v>
                </c:pt>
                <c:pt idx="13">
                  <c:v>7.4457872458764101</c:v>
                </c:pt>
                <c:pt idx="14">
                  <c:v>7.1701341522231425</c:v>
                </c:pt>
                <c:pt idx="15">
                  <c:v>7.661101383486054</c:v>
                </c:pt>
                <c:pt idx="16">
                  <c:v>8.5702796165406685</c:v>
                </c:pt>
                <c:pt idx="17">
                  <c:v>7.5697064459070749</c:v>
                </c:pt>
                <c:pt idx="18">
                  <c:v>8.7005976533805089</c:v>
                </c:pt>
                <c:pt idx="19">
                  <c:v>7.1431462499778213</c:v>
                </c:pt>
                <c:pt idx="20">
                  <c:v>6.0129134321825548</c:v>
                </c:pt>
                <c:pt idx="21">
                  <c:v>7.6764098648779564</c:v>
                </c:pt>
                <c:pt idx="22">
                  <c:v>7.9548753664111285</c:v>
                </c:pt>
                <c:pt idx="23">
                  <c:v>6.2845659236884952</c:v>
                </c:pt>
                <c:pt idx="24">
                  <c:v>7.4955289447106974</c:v>
                </c:pt>
                <c:pt idx="25">
                  <c:v>5.9633584037619451</c:v>
                </c:pt>
                <c:pt idx="26">
                  <c:v>7.4764757460605065</c:v>
                </c:pt>
                <c:pt idx="27">
                  <c:v>8.3218944602340077</c:v>
                </c:pt>
                <c:pt idx="28">
                  <c:v>10.179086358188703</c:v>
                </c:pt>
                <c:pt idx="29">
                  <c:v>9.0607161712669786</c:v>
                </c:pt>
                <c:pt idx="30">
                  <c:v>9.9260540409295395</c:v>
                </c:pt>
                <c:pt idx="31">
                  <c:v>10.295464896445999</c:v>
                </c:pt>
                <c:pt idx="32">
                  <c:v>10.6648757519625</c:v>
                </c:pt>
                <c:pt idx="33">
                  <c:v>9.6</c:v>
                </c:pt>
                <c:pt idx="34">
                  <c:v>11.403697462995501</c:v>
                </c:pt>
                <c:pt idx="35">
                  <c:v>11.773108318512</c:v>
                </c:pt>
                <c:pt idx="36">
                  <c:v>13</c:v>
                </c:pt>
                <c:pt idx="37">
                  <c:v>12.511930029545001</c:v>
                </c:pt>
                <c:pt idx="38">
                  <c:v>12.8813408850614</c:v>
                </c:pt>
                <c:pt idx="39">
                  <c:v>13.250751740577901</c:v>
                </c:pt>
              </c:numCache>
            </c:numRef>
          </c:val>
        </c:ser>
        <c:marker val="1"/>
        <c:axId val="68970368"/>
        <c:axId val="68971904"/>
      </c:lineChart>
      <c:catAx>
        <c:axId val="68970368"/>
        <c:scaling>
          <c:orientation val="minMax"/>
        </c:scaling>
        <c:axPos val="b"/>
        <c:tickLblPos val="nextTo"/>
        <c:crossAx val="68971904"/>
        <c:crosses val="autoZero"/>
        <c:auto val="1"/>
        <c:lblAlgn val="ctr"/>
        <c:lblOffset val="100"/>
      </c:catAx>
      <c:valAx>
        <c:axId val="68971904"/>
        <c:scaling>
          <c:orientation val="minMax"/>
        </c:scaling>
        <c:axPos val="l"/>
        <c:majorGridlines/>
        <c:numFmt formatCode="0.0" sourceLinked="1"/>
        <c:tickLblPos val="nextTo"/>
        <c:crossAx val="68970368"/>
        <c:crosses val="autoZero"/>
        <c:crossBetween val="between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ndard"/>
        <c:ser>
          <c:idx val="0"/>
          <c:order val="0"/>
          <c:tx>
            <c:strRef>
              <c:f>Лист1!$A$1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trendline>
            <c:name>pol 2</c:name>
            <c:trendlineType val="poly"/>
            <c:order val="2"/>
            <c:forward val="3"/>
          </c:trendline>
          <c:trendline>
            <c:name>pol 4</c:name>
            <c:spPr>
              <a:ln>
                <a:solidFill>
                  <a:srgbClr val="FF0000"/>
                </a:solidFill>
              </a:ln>
            </c:spPr>
            <c:trendlineType val="poly"/>
            <c:order val="4"/>
            <c:forward val="3"/>
          </c:trendline>
          <c:trendline>
            <c:name>pol 6</c:name>
            <c:spPr>
              <a:ln>
                <a:solidFill>
                  <a:srgbClr val="00B050"/>
                </a:solidFill>
              </a:ln>
            </c:spPr>
            <c:trendlineType val="poly"/>
            <c:order val="6"/>
            <c:forward val="3"/>
          </c:trendline>
          <c:val>
            <c:numRef>
              <c:f>Лист1!$A$2:$A$41</c:f>
              <c:numCache>
                <c:formatCode>0.0</c:formatCode>
                <c:ptCount val="40"/>
                <c:pt idx="0">
                  <c:v>-0.45288958699976523</c:v>
                </c:pt>
                <c:pt idx="1">
                  <c:v>0.8814404954188072</c:v>
                </c:pt>
                <c:pt idx="2">
                  <c:v>-0.51930209189425458</c:v>
                </c:pt>
                <c:pt idx="3">
                  <c:v>0.78774790652576498</c:v>
                </c:pt>
                <c:pt idx="4">
                  <c:v>0.32578238953813426</c:v>
                </c:pt>
                <c:pt idx="5">
                  <c:v>2.3624400540165067</c:v>
                </c:pt>
                <c:pt idx="6">
                  <c:v>0.97736289611400939</c:v>
                </c:pt>
                <c:pt idx="7">
                  <c:v>3.2545951356864773</c:v>
                </c:pt>
                <c:pt idx="8">
                  <c:v>5.232419976889819</c:v>
                </c:pt>
                <c:pt idx="9">
                  <c:v>4.9301854349162797</c:v>
                </c:pt>
                <c:pt idx="10">
                  <c:v>6.8047487127872603</c:v>
                </c:pt>
                <c:pt idx="11">
                  <c:v>7.5707006836821051</c:v>
                </c:pt>
                <c:pt idx="12">
                  <c:v>8.0250068419555927</c:v>
                </c:pt>
                <c:pt idx="13">
                  <c:v>7.4457872458764101</c:v>
                </c:pt>
                <c:pt idx="14">
                  <c:v>7.1701341522231425</c:v>
                </c:pt>
                <c:pt idx="15">
                  <c:v>7.661101383486054</c:v>
                </c:pt>
                <c:pt idx="16">
                  <c:v>8.5702796165406685</c:v>
                </c:pt>
                <c:pt idx="17">
                  <c:v>7.5697064459070749</c:v>
                </c:pt>
                <c:pt idx="18">
                  <c:v>8.7005976533805089</c:v>
                </c:pt>
                <c:pt idx="19">
                  <c:v>7.1431462499778213</c:v>
                </c:pt>
                <c:pt idx="20">
                  <c:v>6.0129134321825548</c:v>
                </c:pt>
                <c:pt idx="21">
                  <c:v>7.6764098648779564</c:v>
                </c:pt>
                <c:pt idx="22">
                  <c:v>7.9548753664111285</c:v>
                </c:pt>
                <c:pt idx="23">
                  <c:v>6.2845659236884952</c:v>
                </c:pt>
                <c:pt idx="24">
                  <c:v>7.4955289447106974</c:v>
                </c:pt>
                <c:pt idx="25">
                  <c:v>5.9633584037619451</c:v>
                </c:pt>
                <c:pt idx="26">
                  <c:v>7.4764757460605065</c:v>
                </c:pt>
                <c:pt idx="27">
                  <c:v>8.3218944602340077</c:v>
                </c:pt>
                <c:pt idx="28">
                  <c:v>10.179086358188703</c:v>
                </c:pt>
                <c:pt idx="29">
                  <c:v>9.0607161712669786</c:v>
                </c:pt>
                <c:pt idx="30">
                  <c:v>9.9260540409295395</c:v>
                </c:pt>
                <c:pt idx="31">
                  <c:v>10.295464896445999</c:v>
                </c:pt>
                <c:pt idx="32">
                  <c:v>10.6648757519625</c:v>
                </c:pt>
                <c:pt idx="33">
                  <c:v>9.6</c:v>
                </c:pt>
                <c:pt idx="34">
                  <c:v>11.403697462995501</c:v>
                </c:pt>
                <c:pt idx="35">
                  <c:v>11.773108318512</c:v>
                </c:pt>
                <c:pt idx="36">
                  <c:v>13</c:v>
                </c:pt>
                <c:pt idx="37">
                  <c:v>12.511930029545001</c:v>
                </c:pt>
                <c:pt idx="38">
                  <c:v>12.8813408850614</c:v>
                </c:pt>
                <c:pt idx="39">
                  <c:v>13.250751740577901</c:v>
                </c:pt>
              </c:numCache>
            </c:numRef>
          </c:val>
        </c:ser>
        <c:marker val="1"/>
        <c:axId val="69782144"/>
        <c:axId val="69783936"/>
      </c:lineChart>
      <c:catAx>
        <c:axId val="69782144"/>
        <c:scaling>
          <c:orientation val="minMax"/>
        </c:scaling>
        <c:axPos val="b"/>
        <c:tickLblPos val="nextTo"/>
        <c:crossAx val="69783936"/>
        <c:crosses val="autoZero"/>
        <c:auto val="1"/>
        <c:lblAlgn val="ctr"/>
        <c:lblOffset val="100"/>
      </c:catAx>
      <c:valAx>
        <c:axId val="69783936"/>
        <c:scaling>
          <c:orientation val="minMax"/>
        </c:scaling>
        <c:axPos val="l"/>
        <c:majorGridlines/>
        <c:numFmt formatCode="0.0" sourceLinked="1"/>
        <c:tickLblPos val="nextTo"/>
        <c:crossAx val="697821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ndard"/>
        <c:ser>
          <c:idx val="0"/>
          <c:order val="0"/>
          <c:tx>
            <c:strRef>
              <c:f>Лист1!$A$1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trendline>
            <c:trendlineType val="movingAvg"/>
            <c:period val="2"/>
          </c:trendline>
          <c:trendline>
            <c:spPr>
              <a:ln>
                <a:solidFill>
                  <a:srgbClr val="FF0000"/>
                </a:solidFill>
              </a:ln>
            </c:spPr>
            <c:trendlineType val="movingAvg"/>
            <c:period val="4"/>
          </c:trendline>
          <c:trendline>
            <c:spPr>
              <a:ln>
                <a:solidFill>
                  <a:srgbClr val="00B050"/>
                </a:solidFill>
              </a:ln>
            </c:spPr>
            <c:trendlineType val="movingAvg"/>
            <c:period val="10"/>
          </c:trendline>
          <c:val>
            <c:numRef>
              <c:f>Лист1!$A$2:$A$41</c:f>
              <c:numCache>
                <c:formatCode>0.0</c:formatCode>
                <c:ptCount val="40"/>
                <c:pt idx="0">
                  <c:v>-0.45288958699976523</c:v>
                </c:pt>
                <c:pt idx="1">
                  <c:v>0.8814404954188072</c:v>
                </c:pt>
                <c:pt idx="2">
                  <c:v>-0.51930209189425458</c:v>
                </c:pt>
                <c:pt idx="3">
                  <c:v>0.78774790652576498</c:v>
                </c:pt>
                <c:pt idx="4">
                  <c:v>0.32578238953813426</c:v>
                </c:pt>
                <c:pt idx="5">
                  <c:v>2.3624400540165067</c:v>
                </c:pt>
                <c:pt idx="6">
                  <c:v>0.97736289611400939</c:v>
                </c:pt>
                <c:pt idx="7">
                  <c:v>3.2545951356864773</c:v>
                </c:pt>
                <c:pt idx="8">
                  <c:v>5.232419976889819</c:v>
                </c:pt>
                <c:pt idx="9">
                  <c:v>4.9301854349162797</c:v>
                </c:pt>
                <c:pt idx="10">
                  <c:v>6.8047487127872603</c:v>
                </c:pt>
                <c:pt idx="11">
                  <c:v>7.5707006836821051</c:v>
                </c:pt>
                <c:pt idx="12">
                  <c:v>8.0250068419555927</c:v>
                </c:pt>
                <c:pt idx="13">
                  <c:v>7.4457872458764101</c:v>
                </c:pt>
                <c:pt idx="14">
                  <c:v>7.1701341522231425</c:v>
                </c:pt>
                <c:pt idx="15">
                  <c:v>7.661101383486054</c:v>
                </c:pt>
                <c:pt idx="16">
                  <c:v>8.5702796165406685</c:v>
                </c:pt>
                <c:pt idx="17">
                  <c:v>7.5697064459070749</c:v>
                </c:pt>
                <c:pt idx="18">
                  <c:v>8.7005976533805089</c:v>
                </c:pt>
                <c:pt idx="19">
                  <c:v>7.1431462499778213</c:v>
                </c:pt>
                <c:pt idx="20">
                  <c:v>6.0129134321825548</c:v>
                </c:pt>
                <c:pt idx="21">
                  <c:v>7.6764098648779564</c:v>
                </c:pt>
                <c:pt idx="22">
                  <c:v>7.9548753664111285</c:v>
                </c:pt>
                <c:pt idx="23">
                  <c:v>6.2845659236884952</c:v>
                </c:pt>
                <c:pt idx="24">
                  <c:v>7.4955289447106974</c:v>
                </c:pt>
                <c:pt idx="25">
                  <c:v>5.9633584037619451</c:v>
                </c:pt>
                <c:pt idx="26">
                  <c:v>7.4764757460605065</c:v>
                </c:pt>
                <c:pt idx="27">
                  <c:v>8.3218944602340077</c:v>
                </c:pt>
                <c:pt idx="28">
                  <c:v>10.179086358188703</c:v>
                </c:pt>
                <c:pt idx="29">
                  <c:v>9.0607161712669786</c:v>
                </c:pt>
                <c:pt idx="30">
                  <c:v>9.9260540409295395</c:v>
                </c:pt>
                <c:pt idx="31">
                  <c:v>10.295464896445999</c:v>
                </c:pt>
                <c:pt idx="32">
                  <c:v>10.6648757519625</c:v>
                </c:pt>
                <c:pt idx="33">
                  <c:v>9.6</c:v>
                </c:pt>
                <c:pt idx="34">
                  <c:v>11.403697462995501</c:v>
                </c:pt>
                <c:pt idx="35">
                  <c:v>11.773108318512</c:v>
                </c:pt>
                <c:pt idx="36">
                  <c:v>13</c:v>
                </c:pt>
                <c:pt idx="37">
                  <c:v>12.511930029545001</c:v>
                </c:pt>
                <c:pt idx="38">
                  <c:v>12.8813408850614</c:v>
                </c:pt>
                <c:pt idx="39">
                  <c:v>13.250751740577901</c:v>
                </c:pt>
              </c:numCache>
            </c:numRef>
          </c:val>
        </c:ser>
        <c:marker val="1"/>
        <c:axId val="69851776"/>
        <c:axId val="70721920"/>
      </c:lineChart>
      <c:catAx>
        <c:axId val="69851776"/>
        <c:scaling>
          <c:orientation val="minMax"/>
        </c:scaling>
        <c:axPos val="b"/>
        <c:tickLblPos val="nextTo"/>
        <c:crossAx val="70721920"/>
        <c:crosses val="autoZero"/>
        <c:auto val="1"/>
        <c:lblAlgn val="ctr"/>
        <c:lblOffset val="100"/>
      </c:catAx>
      <c:valAx>
        <c:axId val="70721920"/>
        <c:scaling>
          <c:orientation val="minMax"/>
        </c:scaling>
        <c:axPos val="l"/>
        <c:majorGridlines/>
        <c:numFmt formatCode="0.0" sourceLinked="1"/>
        <c:tickLblPos val="nextTo"/>
        <c:crossAx val="698517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171448</xdr:colOff>
      <xdr:row>0</xdr:row>
      <xdr:rowOff>104776</xdr:rowOff>
    </xdr:from>
    <xdr:to>
      <xdr:col>14</xdr:col>
      <xdr:colOff>466725</xdr:colOff>
      <xdr:row>15</xdr:row>
      <xdr:rowOff>180976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318408</xdr:colOff>
      <xdr:row>16</xdr:row>
      <xdr:rowOff>136071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0</xdr:row>
      <xdr:rowOff>76199</xdr:rowOff>
    </xdr:from>
    <xdr:to>
      <xdr:col>14</xdr:col>
      <xdr:colOff>380999</xdr:colOff>
      <xdr:row>16</xdr:row>
      <xdr:rowOff>28574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topLeftCell="I21" zoomScale="90" zoomScaleNormal="90" workbookViewId="0">
      <selection activeCell="X25" sqref="X25"/>
    </sheetView>
  </sheetViews>
  <sheetFormatPr defaultRowHeight="14.4"/>
  <cols>
    <col min="1" max="1" width="9.109375" style="1"/>
    <col min="6" max="6" width="11.44140625" customWidth="1"/>
    <col min="7" max="9" width="12" customWidth="1"/>
    <col min="10" max="10" width="9.88671875" bestFit="1" customWidth="1"/>
    <col min="11" max="11" width="11.88671875" customWidth="1"/>
    <col min="12" max="12" width="12.88671875" customWidth="1"/>
    <col min="24" max="24" width="9.109375" customWidth="1"/>
    <col min="25" max="25" width="12.33203125" customWidth="1"/>
    <col min="26" max="26" width="15.33203125" customWidth="1"/>
    <col min="27" max="27" width="11.5546875" customWidth="1"/>
    <col min="28" max="28" width="13.33203125" customWidth="1"/>
    <col min="29" max="29" width="12.5546875" bestFit="1" customWidth="1"/>
  </cols>
  <sheetData>
    <row r="1" spans="1:30" s="15" customFormat="1" ht="15" thickBot="1">
      <c r="A1" s="25" t="s">
        <v>1</v>
      </c>
      <c r="B1" s="23" t="s">
        <v>0</v>
      </c>
      <c r="C1" s="23" t="s">
        <v>2</v>
      </c>
      <c r="D1" s="23" t="s">
        <v>4</v>
      </c>
      <c r="E1" s="23" t="s">
        <v>3</v>
      </c>
      <c r="F1" s="23" t="s">
        <v>15</v>
      </c>
      <c r="G1" s="24" t="s">
        <v>16</v>
      </c>
      <c r="I1" s="15" t="s">
        <v>18</v>
      </c>
      <c r="J1" s="15" t="s">
        <v>23</v>
      </c>
      <c r="K1" s="15" t="s">
        <v>28</v>
      </c>
      <c r="L1" s="15" t="s">
        <v>22</v>
      </c>
      <c r="N1" s="15" t="s">
        <v>17</v>
      </c>
      <c r="O1" s="15" t="s">
        <v>26</v>
      </c>
      <c r="P1" s="15" t="s">
        <v>28</v>
      </c>
      <c r="Q1" s="15" t="s">
        <v>22</v>
      </c>
      <c r="S1" s="15" t="s">
        <v>19</v>
      </c>
      <c r="T1" s="15" t="s">
        <v>27</v>
      </c>
      <c r="U1" s="15" t="s">
        <v>28</v>
      </c>
      <c r="V1" s="15" t="s">
        <v>22</v>
      </c>
    </row>
    <row r="2" spans="1:30">
      <c r="A2" s="26">
        <v>-0.45288958699976523</v>
      </c>
      <c r="B2" s="1">
        <v>1</v>
      </c>
      <c r="C2" s="1">
        <f>B2*B2</f>
        <v>1</v>
      </c>
      <c r="D2" s="1">
        <f>C2*B2</f>
        <v>1</v>
      </c>
      <c r="E2" s="1">
        <f>D2*B2</f>
        <v>1</v>
      </c>
      <c r="F2" s="1">
        <f>E2*B2</f>
        <v>1</v>
      </c>
      <c r="G2" s="11">
        <f>F2*B2</f>
        <v>1</v>
      </c>
      <c r="I2" s="29">
        <f>$AB$4 + $AA$4*B2 + $Z$4*C2</f>
        <v>0.40803847297289508</v>
      </c>
      <c r="J2" s="29">
        <f t="shared" ref="J2:J41" si="0">A2-I2</f>
        <v>-0.86092805997266031</v>
      </c>
      <c r="K2" s="28">
        <f>J2*J2</f>
        <v>0.74119712444828856</v>
      </c>
      <c r="L2" s="28">
        <v>0</v>
      </c>
      <c r="M2" s="16"/>
      <c r="N2" s="29">
        <f t="shared" ref="N2:N41" si="1">$AD$12 + $AC$12*B2 + $AB$12*C2 + $AA$12*D2 + $Z$12*E2</f>
        <v>-1.7716045623162098</v>
      </c>
      <c r="O2" s="29">
        <f t="shared" ref="O2:O41" si="2">A2-N2</f>
        <v>1.3187149753164444</v>
      </c>
      <c r="P2" s="28">
        <f>O2*O2</f>
        <v>1.7390091861238506</v>
      </c>
      <c r="Q2" s="28">
        <v>0</v>
      </c>
      <c r="R2" s="16"/>
      <c r="S2" s="29">
        <f>$AF$20 + $AE$20*B2 + $AD$20*C2 + $AC$20*D2 + $AB$20*E2 + $AA$20*F2 + $Z$20*G2</f>
        <v>0.51270048869192308</v>
      </c>
      <c r="T2" s="29">
        <f t="shared" ref="T2:T41" si="3">A2-S2</f>
        <v>-0.96559007569168831</v>
      </c>
      <c r="U2" s="28">
        <f>T2*T2</f>
        <v>0.93236419427428041</v>
      </c>
      <c r="V2" s="28">
        <v>0</v>
      </c>
    </row>
    <row r="3" spans="1:30" ht="15" thickBot="1">
      <c r="A3" s="26">
        <v>0.8814404954188072</v>
      </c>
      <c r="B3" s="1">
        <v>2</v>
      </c>
      <c r="C3" s="1">
        <f t="shared" ref="C3:C41" si="4">B3*B3</f>
        <v>4</v>
      </c>
      <c r="D3" s="1">
        <f t="shared" ref="D3:D41" si="5">C3*B3</f>
        <v>8</v>
      </c>
      <c r="E3" s="1">
        <f t="shared" ref="E3:E41" si="6">D3*B3</f>
        <v>16</v>
      </c>
      <c r="F3" s="1">
        <f t="shared" ref="F3:F41" si="7">E3*B3</f>
        <v>32</v>
      </c>
      <c r="G3" s="11">
        <f t="shared" ref="G3:G41" si="8">F3*B3</f>
        <v>64</v>
      </c>
      <c r="I3" s="29">
        <f t="shared" ref="I3:I41" si="9">$AB$4 + $AA$4*B3 + $Z$4*C3</f>
        <v>0.8543665893166984</v>
      </c>
      <c r="J3" s="29">
        <f t="shared" si="0"/>
        <v>2.7073906102108802E-2</v>
      </c>
      <c r="K3" s="28">
        <f t="shared" ref="K3:K41" si="10">J3*J3</f>
        <v>7.3299639162580424E-4</v>
      </c>
      <c r="L3" s="28">
        <f>(J3-J2)^2</f>
        <v>0.78854749175265537</v>
      </c>
      <c r="M3" s="16"/>
      <c r="N3" s="29">
        <f t="shared" si="1"/>
        <v>-0.66512075026501927</v>
      </c>
      <c r="O3" s="29">
        <f t="shared" si="2"/>
        <v>1.5465612456838265</v>
      </c>
      <c r="P3" s="28">
        <f t="shared" ref="P3:P41" si="11">O3*O3</f>
        <v>2.3918516866511093</v>
      </c>
      <c r="Q3" s="28">
        <f>(O3-O2)^2</f>
        <v>5.191392292032615E-2</v>
      </c>
      <c r="R3" s="16"/>
      <c r="S3" s="29">
        <f t="shared" ref="S3:S41" si="12">$AF$20 + $AE$20*B3 + $AD$20*C3 + $AC$20*D3 + $AB$20*E3 + $AA$20*F3 + $Z$20*G3</f>
        <v>-0.33061562987035165</v>
      </c>
      <c r="T3" s="29">
        <f t="shared" si="3"/>
        <v>1.2120561252891588</v>
      </c>
      <c r="U3" s="28">
        <f t="shared" ref="U3:U41" si="13">T3*T3</f>
        <v>1.4690800508509692</v>
      </c>
      <c r="V3" s="28">
        <f>(T3-T2)^2</f>
        <v>4.742142976646317</v>
      </c>
      <c r="Z3" t="s">
        <v>12</v>
      </c>
      <c r="AA3" t="s">
        <v>11</v>
      </c>
      <c r="AB3" t="s">
        <v>10</v>
      </c>
    </row>
    <row r="4" spans="1:30">
      <c r="A4" s="26">
        <v>-0.51930209189425458</v>
      </c>
      <c r="B4" s="1">
        <v>3</v>
      </c>
      <c r="C4" s="1">
        <f t="shared" si="4"/>
        <v>9</v>
      </c>
      <c r="D4" s="1">
        <f t="shared" si="5"/>
        <v>27</v>
      </c>
      <c r="E4" s="1">
        <f t="shared" si="6"/>
        <v>81</v>
      </c>
      <c r="F4" s="1">
        <f t="shared" si="7"/>
        <v>243</v>
      </c>
      <c r="G4" s="11">
        <f t="shared" si="8"/>
        <v>729</v>
      </c>
      <c r="I4" s="29">
        <f t="shared" si="9"/>
        <v>1.2927712815437362</v>
      </c>
      <c r="J4" s="29">
        <f t="shared" si="0"/>
        <v>-1.8120733734379908</v>
      </c>
      <c r="K4" s="28">
        <f t="shared" si="10"/>
        <v>3.28360991072294</v>
      </c>
      <c r="L4" s="28">
        <f t="shared" ref="L4:L41" si="14">(J4-J3)^2</f>
        <v>3.3824627158397491</v>
      </c>
      <c r="M4" s="16"/>
      <c r="N4" s="29">
        <f t="shared" si="1"/>
        <v>0.34934117764637601</v>
      </c>
      <c r="O4" s="29">
        <f t="shared" si="2"/>
        <v>-0.86864326954063054</v>
      </c>
      <c r="P4" s="28">
        <f t="shared" si="11"/>
        <v>0.7545411297182365</v>
      </c>
      <c r="Q4" s="28">
        <f t="shared" ref="Q4:Q41" si="15">(O4-O3)^2</f>
        <v>5.8332128503606047</v>
      </c>
      <c r="R4" s="16"/>
      <c r="S4" s="29">
        <f t="shared" si="12"/>
        <v>-0.44114612707212769</v>
      </c>
      <c r="T4" s="29">
        <f t="shared" si="3"/>
        <v>-7.8155964822126889E-2</v>
      </c>
      <c r="U4" s="28">
        <f t="shared" si="13"/>
        <v>6.1083548372775354E-3</v>
      </c>
      <c r="V4" s="28">
        <f t="shared" ref="V4:V41" si="16">(T4-T3)^2</f>
        <v>1.6646472374693324</v>
      </c>
      <c r="Y4" s="1" t="s">
        <v>5</v>
      </c>
      <c r="Z4" s="7">
        <f t="array" ref="Z4:AB8">LINEST(A2:A41,B2:C41,1,1)</f>
        <v>-3.9617120583826469E-3</v>
      </c>
      <c r="AA4" s="8">
        <v>0.45821325251895123</v>
      </c>
      <c r="AB4" s="9">
        <v>-4.6213067487673509E-2</v>
      </c>
    </row>
    <row r="5" spans="1:30">
      <c r="A5" s="26">
        <v>0.78774790652576498</v>
      </c>
      <c r="B5" s="1">
        <v>4</v>
      </c>
      <c r="C5" s="1">
        <f t="shared" si="4"/>
        <v>16</v>
      </c>
      <c r="D5" s="1">
        <f t="shared" si="5"/>
        <v>64</v>
      </c>
      <c r="E5" s="1">
        <f t="shared" si="6"/>
        <v>256</v>
      </c>
      <c r="F5" s="1">
        <f t="shared" si="7"/>
        <v>1024</v>
      </c>
      <c r="G5" s="11">
        <f t="shared" si="8"/>
        <v>4096</v>
      </c>
      <c r="I5" s="29">
        <f t="shared" si="9"/>
        <v>1.723252549654009</v>
      </c>
      <c r="J5" s="29">
        <f t="shared" si="0"/>
        <v>-0.935504643128244</v>
      </c>
      <c r="K5" s="28">
        <f t="shared" si="10"/>
        <v>0.87516893731450318</v>
      </c>
      <c r="L5" s="28">
        <f t="shared" si="14"/>
        <v>0.76837273895684166</v>
      </c>
      <c r="M5" s="16"/>
      <c r="N5" s="29">
        <f t="shared" si="1"/>
        <v>1.2758788465785598</v>
      </c>
      <c r="O5" s="29">
        <f t="shared" si="2"/>
        <v>-0.48813094005279478</v>
      </c>
      <c r="P5" s="28">
        <f t="shared" si="11"/>
        <v>0.23827181463682515</v>
      </c>
      <c r="Q5" s="28">
        <f t="shared" si="15"/>
        <v>0.14478963289225927</v>
      </c>
      <c r="R5" s="16"/>
      <c r="S5" s="29">
        <f t="shared" si="12"/>
        <v>-3.1494158272756166E-2</v>
      </c>
      <c r="T5" s="29">
        <f t="shared" si="3"/>
        <v>0.81924206479852113</v>
      </c>
      <c r="U5" s="28">
        <f t="shared" si="13"/>
        <v>0.67115756073534427</v>
      </c>
      <c r="V5" s="28">
        <f t="shared" si="16"/>
        <v>0.80532322356702157</v>
      </c>
      <c r="Y5" s="1" t="s">
        <v>6</v>
      </c>
      <c r="Z5" s="10">
        <v>2.0224721363128499E-3</v>
      </c>
      <c r="AA5" s="1">
        <v>8.5505376540075631E-2</v>
      </c>
      <c r="AB5" s="11">
        <v>0.76014124892466162</v>
      </c>
    </row>
    <row r="6" spans="1:30">
      <c r="A6" s="26">
        <v>0.32578238953813426</v>
      </c>
      <c r="B6" s="1">
        <v>5</v>
      </c>
      <c r="C6" s="1">
        <f t="shared" si="4"/>
        <v>25</v>
      </c>
      <c r="D6" s="1">
        <f t="shared" si="5"/>
        <v>125</v>
      </c>
      <c r="E6" s="1">
        <f t="shared" si="6"/>
        <v>625</v>
      </c>
      <c r="F6" s="1">
        <f t="shared" si="7"/>
        <v>3125</v>
      </c>
      <c r="G6" s="11">
        <f t="shared" si="8"/>
        <v>15625</v>
      </c>
      <c r="I6" s="29">
        <f t="shared" si="9"/>
        <v>2.1458103936475164</v>
      </c>
      <c r="J6" s="29">
        <f t="shared" si="0"/>
        <v>-1.8200280041093821</v>
      </c>
      <c r="K6" s="28">
        <f t="shared" si="10"/>
        <v>3.3125019357423811</v>
      </c>
      <c r="L6" s="28">
        <f t="shared" si="14"/>
        <v>0.78238157612136883</v>
      </c>
      <c r="M6" s="16"/>
      <c r="N6" s="29">
        <f t="shared" si="1"/>
        <v>2.1186334603421635</v>
      </c>
      <c r="O6" s="29">
        <f t="shared" si="2"/>
        <v>-1.7928510708040293</v>
      </c>
      <c r="P6" s="28">
        <f t="shared" si="11"/>
        <v>3.2143149620831544</v>
      </c>
      <c r="Q6" s="28">
        <f t="shared" si="15"/>
        <v>1.7022946195875182</v>
      </c>
      <c r="R6" s="16"/>
      <c r="S6" s="29">
        <f t="shared" si="12"/>
        <v>0.72245930302693151</v>
      </c>
      <c r="T6" s="29">
        <f t="shared" si="3"/>
        <v>-0.39667691348879724</v>
      </c>
      <c r="U6" s="28">
        <f t="shared" si="13"/>
        <v>0.15735257369499872</v>
      </c>
      <c r="V6" s="28">
        <f t="shared" si="16"/>
        <v>1.478458961759276</v>
      </c>
      <c r="Y6" s="1" t="s">
        <v>7</v>
      </c>
      <c r="Z6" s="10">
        <v>0.84701726422482915</v>
      </c>
      <c r="AA6" s="1">
        <v>1.523059835489893</v>
      </c>
      <c r="AB6" s="11" t="e">
        <v>#N/A</v>
      </c>
    </row>
    <row r="7" spans="1:30">
      <c r="A7" s="26">
        <v>2.3624400540165067</v>
      </c>
      <c r="B7" s="1">
        <v>6</v>
      </c>
      <c r="C7" s="1">
        <f t="shared" si="4"/>
        <v>36</v>
      </c>
      <c r="D7" s="1">
        <f t="shared" si="5"/>
        <v>216</v>
      </c>
      <c r="E7" s="1">
        <f t="shared" si="6"/>
        <v>1296</v>
      </c>
      <c r="F7" s="1">
        <f t="shared" si="7"/>
        <v>7776</v>
      </c>
      <c r="G7" s="11">
        <f t="shared" si="8"/>
        <v>46656</v>
      </c>
      <c r="I7" s="29">
        <f t="shared" si="9"/>
        <v>2.5604448135242586</v>
      </c>
      <c r="J7" s="29">
        <f t="shared" si="0"/>
        <v>-0.19800475950775187</v>
      </c>
      <c r="K7" s="28">
        <f t="shared" si="10"/>
        <v>3.9205884787722654E-2</v>
      </c>
      <c r="L7" s="28">
        <f t="shared" si="14"/>
        <v>2.6309594060279999</v>
      </c>
      <c r="M7" s="16"/>
      <c r="N7" s="29">
        <f t="shared" si="1"/>
        <v>2.8817898013978676</v>
      </c>
      <c r="O7" s="29">
        <f t="shared" si="2"/>
        <v>-0.51934974738136086</v>
      </c>
      <c r="P7" s="28">
        <f t="shared" si="11"/>
        <v>0.26972416010508332</v>
      </c>
      <c r="Q7" s="28">
        <f t="shared" si="15"/>
        <v>1.6218056207592879</v>
      </c>
      <c r="R7" s="16"/>
      <c r="S7" s="29">
        <f t="shared" si="12"/>
        <v>1.6778153726052587</v>
      </c>
      <c r="T7" s="29">
        <f t="shared" si="3"/>
        <v>0.68462468141124799</v>
      </c>
      <c r="U7" s="28">
        <f t="shared" si="13"/>
        <v>0.46871095439745281</v>
      </c>
      <c r="V7" s="28">
        <f t="shared" si="16"/>
        <v>1.1692131391333818</v>
      </c>
      <c r="Y7" s="1" t="s">
        <v>8</v>
      </c>
      <c r="Z7" s="10">
        <v>102.42867803847024</v>
      </c>
      <c r="AA7" s="1">
        <v>37</v>
      </c>
      <c r="AB7" s="11" t="e">
        <v>#N/A</v>
      </c>
    </row>
    <row r="8" spans="1:30" ht="15" thickBot="1">
      <c r="A8" s="26">
        <v>0.97736289611400939</v>
      </c>
      <c r="B8" s="1">
        <v>7</v>
      </c>
      <c r="C8" s="1">
        <f t="shared" si="4"/>
        <v>49</v>
      </c>
      <c r="D8" s="1">
        <f t="shared" si="5"/>
        <v>343</v>
      </c>
      <c r="E8" s="1">
        <f t="shared" si="6"/>
        <v>2401</v>
      </c>
      <c r="F8" s="1">
        <f t="shared" si="7"/>
        <v>16807</v>
      </c>
      <c r="G8" s="11">
        <f t="shared" si="8"/>
        <v>117649</v>
      </c>
      <c r="I8" s="29">
        <f t="shared" si="9"/>
        <v>2.9671558092842352</v>
      </c>
      <c r="J8" s="29">
        <f t="shared" si="0"/>
        <v>-1.9897929131702257</v>
      </c>
      <c r="K8" s="28">
        <f t="shared" si="10"/>
        <v>3.959275837302453</v>
      </c>
      <c r="L8" s="28">
        <f t="shared" si="14"/>
        <v>3.2105047876051769</v>
      </c>
      <c r="M8" s="16"/>
      <c r="N8" s="29">
        <f t="shared" si="1"/>
        <v>3.5695762308564056</v>
      </c>
      <c r="O8" s="29">
        <f t="shared" si="2"/>
        <v>-2.5922133347423961</v>
      </c>
      <c r="P8" s="28">
        <f t="shared" si="11"/>
        <v>6.7195699728162941</v>
      </c>
      <c r="Q8" s="28">
        <f t="shared" si="15"/>
        <v>4.2967634518072604</v>
      </c>
      <c r="R8" s="16"/>
      <c r="S8" s="29">
        <f t="shared" si="12"/>
        <v>2.7210944756497182</v>
      </c>
      <c r="T8" s="29">
        <f t="shared" si="3"/>
        <v>-1.7437315795357087</v>
      </c>
      <c r="U8" s="28">
        <f t="shared" si="13"/>
        <v>3.0405998214700976</v>
      </c>
      <c r="V8" s="28">
        <f t="shared" si="16"/>
        <v>5.8969141300802832</v>
      </c>
      <c r="Y8" s="1" t="s">
        <v>9</v>
      </c>
      <c r="Z8" s="12">
        <v>475.20991609406667</v>
      </c>
      <c r="AA8" s="19">
        <v>85.829316711852499</v>
      </c>
      <c r="AB8" s="14" t="e">
        <v>#N/A</v>
      </c>
      <c r="AC8" s="1"/>
      <c r="AD8" s="1"/>
    </row>
    <row r="9" spans="1:30">
      <c r="A9" s="26">
        <v>3.2545951356864773</v>
      </c>
      <c r="B9" s="1">
        <v>8</v>
      </c>
      <c r="C9" s="1">
        <f t="shared" si="4"/>
        <v>64</v>
      </c>
      <c r="D9" s="1">
        <f t="shared" si="5"/>
        <v>512</v>
      </c>
      <c r="E9" s="1">
        <f t="shared" si="6"/>
        <v>4096</v>
      </c>
      <c r="F9" s="1">
        <f t="shared" si="7"/>
        <v>32768</v>
      </c>
      <c r="G9" s="11">
        <f t="shared" si="8"/>
        <v>262144</v>
      </c>
      <c r="I9" s="29">
        <f t="shared" si="9"/>
        <v>3.365943380927447</v>
      </c>
      <c r="J9" s="29">
        <f t="shared" si="0"/>
        <v>-0.11134824524096976</v>
      </c>
      <c r="K9" s="28">
        <f t="shared" si="10"/>
        <v>1.2398431718243143E-2</v>
      </c>
      <c r="L9" s="28">
        <f t="shared" si="14"/>
        <v>3.5285543704718525</v>
      </c>
      <c r="M9" s="16"/>
      <c r="N9" s="29">
        <f t="shared" si="1"/>
        <v>4.1862646884785546</v>
      </c>
      <c r="O9" s="29">
        <f t="shared" si="2"/>
        <v>-0.9316695527920773</v>
      </c>
      <c r="P9" s="28">
        <f t="shared" si="11"/>
        <v>0.86800815559978928</v>
      </c>
      <c r="Q9" s="28">
        <f t="shared" si="15"/>
        <v>2.7574056517738681</v>
      </c>
      <c r="R9" s="16"/>
      <c r="S9" s="29">
        <f t="shared" si="12"/>
        <v>3.7648508795963345</v>
      </c>
      <c r="T9" s="29">
        <f t="shared" si="3"/>
        <v>-0.51025574390985717</v>
      </c>
      <c r="U9" s="28">
        <f t="shared" si="13"/>
        <v>0.26036092419300172</v>
      </c>
      <c r="V9" s="28">
        <f t="shared" si="16"/>
        <v>1.5214626370728925</v>
      </c>
      <c r="AA9" s="20"/>
    </row>
    <row r="10" spans="1:30">
      <c r="A10" s="26">
        <v>5.232419976889819</v>
      </c>
      <c r="B10" s="1">
        <v>9</v>
      </c>
      <c r="C10" s="1">
        <f t="shared" si="4"/>
        <v>81</v>
      </c>
      <c r="D10" s="1">
        <f t="shared" si="5"/>
        <v>729</v>
      </c>
      <c r="E10" s="1">
        <f t="shared" si="6"/>
        <v>6561</v>
      </c>
      <c r="F10" s="1">
        <f t="shared" si="7"/>
        <v>59049</v>
      </c>
      <c r="G10" s="11">
        <f t="shared" si="8"/>
        <v>531441</v>
      </c>
      <c r="I10" s="29">
        <f t="shared" si="9"/>
        <v>3.7568075284538924</v>
      </c>
      <c r="J10" s="29">
        <f t="shared" si="0"/>
        <v>1.4756124484359265</v>
      </c>
      <c r="K10" s="28">
        <f t="shared" si="10"/>
        <v>2.1774320979790698</v>
      </c>
      <c r="L10" s="28">
        <f t="shared" si="14"/>
        <v>2.5184442432754559</v>
      </c>
      <c r="M10" s="16"/>
      <c r="N10" s="29">
        <f t="shared" si="1"/>
        <v>4.7361706926751461</v>
      </c>
      <c r="O10" s="29">
        <f t="shared" si="2"/>
        <v>0.49624928421467285</v>
      </c>
      <c r="P10" s="28">
        <f t="shared" si="11"/>
        <v>0.24626335208357514</v>
      </c>
      <c r="Q10" s="28">
        <f t="shared" si="15"/>
        <v>2.0389522050787101</v>
      </c>
      <c r="R10" s="16"/>
      <c r="S10" s="29">
        <f t="shared" si="12"/>
        <v>4.7444645396784573</v>
      </c>
      <c r="T10" s="29">
        <f t="shared" si="3"/>
        <v>0.4879554372113617</v>
      </c>
      <c r="U10" s="28">
        <f t="shared" si="13"/>
        <v>0.23810050870413116</v>
      </c>
      <c r="V10" s="28">
        <f t="shared" si="16"/>
        <v>0.99642556211541877</v>
      </c>
      <c r="Y10" s="15"/>
      <c r="AA10" s="20"/>
    </row>
    <row r="11" spans="1:30" ht="15" thickBot="1">
      <c r="A11" s="26">
        <v>4.9301854349162797</v>
      </c>
      <c r="B11" s="1">
        <v>10</v>
      </c>
      <c r="C11" s="1">
        <f t="shared" si="4"/>
        <v>100</v>
      </c>
      <c r="D11" s="1">
        <f t="shared" si="5"/>
        <v>1000</v>
      </c>
      <c r="E11" s="1">
        <f t="shared" si="6"/>
        <v>10000</v>
      </c>
      <c r="F11" s="1">
        <f t="shared" si="7"/>
        <v>100000</v>
      </c>
      <c r="G11" s="11">
        <f t="shared" si="8"/>
        <v>1000000</v>
      </c>
      <c r="I11" s="29">
        <f t="shared" si="9"/>
        <v>4.1397482518635744</v>
      </c>
      <c r="J11" s="29">
        <f t="shared" si="0"/>
        <v>0.79043718305270527</v>
      </c>
      <c r="K11" s="28">
        <f t="shared" si="10"/>
        <v>0.62479094035229588</v>
      </c>
      <c r="L11" s="28">
        <f>(J11-J10)^2</f>
        <v>0.46946514429296771</v>
      </c>
      <c r="M11" s="16"/>
      <c r="N11" s="29">
        <f t="shared" si="1"/>
        <v>5.2236533405070604</v>
      </c>
      <c r="O11" s="29">
        <f t="shared" si="2"/>
        <v>-0.29346790559078073</v>
      </c>
      <c r="P11" s="28">
        <f t="shared" si="11"/>
        <v>8.6123411611839396E-2</v>
      </c>
      <c r="Q11" s="28">
        <f t="shared" si="15"/>
        <v>0.62365323987422283</v>
      </c>
      <c r="R11" s="16"/>
      <c r="S11" s="29">
        <f t="shared" si="12"/>
        <v>5.6151102571848766</v>
      </c>
      <c r="T11" s="29">
        <f t="shared" si="3"/>
        <v>-0.68492482226859686</v>
      </c>
      <c r="U11" s="28">
        <f t="shared" si="13"/>
        <v>0.46912201215966898</v>
      </c>
      <c r="V11" s="28">
        <f t="shared" si="16"/>
        <v>1.375648103077775</v>
      </c>
      <c r="Z11" t="s">
        <v>14</v>
      </c>
      <c r="AA11" s="20" t="s">
        <v>13</v>
      </c>
      <c r="AB11" t="s">
        <v>12</v>
      </c>
      <c r="AC11" t="s">
        <v>11</v>
      </c>
      <c r="AD11" t="s">
        <v>10</v>
      </c>
    </row>
    <row r="12" spans="1:30">
      <c r="A12" s="26">
        <v>6.8047487127872603</v>
      </c>
      <c r="B12" s="1">
        <v>11</v>
      </c>
      <c r="C12" s="1">
        <f t="shared" si="4"/>
        <v>121</v>
      </c>
      <c r="D12" s="1">
        <f t="shared" si="5"/>
        <v>1331</v>
      </c>
      <c r="E12" s="1">
        <f t="shared" si="6"/>
        <v>14641</v>
      </c>
      <c r="F12" s="1">
        <f t="shared" si="7"/>
        <v>161051</v>
      </c>
      <c r="G12" s="11">
        <f t="shared" si="8"/>
        <v>1771561</v>
      </c>
      <c r="I12" s="29">
        <f t="shared" si="9"/>
        <v>4.514765551156489</v>
      </c>
      <c r="J12" s="29">
        <f t="shared" si="0"/>
        <v>2.2899831616307713</v>
      </c>
      <c r="K12" s="28">
        <f t="shared" si="10"/>
        <v>5.2440228805524631</v>
      </c>
      <c r="L12" s="28">
        <f t="shared" si="14"/>
        <v>2.2486381418696495</v>
      </c>
      <c r="M12" s="16"/>
      <c r="N12" s="29">
        <f t="shared" si="1"/>
        <v>5.6531153076852219</v>
      </c>
      <c r="O12" s="29">
        <f t="shared" si="2"/>
        <v>1.1516334051020385</v>
      </c>
      <c r="P12" s="28">
        <f t="shared" si="11"/>
        <v>1.3262594997469159</v>
      </c>
      <c r="Q12" s="28">
        <f t="shared" si="15"/>
        <v>2.0883177981661039</v>
      </c>
      <c r="R12" s="16"/>
      <c r="S12" s="29">
        <f t="shared" si="12"/>
        <v>6.3489041504273267</v>
      </c>
      <c r="T12" s="29">
        <f t="shared" si="3"/>
        <v>0.45584456235993365</v>
      </c>
      <c r="U12" s="28">
        <f t="shared" si="13"/>
        <v>0.20779426503311943</v>
      </c>
      <c r="V12" s="28">
        <f t="shared" si="16"/>
        <v>1.3013547889057562</v>
      </c>
      <c r="Y12" s="1" t="s">
        <v>5</v>
      </c>
      <c r="Z12" s="7">
        <f t="array" ref="Z12:AD16">LINEST(A2:A41,B2:E41,1,1)</f>
        <v>1.8157770853896653E-6</v>
      </c>
      <c r="AA12" s="21">
        <v>6.6477975590990097E-4</v>
      </c>
      <c r="AB12" s="8">
        <v>-5.0045015032491598E-2</v>
      </c>
      <c r="AC12" s="8">
        <v>1.2519381622010151</v>
      </c>
      <c r="AD12" s="9">
        <v>-2.9741643050177284</v>
      </c>
    </row>
    <row r="13" spans="1:30">
      <c r="A13" s="26">
        <v>7.5707006836821051</v>
      </c>
      <c r="B13" s="1">
        <v>12</v>
      </c>
      <c r="C13" s="1">
        <f t="shared" si="4"/>
        <v>144</v>
      </c>
      <c r="D13" s="1">
        <f t="shared" si="5"/>
        <v>1728</v>
      </c>
      <c r="E13" s="1">
        <f t="shared" si="6"/>
        <v>20736</v>
      </c>
      <c r="F13" s="1">
        <f t="shared" si="7"/>
        <v>248832</v>
      </c>
      <c r="G13" s="11">
        <f t="shared" si="8"/>
        <v>2985984</v>
      </c>
      <c r="I13" s="29">
        <f t="shared" si="9"/>
        <v>4.8818594263326407</v>
      </c>
      <c r="J13" s="29">
        <f t="shared" si="0"/>
        <v>2.6888412573494644</v>
      </c>
      <c r="K13" s="28">
        <f t="shared" si="10"/>
        <v>7.2298673072246489</v>
      </c>
      <c r="L13" s="28">
        <f t="shared" si="14"/>
        <v>0.15908778052034217</v>
      </c>
      <c r="M13" s="16"/>
      <c r="N13" s="29">
        <f t="shared" si="1"/>
        <v>6.0290028485706104</v>
      </c>
      <c r="O13" s="29">
        <f t="shared" si="2"/>
        <v>1.5416978351114947</v>
      </c>
      <c r="P13" s="28">
        <f t="shared" si="11"/>
        <v>2.3768322147874694</v>
      </c>
      <c r="Q13" s="28">
        <f t="shared" si="15"/>
        <v>0.15215025955860198</v>
      </c>
      <c r="R13" s="16"/>
      <c r="S13" s="29">
        <f t="shared" si="12"/>
        <v>6.9322274384173834</v>
      </c>
      <c r="T13" s="29">
        <f t="shared" si="3"/>
        <v>0.63847324526472171</v>
      </c>
      <c r="U13" s="28">
        <f t="shared" si="13"/>
        <v>0.40764808491886551</v>
      </c>
      <c r="V13" s="28">
        <f t="shared" si="16"/>
        <v>3.3353235819537627E-2</v>
      </c>
      <c r="Y13" s="1" t="s">
        <v>6</v>
      </c>
      <c r="Z13" s="10">
        <v>1.5238005848512305E-5</v>
      </c>
      <c r="AA13" s="5">
        <v>1.2588263577075986E-3</v>
      </c>
      <c r="AB13" s="1">
        <v>3.4550995321746186E-2</v>
      </c>
      <c r="AC13" s="1">
        <v>0.35445909391034885</v>
      </c>
      <c r="AD13" s="11">
        <v>1.0772593356761353</v>
      </c>
    </row>
    <row r="14" spans="1:30">
      <c r="A14" s="26">
        <v>8.0250068419555927</v>
      </c>
      <c r="B14" s="1">
        <v>13</v>
      </c>
      <c r="C14" s="1">
        <f t="shared" si="4"/>
        <v>169</v>
      </c>
      <c r="D14" s="1">
        <f t="shared" si="5"/>
        <v>2197</v>
      </c>
      <c r="E14" s="1">
        <f t="shared" si="6"/>
        <v>28561</v>
      </c>
      <c r="F14" s="1">
        <f t="shared" si="7"/>
        <v>371293</v>
      </c>
      <c r="G14" s="11">
        <f t="shared" si="8"/>
        <v>4826809</v>
      </c>
      <c r="I14" s="29">
        <f t="shared" si="9"/>
        <v>5.241029877392025</v>
      </c>
      <c r="J14" s="29">
        <f t="shared" si="0"/>
        <v>2.7839769645635677</v>
      </c>
      <c r="K14" s="28">
        <f t="shared" si="10"/>
        <v>7.7505277392205763</v>
      </c>
      <c r="L14" s="28">
        <f t="shared" si="14"/>
        <v>9.0508027871275768E-3</v>
      </c>
      <c r="M14" s="16"/>
      <c r="N14" s="29">
        <f t="shared" si="1"/>
        <v>6.355805796174252</v>
      </c>
      <c r="O14" s="29">
        <f t="shared" si="2"/>
        <v>1.6692010457813407</v>
      </c>
      <c r="P14" s="28">
        <f t="shared" si="11"/>
        <v>2.7862321312375213</v>
      </c>
      <c r="Q14" s="28">
        <f t="shared" si="15"/>
        <v>1.6257068731119113E-2</v>
      </c>
      <c r="R14" s="16"/>
      <c r="S14" s="29">
        <f t="shared" si="12"/>
        <v>7.3632275372527074</v>
      </c>
      <c r="T14" s="29">
        <f t="shared" si="3"/>
        <v>0.66177930470288526</v>
      </c>
      <c r="U14" s="28">
        <f t="shared" si="13"/>
        <v>0.43795184813303428</v>
      </c>
      <c r="V14" s="28">
        <f t="shared" si="16"/>
        <v>5.4317240653521236E-4</v>
      </c>
      <c r="Y14" s="1" t="s">
        <v>7</v>
      </c>
      <c r="Z14" s="10">
        <v>0.91549951654366202</v>
      </c>
      <c r="AA14" s="5">
        <v>1.1638370824877153</v>
      </c>
      <c r="AB14" s="1" t="e">
        <v>#N/A</v>
      </c>
      <c r="AC14" s="1" t="e">
        <v>#N/A</v>
      </c>
      <c r="AD14" s="11" t="e">
        <v>#N/A</v>
      </c>
    </row>
    <row r="15" spans="1:30">
      <c r="A15" s="26">
        <v>7.4457872458764101</v>
      </c>
      <c r="B15" s="1">
        <v>14</v>
      </c>
      <c r="C15" s="1">
        <f t="shared" si="4"/>
        <v>196</v>
      </c>
      <c r="D15" s="1">
        <f t="shared" si="5"/>
        <v>2744</v>
      </c>
      <c r="E15" s="1">
        <f t="shared" si="6"/>
        <v>38416</v>
      </c>
      <c r="F15" s="1">
        <f t="shared" si="7"/>
        <v>537824</v>
      </c>
      <c r="G15" s="11">
        <f t="shared" si="8"/>
        <v>7529536</v>
      </c>
      <c r="I15" s="29">
        <f t="shared" si="9"/>
        <v>5.5922769043346454</v>
      </c>
      <c r="J15" s="29">
        <f t="shared" si="0"/>
        <v>1.8535103415417646</v>
      </c>
      <c r="K15" s="28">
        <f t="shared" si="10"/>
        <v>3.4355005862022692</v>
      </c>
      <c r="L15" s="28">
        <f t="shared" si="14"/>
        <v>0.8657681365575981</v>
      </c>
      <c r="M15" s="16"/>
      <c r="N15" s="29">
        <f t="shared" si="1"/>
        <v>6.6380575621572282</v>
      </c>
      <c r="O15" s="29">
        <f t="shared" si="2"/>
        <v>0.80772968371918186</v>
      </c>
      <c r="P15" s="28">
        <f t="shared" si="11"/>
        <v>0.65242724196108959</v>
      </c>
      <c r="Q15" s="28">
        <f t="shared" si="15"/>
        <v>0.74213290765323114</v>
      </c>
      <c r="R15" s="16"/>
      <c r="S15" s="29">
        <f t="shared" si="12"/>
        <v>7.6494964692127176</v>
      </c>
      <c r="T15" s="29">
        <f t="shared" si="3"/>
        <v>-0.20370922333630759</v>
      </c>
      <c r="U15" s="28">
        <f t="shared" si="13"/>
        <v>4.1497447672281647E-2</v>
      </c>
      <c r="V15" s="28">
        <f t="shared" si="16"/>
        <v>0.74907039216744875</v>
      </c>
      <c r="Y15" s="1" t="s">
        <v>8</v>
      </c>
      <c r="Z15" s="10">
        <v>94.799703411119452</v>
      </c>
      <c r="AA15" s="5">
        <v>35</v>
      </c>
      <c r="AB15" s="1" t="e">
        <v>#N/A</v>
      </c>
      <c r="AC15" s="1" t="e">
        <v>#N/A</v>
      </c>
      <c r="AD15" s="11" t="e">
        <v>#N/A</v>
      </c>
    </row>
    <row r="16" spans="1:30" ht="15" thickBot="1">
      <c r="A16" s="26">
        <v>7.1701341522231425</v>
      </c>
      <c r="B16" s="1">
        <v>15</v>
      </c>
      <c r="C16" s="1">
        <f t="shared" si="4"/>
        <v>225</v>
      </c>
      <c r="D16" s="1">
        <f t="shared" si="5"/>
        <v>3375</v>
      </c>
      <c r="E16" s="1">
        <f t="shared" si="6"/>
        <v>50625</v>
      </c>
      <c r="F16" s="1">
        <f t="shared" si="7"/>
        <v>759375</v>
      </c>
      <c r="G16" s="11">
        <f t="shared" si="8"/>
        <v>11390625</v>
      </c>
      <c r="I16" s="29">
        <f t="shared" si="9"/>
        <v>5.9356005071604994</v>
      </c>
      <c r="J16" s="29">
        <f t="shared" si="0"/>
        <v>1.2345336450626432</v>
      </c>
      <c r="K16" s="28">
        <f t="shared" si="10"/>
        <v>1.5240733207916564</v>
      </c>
      <c r="L16" s="28">
        <f t="shared" si="14"/>
        <v>0.38313215078420643</v>
      </c>
      <c r="M16" s="16"/>
      <c r="N16" s="29">
        <f t="shared" si="1"/>
        <v>6.8803351368306558</v>
      </c>
      <c r="O16" s="29">
        <f t="shared" si="2"/>
        <v>0.28979901539248676</v>
      </c>
      <c r="P16" s="28">
        <f t="shared" si="11"/>
        <v>8.3983469322454776E-2</v>
      </c>
      <c r="Q16" s="28">
        <f t="shared" si="15"/>
        <v>0.26825217719333705</v>
      </c>
      <c r="R16" s="16"/>
      <c r="S16" s="29">
        <f t="shared" si="12"/>
        <v>7.8059265845635544</v>
      </c>
      <c r="T16" s="29">
        <f t="shared" si="3"/>
        <v>-0.63579243234041183</v>
      </c>
      <c r="U16" s="28">
        <f t="shared" si="13"/>
        <v>0.40423201702133715</v>
      </c>
      <c r="V16" s="28">
        <f t="shared" si="16"/>
        <v>0.18669589950328444</v>
      </c>
      <c r="Y16" s="1" t="s">
        <v>9</v>
      </c>
      <c r="Z16" s="12">
        <v>513.63114639584603</v>
      </c>
      <c r="AA16" s="19">
        <v>47.408086410073103</v>
      </c>
      <c r="AB16" s="13" t="e">
        <v>#N/A</v>
      </c>
      <c r="AC16" s="13" t="e">
        <v>#N/A</v>
      </c>
      <c r="AD16" s="14" t="e">
        <v>#N/A</v>
      </c>
    </row>
    <row r="17" spans="1:32">
      <c r="A17" s="26">
        <v>7.661101383486054</v>
      </c>
      <c r="B17" s="1">
        <v>16</v>
      </c>
      <c r="C17" s="1">
        <f t="shared" si="4"/>
        <v>256</v>
      </c>
      <c r="D17" s="1">
        <f t="shared" si="5"/>
        <v>4096</v>
      </c>
      <c r="E17" s="1">
        <f t="shared" si="6"/>
        <v>65536</v>
      </c>
      <c r="F17" s="1">
        <f t="shared" si="7"/>
        <v>1048576</v>
      </c>
      <c r="G17" s="11">
        <f t="shared" si="8"/>
        <v>16777216</v>
      </c>
      <c r="I17" s="29">
        <f t="shared" si="9"/>
        <v>6.2710006858695895</v>
      </c>
      <c r="J17" s="29">
        <f t="shared" si="0"/>
        <v>1.3901006976164645</v>
      </c>
      <c r="K17" s="28">
        <f t="shared" si="10"/>
        <v>1.9323799495137812</v>
      </c>
      <c r="L17" s="28">
        <f t="shared" si="14"/>
        <v>2.4201107840283401E-2</v>
      </c>
      <c r="M17" s="16"/>
      <c r="N17" s="29">
        <f t="shared" si="1"/>
        <v>7.087259089155717</v>
      </c>
      <c r="O17" s="29">
        <f t="shared" si="2"/>
        <v>0.57384229433033695</v>
      </c>
      <c r="P17" s="28">
        <f t="shared" si="11"/>
        <v>0.32929497876230507</v>
      </c>
      <c r="Q17" s="28">
        <f t="shared" si="15"/>
        <v>8.068058430976538E-2</v>
      </c>
      <c r="R17" s="16"/>
      <c r="S17" s="29">
        <f t="shared" si="12"/>
        <v>7.8527435960724983</v>
      </c>
      <c r="T17" s="29">
        <f t="shared" si="3"/>
        <v>-0.19164221258644432</v>
      </c>
      <c r="U17" s="28">
        <f t="shared" si="13"/>
        <v>3.6726737645027915E-2</v>
      </c>
      <c r="V17" s="28">
        <f t="shared" si="16"/>
        <v>0.19726941770749765</v>
      </c>
      <c r="AA17" s="20"/>
    </row>
    <row r="18" spans="1:32">
      <c r="A18" s="26">
        <v>8.5702796165406685</v>
      </c>
      <c r="B18" s="1">
        <v>17</v>
      </c>
      <c r="C18" s="1">
        <f t="shared" si="4"/>
        <v>289</v>
      </c>
      <c r="D18" s="1">
        <f t="shared" si="5"/>
        <v>4913</v>
      </c>
      <c r="E18" s="1">
        <f t="shared" si="6"/>
        <v>83521</v>
      </c>
      <c r="F18" s="1">
        <f t="shared" si="7"/>
        <v>1419857</v>
      </c>
      <c r="G18" s="11">
        <f t="shared" si="8"/>
        <v>24137569</v>
      </c>
      <c r="I18" s="29">
        <f t="shared" si="9"/>
        <v>6.5984774404619122</v>
      </c>
      <c r="J18" s="29">
        <f t="shared" si="0"/>
        <v>1.9718021760787563</v>
      </c>
      <c r="K18" s="28">
        <f t="shared" si="10"/>
        <v>3.8880038215889186</v>
      </c>
      <c r="L18" s="28">
        <f t="shared" si="14"/>
        <v>0.33837661004521613</v>
      </c>
      <c r="M18" s="16"/>
      <c r="N18" s="29">
        <f t="shared" si="1"/>
        <v>7.2634935667436311</v>
      </c>
      <c r="O18" s="29">
        <f t="shared" si="2"/>
        <v>1.3067860497970374</v>
      </c>
      <c r="P18" s="28">
        <f t="shared" si="11"/>
        <v>1.7076897799441451</v>
      </c>
      <c r="Q18" s="28">
        <f t="shared" si="15"/>
        <v>0.5372065486776304</v>
      </c>
      <c r="R18" s="16"/>
      <c r="S18" s="29">
        <f t="shared" si="12"/>
        <v>7.8137169262317441</v>
      </c>
      <c r="T18" s="29">
        <f t="shared" si="3"/>
        <v>0.75656269030892442</v>
      </c>
      <c r="U18" s="28">
        <f t="shared" si="13"/>
        <v>0.57238710436747753</v>
      </c>
      <c r="V18" s="28">
        <f t="shared" si="16"/>
        <v>0.89909253787481569</v>
      </c>
      <c r="AA18" s="20"/>
    </row>
    <row r="19" spans="1:32" ht="15" thickBot="1">
      <c r="A19" s="26">
        <v>7.5697064459070749</v>
      </c>
      <c r="B19" s="1">
        <v>18</v>
      </c>
      <c r="C19" s="1">
        <f t="shared" si="4"/>
        <v>324</v>
      </c>
      <c r="D19" s="1">
        <f t="shared" si="5"/>
        <v>5832</v>
      </c>
      <c r="E19" s="1">
        <f t="shared" si="6"/>
        <v>104976</v>
      </c>
      <c r="F19" s="1">
        <f t="shared" si="7"/>
        <v>1889568</v>
      </c>
      <c r="G19" s="11">
        <f t="shared" si="8"/>
        <v>34012224</v>
      </c>
      <c r="I19" s="29">
        <f t="shared" si="9"/>
        <v>6.9180307709374702</v>
      </c>
      <c r="J19" s="29">
        <f t="shared" si="0"/>
        <v>0.65167567496960466</v>
      </c>
      <c r="K19" s="28">
        <f t="shared" si="10"/>
        <v>0.42468118534708982</v>
      </c>
      <c r="L19" s="28">
        <f t="shared" si="14"/>
        <v>1.742733978930691</v>
      </c>
      <c r="M19" s="16"/>
      <c r="N19" s="29">
        <f t="shared" si="1"/>
        <v>7.4137462958556721</v>
      </c>
      <c r="O19" s="29">
        <f t="shared" si="2"/>
        <v>0.15596015005140274</v>
      </c>
      <c r="P19" s="28">
        <f t="shared" si="11"/>
        <v>2.4323568404056056E-2</v>
      </c>
      <c r="Q19" s="28">
        <f t="shared" si="15"/>
        <v>1.3244002515253495</v>
      </c>
      <c r="R19" s="16"/>
      <c r="S19" s="29">
        <f t="shared" si="12"/>
        <v>7.7145473671914608</v>
      </c>
      <c r="T19" s="29">
        <f t="shared" si="3"/>
        <v>-0.14484092128438597</v>
      </c>
      <c r="U19" s="28">
        <f t="shared" si="13"/>
        <v>2.0978892478509693E-2</v>
      </c>
      <c r="V19" s="28">
        <f t="shared" si="16"/>
        <v>0.81252847099346359</v>
      </c>
      <c r="Z19" t="s">
        <v>21</v>
      </c>
      <c r="AA19" s="20" t="s">
        <v>20</v>
      </c>
      <c r="AB19" t="s">
        <v>14</v>
      </c>
      <c r="AC19" t="s">
        <v>13</v>
      </c>
      <c r="AD19" t="s">
        <v>12</v>
      </c>
      <c r="AE19" t="s">
        <v>11</v>
      </c>
      <c r="AF19" t="s">
        <v>10</v>
      </c>
    </row>
    <row r="20" spans="1:32">
      <c r="A20" s="26">
        <v>8.7005976533805089</v>
      </c>
      <c r="B20" s="1">
        <v>19</v>
      </c>
      <c r="C20" s="1">
        <f t="shared" si="4"/>
        <v>361</v>
      </c>
      <c r="D20" s="1">
        <f t="shared" si="5"/>
        <v>6859</v>
      </c>
      <c r="E20" s="1">
        <f t="shared" si="6"/>
        <v>130321</v>
      </c>
      <c r="F20" s="1">
        <f t="shared" si="7"/>
        <v>2476099</v>
      </c>
      <c r="G20" s="11">
        <f t="shared" si="8"/>
        <v>47045881</v>
      </c>
      <c r="I20" s="29">
        <f t="shared" si="9"/>
        <v>7.2296606772962644</v>
      </c>
      <c r="J20" s="29">
        <f t="shared" si="0"/>
        <v>1.4709369760842446</v>
      </c>
      <c r="K20" s="28">
        <f t="shared" si="10"/>
        <v>2.1636555876118613</v>
      </c>
      <c r="L20" s="28">
        <f t="shared" si="14"/>
        <v>0.67118907950405271</v>
      </c>
      <c r="M20" s="16"/>
      <c r="N20" s="29">
        <f t="shared" si="1"/>
        <v>7.5427685814031671</v>
      </c>
      <c r="O20" s="29">
        <f t="shared" si="2"/>
        <v>1.1578290719773419</v>
      </c>
      <c r="P20" s="28">
        <f t="shared" si="11"/>
        <v>1.3405681599159127</v>
      </c>
      <c r="Q20" s="28">
        <f t="shared" si="15"/>
        <v>1.0037413367210435</v>
      </c>
      <c r="R20" s="16"/>
      <c r="S20" s="29">
        <f t="shared" si="12"/>
        <v>7.5814320534023665</v>
      </c>
      <c r="T20" s="29">
        <f t="shared" si="3"/>
        <v>1.1191655999781425</v>
      </c>
      <c r="U20" s="28">
        <f t="shared" si="13"/>
        <v>1.2525316401744355</v>
      </c>
      <c r="V20" s="28">
        <f t="shared" si="16"/>
        <v>1.5977124857941987</v>
      </c>
      <c r="Y20" s="1" t="s">
        <v>5</v>
      </c>
      <c r="Z20" s="7">
        <f t="array" ref="Z20:AF24">LINEST(A2:A41,B2:G41,1,1)</f>
        <v>2.4626765191006622E-7</v>
      </c>
      <c r="AA20" s="21">
        <v>-3.6339058851497052E-5</v>
      </c>
      <c r="AB20" s="8">
        <v>2.040699322276756E-3</v>
      </c>
      <c r="AC20" s="8">
        <v>-5.3565007302147409E-2</v>
      </c>
      <c r="AD20" s="8">
        <v>0.6399617601696248</v>
      </c>
      <c r="AE20" s="8">
        <v>-2.4177458418279425</v>
      </c>
      <c r="AF20" s="9">
        <v>2.3420449711213109</v>
      </c>
    </row>
    <row r="21" spans="1:32">
      <c r="A21" s="26">
        <v>7.1431462499778213</v>
      </c>
      <c r="B21" s="1">
        <v>20</v>
      </c>
      <c r="C21" s="1">
        <f t="shared" si="4"/>
        <v>400</v>
      </c>
      <c r="D21" s="1">
        <f t="shared" si="5"/>
        <v>8000</v>
      </c>
      <c r="E21" s="1">
        <f t="shared" si="6"/>
        <v>160000</v>
      </c>
      <c r="F21" s="1">
        <f t="shared" si="7"/>
        <v>3200000</v>
      </c>
      <c r="G21" s="11">
        <f t="shared" si="8"/>
        <v>64000000</v>
      </c>
      <c r="I21" s="29">
        <f t="shared" si="9"/>
        <v>7.5333671595382912</v>
      </c>
      <c r="J21" s="29">
        <f t="shared" si="0"/>
        <v>-0.39022090956046984</v>
      </c>
      <c r="K21" s="28">
        <f t="shared" si="10"/>
        <v>0.15227235825820037</v>
      </c>
      <c r="L21" s="28">
        <f t="shared" si="14"/>
        <v>3.4639086752975037</v>
      </c>
      <c r="M21" s="16"/>
      <c r="N21" s="29">
        <f t="shared" si="1"/>
        <v>7.6553553069474862</v>
      </c>
      <c r="O21" s="29">
        <f t="shared" si="2"/>
        <v>-0.5122090569696649</v>
      </c>
      <c r="P21" s="28">
        <f t="shared" si="11"/>
        <v>0.26235811804175341</v>
      </c>
      <c r="Q21" s="28">
        <f t="shared" si="15"/>
        <v>2.7890273521368192</v>
      </c>
      <c r="R21" s="16"/>
      <c r="S21" s="29">
        <f t="shared" si="12"/>
        <v>7.4398067469677649</v>
      </c>
      <c r="T21" s="29">
        <f t="shared" si="3"/>
        <v>-0.29666049698994357</v>
      </c>
      <c r="U21" s="28">
        <f t="shared" si="13"/>
        <v>8.800745047432032E-2</v>
      </c>
      <c r="V21" s="28">
        <f t="shared" si="16"/>
        <v>2.0045635368558843</v>
      </c>
      <c r="Y21" s="1" t="s">
        <v>6</v>
      </c>
      <c r="Z21" s="10">
        <v>1.0983057039728498E-7</v>
      </c>
      <c r="AA21" s="5">
        <v>1.3553036121629187E-5</v>
      </c>
      <c r="AB21" s="1">
        <v>6.4269659006104235E-4</v>
      </c>
      <c r="AC21" s="1">
        <v>1.4656368084808913E-2</v>
      </c>
      <c r="AD21" s="1">
        <v>0.16388831824481184</v>
      </c>
      <c r="AE21" s="1">
        <v>0.80801011816740997</v>
      </c>
      <c r="AF21" s="11">
        <v>1.27850872347681</v>
      </c>
    </row>
    <row r="22" spans="1:32">
      <c r="A22" s="26">
        <v>6.0129134321825548</v>
      </c>
      <c r="B22" s="1">
        <v>21</v>
      </c>
      <c r="C22" s="1">
        <f t="shared" si="4"/>
        <v>441</v>
      </c>
      <c r="D22" s="1">
        <f t="shared" si="5"/>
        <v>9261</v>
      </c>
      <c r="E22" s="1">
        <f t="shared" si="6"/>
        <v>194481</v>
      </c>
      <c r="F22" s="1">
        <f t="shared" si="7"/>
        <v>4084101</v>
      </c>
      <c r="G22" s="11">
        <f t="shared" si="8"/>
        <v>85766121</v>
      </c>
      <c r="I22" s="29">
        <f t="shared" si="9"/>
        <v>7.829150217663555</v>
      </c>
      <c r="J22" s="29">
        <f t="shared" si="0"/>
        <v>-1.8162367854810002</v>
      </c>
      <c r="K22" s="28">
        <f t="shared" si="10"/>
        <v>3.2987160609343569</v>
      </c>
      <c r="L22" s="28">
        <f t="shared" si="14"/>
        <v>2.0335212783773975</v>
      </c>
      <c r="M22" s="16"/>
      <c r="N22" s="29">
        <f t="shared" si="1"/>
        <v>7.756344934700051</v>
      </c>
      <c r="O22" s="29">
        <f t="shared" si="2"/>
        <v>-1.7434315025174962</v>
      </c>
      <c r="P22" s="28">
        <f t="shared" si="11"/>
        <v>3.0395534039704146</v>
      </c>
      <c r="Q22" s="28">
        <f t="shared" si="15"/>
        <v>1.5159087104207825</v>
      </c>
      <c r="R22" s="16"/>
      <c r="S22" s="29">
        <f t="shared" si="12"/>
        <v>7.3132654357044196</v>
      </c>
      <c r="T22" s="29">
        <f t="shared" si="3"/>
        <v>-1.3003520035218648</v>
      </c>
      <c r="U22" s="28">
        <f t="shared" si="13"/>
        <v>1.6909153330633278</v>
      </c>
      <c r="V22" s="28">
        <f t="shared" si="16"/>
        <v>1.0073966402843175</v>
      </c>
      <c r="Y22" s="1" t="s">
        <v>7</v>
      </c>
      <c r="Z22" s="10">
        <v>0.95948984572386253</v>
      </c>
      <c r="AA22" s="5">
        <v>0.82989203160363012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1" t="e">
        <v>#N/A</v>
      </c>
    </row>
    <row r="23" spans="1:32">
      <c r="A23" s="26">
        <v>7.6764098648779564</v>
      </c>
      <c r="B23" s="1">
        <v>22</v>
      </c>
      <c r="C23" s="1">
        <f t="shared" si="4"/>
        <v>484</v>
      </c>
      <c r="D23" s="1">
        <f t="shared" si="5"/>
        <v>10648</v>
      </c>
      <c r="E23" s="1">
        <f t="shared" si="6"/>
        <v>234256</v>
      </c>
      <c r="F23" s="1">
        <f t="shared" si="7"/>
        <v>5153632</v>
      </c>
      <c r="G23" s="11">
        <f t="shared" si="8"/>
        <v>113379904</v>
      </c>
      <c r="I23" s="29">
        <f t="shared" si="9"/>
        <v>8.1170098516720515</v>
      </c>
      <c r="J23" s="29">
        <f t="shared" si="0"/>
        <v>-0.44059998679409507</v>
      </c>
      <c r="K23" s="28">
        <f t="shared" si="10"/>
        <v>0.19412834836295675</v>
      </c>
      <c r="L23" s="28">
        <f t="shared" si="14"/>
        <v>1.8923766019015569</v>
      </c>
      <c r="M23" s="16"/>
      <c r="N23" s="29">
        <f t="shared" si="1"/>
        <v>7.8506195055223333</v>
      </c>
      <c r="O23" s="29">
        <f t="shared" si="2"/>
        <v>-0.17420964064437694</v>
      </c>
      <c r="P23" s="28">
        <f t="shared" si="11"/>
        <v>3.034899889344295E-2</v>
      </c>
      <c r="Q23" s="28">
        <f t="shared" si="15"/>
        <v>2.4624572517805392</v>
      </c>
      <c r="R23" s="16"/>
      <c r="S23" s="29">
        <f t="shared" si="12"/>
        <v>7.2226572439133747</v>
      </c>
      <c r="T23" s="29">
        <f t="shared" si="3"/>
        <v>0.45375262096458169</v>
      </c>
      <c r="U23" s="28">
        <f t="shared" si="13"/>
        <v>0.20589144103222734</v>
      </c>
      <c r="V23" s="28">
        <f t="shared" si="16"/>
        <v>3.0768830336447373</v>
      </c>
      <c r="Y23" s="1" t="s">
        <v>8</v>
      </c>
      <c r="Z23" s="10">
        <v>130.26842888598358</v>
      </c>
      <c r="AA23" s="5">
        <v>33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1" t="e">
        <v>#N/A</v>
      </c>
    </row>
    <row r="24" spans="1:32" ht="15" thickBot="1">
      <c r="A24" s="26">
        <v>7.9548753664111285</v>
      </c>
      <c r="B24" s="1">
        <v>23</v>
      </c>
      <c r="C24" s="1">
        <f t="shared" si="4"/>
        <v>529</v>
      </c>
      <c r="D24" s="1">
        <f t="shared" si="5"/>
        <v>12167</v>
      </c>
      <c r="E24" s="1">
        <f t="shared" si="6"/>
        <v>279841</v>
      </c>
      <c r="F24" s="1">
        <f t="shared" si="7"/>
        <v>6436343</v>
      </c>
      <c r="G24" s="11">
        <f t="shared" si="8"/>
        <v>148035889</v>
      </c>
      <c r="I24" s="29">
        <f t="shared" si="9"/>
        <v>8.396946061563785</v>
      </c>
      <c r="J24" s="29">
        <f t="shared" si="0"/>
        <v>-0.44207069515265651</v>
      </c>
      <c r="K24" s="28">
        <f t="shared" si="10"/>
        <v>0.19542649951275295</v>
      </c>
      <c r="L24" s="28">
        <f t="shared" si="14"/>
        <v>2.1629830759425016E-6</v>
      </c>
      <c r="M24" s="16"/>
      <c r="N24" s="29">
        <f t="shared" si="1"/>
        <v>7.9431046389258544</v>
      </c>
      <c r="O24" s="29">
        <f t="shared" si="2"/>
        <v>1.177072748527408E-2</v>
      </c>
      <c r="P24" s="28">
        <f t="shared" si="11"/>
        <v>1.3855002553258666E-4</v>
      </c>
      <c r="Q24" s="28">
        <f t="shared" si="15"/>
        <v>3.4588697329640511E-2</v>
      </c>
      <c r="R24" s="16"/>
      <c r="S24" s="29">
        <f t="shared" si="12"/>
        <v>7.1853606558604284</v>
      </c>
      <c r="T24" s="29">
        <f t="shared" si="3"/>
        <v>0.76951471055070009</v>
      </c>
      <c r="U24" s="28">
        <f t="shared" si="13"/>
        <v>0.59215288975392777</v>
      </c>
      <c r="V24" s="28">
        <f t="shared" si="16"/>
        <v>9.9705697219791861E-2</v>
      </c>
      <c r="Y24" s="1" t="s">
        <v>9</v>
      </c>
      <c r="Z24" s="12">
        <v>538.31144692998555</v>
      </c>
      <c r="AA24" s="19">
        <v>22.72778587593362</v>
      </c>
      <c r="AB24" s="13" t="e">
        <v>#N/A</v>
      </c>
      <c r="AC24" s="13" t="e">
        <v>#N/A</v>
      </c>
      <c r="AD24" s="13" t="e">
        <v>#N/A</v>
      </c>
      <c r="AE24" s="13" t="e">
        <v>#N/A</v>
      </c>
      <c r="AF24" s="14" t="e">
        <v>#N/A</v>
      </c>
    </row>
    <row r="25" spans="1:32">
      <c r="A25" s="26">
        <v>6.2845659236884952</v>
      </c>
      <c r="B25" s="1">
        <v>24</v>
      </c>
      <c r="C25" s="1">
        <f t="shared" si="4"/>
        <v>576</v>
      </c>
      <c r="D25" s="1">
        <f t="shared" si="5"/>
        <v>13824</v>
      </c>
      <c r="E25" s="1">
        <f t="shared" si="6"/>
        <v>331776</v>
      </c>
      <c r="F25" s="1">
        <f t="shared" si="7"/>
        <v>7962624</v>
      </c>
      <c r="G25" s="11">
        <f t="shared" si="8"/>
        <v>191102976</v>
      </c>
      <c r="I25" s="29">
        <f t="shared" si="9"/>
        <v>8.6689588473387502</v>
      </c>
      <c r="J25" s="29">
        <f t="shared" si="0"/>
        <v>-2.384392923650255</v>
      </c>
      <c r="K25" s="28">
        <f t="shared" si="10"/>
        <v>5.6853296143534111</v>
      </c>
      <c r="L25" s="28">
        <f t="shared" si="14"/>
        <v>3.7726156393158772</v>
      </c>
      <c r="M25" s="16"/>
      <c r="N25" s="29">
        <f t="shared" si="1"/>
        <v>8.0387695330721822</v>
      </c>
      <c r="O25" s="29">
        <f t="shared" si="2"/>
        <v>-1.754203609383687</v>
      </c>
      <c r="P25" s="28">
        <f t="shared" si="11"/>
        <v>3.0772303031747552</v>
      </c>
      <c r="Q25" s="28">
        <f t="shared" si="15"/>
        <v>3.1186653584797668</v>
      </c>
      <c r="R25" s="16"/>
      <c r="S25" s="29">
        <f t="shared" si="12"/>
        <v>7.2147350519647304</v>
      </c>
      <c r="T25" s="29">
        <f t="shared" si="3"/>
        <v>-0.93016912827623521</v>
      </c>
      <c r="U25" s="28">
        <f t="shared" si="13"/>
        <v>0.86521460719817134</v>
      </c>
      <c r="V25" s="28">
        <f t="shared" si="16"/>
        <v>2.8889251519694672</v>
      </c>
    </row>
    <row r="26" spans="1:32">
      <c r="A26" s="26">
        <v>7.4955289447106974</v>
      </c>
      <c r="B26" s="1">
        <v>25</v>
      </c>
      <c r="C26" s="1">
        <f t="shared" si="4"/>
        <v>625</v>
      </c>
      <c r="D26" s="1">
        <f t="shared" si="5"/>
        <v>15625</v>
      </c>
      <c r="E26" s="1">
        <f t="shared" si="6"/>
        <v>390625</v>
      </c>
      <c r="F26" s="1">
        <f t="shared" si="7"/>
        <v>9765625</v>
      </c>
      <c r="G26" s="11">
        <f t="shared" si="8"/>
        <v>244140625</v>
      </c>
      <c r="I26" s="29">
        <f t="shared" si="9"/>
        <v>8.9330482089969525</v>
      </c>
      <c r="J26" s="29">
        <f t="shared" si="0"/>
        <v>-1.4375192642862551</v>
      </c>
      <c r="K26" s="28">
        <f t="shared" si="10"/>
        <v>2.0664616351940963</v>
      </c>
      <c r="L26" s="28">
        <f t="shared" si="14"/>
        <v>0.89656972679737212</v>
      </c>
      <c r="M26" s="16"/>
      <c r="N26" s="29">
        <f t="shared" si="1"/>
        <v>8.1426269647729423</v>
      </c>
      <c r="O26" s="29">
        <f t="shared" si="2"/>
        <v>-0.64709802006224493</v>
      </c>
      <c r="P26" s="28">
        <f t="shared" si="11"/>
        <v>0.41873584756847754</v>
      </c>
      <c r="Q26" s="28">
        <f t="shared" si="15"/>
        <v>1.2256827859067776</v>
      </c>
      <c r="R26" s="16"/>
      <c r="S26" s="29">
        <f t="shared" si="12"/>
        <v>7.3197495576979108</v>
      </c>
      <c r="T26" s="29">
        <f t="shared" si="3"/>
        <v>0.17577938701278661</v>
      </c>
      <c r="U26" s="28">
        <f t="shared" si="13"/>
        <v>3.0898392898591014E-2</v>
      </c>
      <c r="V26" s="28">
        <f t="shared" si="16"/>
        <v>1.2231221184699916</v>
      </c>
    </row>
    <row r="27" spans="1:32">
      <c r="A27" s="26">
        <v>5.9633584037619451</v>
      </c>
      <c r="B27" s="1">
        <v>26</v>
      </c>
      <c r="C27" s="1">
        <f t="shared" si="4"/>
        <v>676</v>
      </c>
      <c r="D27" s="1">
        <f t="shared" si="5"/>
        <v>17576</v>
      </c>
      <c r="E27" s="1">
        <f t="shared" si="6"/>
        <v>456976</v>
      </c>
      <c r="F27" s="1">
        <f t="shared" si="7"/>
        <v>11881376</v>
      </c>
      <c r="G27" s="11">
        <f t="shared" si="8"/>
        <v>308915776</v>
      </c>
      <c r="I27" s="29">
        <f t="shared" si="9"/>
        <v>9.1892141465383883</v>
      </c>
      <c r="J27" s="29">
        <f t="shared" si="0"/>
        <v>-3.2258557427764432</v>
      </c>
      <c r="K27" s="28">
        <f t="shared" si="10"/>
        <v>10.406145273203757</v>
      </c>
      <c r="L27" s="28">
        <f t="shared" si="14"/>
        <v>3.198147360298687</v>
      </c>
      <c r="M27" s="16"/>
      <c r="N27" s="29">
        <f t="shared" si="1"/>
        <v>8.2597332894897839</v>
      </c>
      <c r="O27" s="29">
        <f t="shared" si="2"/>
        <v>-2.2963748857278388</v>
      </c>
      <c r="P27" s="28">
        <f t="shared" si="11"/>
        <v>5.2733376158015446</v>
      </c>
      <c r="Q27" s="28">
        <f t="shared" si="15"/>
        <v>2.7201141796197255</v>
      </c>
      <c r="R27" s="16"/>
      <c r="S27" s="29">
        <f t="shared" si="12"/>
        <v>7.5047892051925942</v>
      </c>
      <c r="T27" s="29">
        <f t="shared" si="3"/>
        <v>-1.541430801430649</v>
      </c>
      <c r="U27" s="28">
        <f t="shared" si="13"/>
        <v>2.3760089155991331</v>
      </c>
      <c r="V27" s="28">
        <f t="shared" si="16"/>
        <v>2.9488108312939398</v>
      </c>
    </row>
    <row r="28" spans="1:32">
      <c r="A28" s="26">
        <v>7.4764757460605065</v>
      </c>
      <c r="B28" s="1">
        <v>27</v>
      </c>
      <c r="C28" s="1">
        <f t="shared" si="4"/>
        <v>729</v>
      </c>
      <c r="D28" s="1">
        <f t="shared" si="5"/>
        <v>19683</v>
      </c>
      <c r="E28" s="1">
        <f t="shared" si="6"/>
        <v>531441</v>
      </c>
      <c r="F28" s="1">
        <f t="shared" si="7"/>
        <v>14348907</v>
      </c>
      <c r="G28" s="11">
        <f t="shared" si="8"/>
        <v>387420489</v>
      </c>
      <c r="I28" s="29">
        <f t="shared" si="9"/>
        <v>9.4374566599630612</v>
      </c>
      <c r="J28" s="29">
        <f t="shared" si="0"/>
        <v>-1.9609809139025547</v>
      </c>
      <c r="K28" s="28">
        <f t="shared" si="10"/>
        <v>3.8454461446900985</v>
      </c>
      <c r="L28" s="28">
        <f t="shared" si="14"/>
        <v>1.5999083327187487</v>
      </c>
      <c r="M28" s="16"/>
      <c r="N28" s="29">
        <f t="shared" si="1"/>
        <v>8.3951884413344562</v>
      </c>
      <c r="O28" s="29">
        <f t="shared" si="2"/>
        <v>-0.91871269527394972</v>
      </c>
      <c r="P28" s="28">
        <f t="shared" si="11"/>
        <v>0.84403301645752515</v>
      </c>
      <c r="Q28" s="28">
        <f t="shared" si="15"/>
        <v>1.8979531110062076</v>
      </c>
      <c r="R28" s="16"/>
      <c r="S28" s="29">
        <f t="shared" si="12"/>
        <v>7.7696384075589151</v>
      </c>
      <c r="T28" s="29">
        <f t="shared" si="3"/>
        <v>-0.29316266149840864</v>
      </c>
      <c r="U28" s="28">
        <f t="shared" si="13"/>
        <v>8.5944346096830521E-2</v>
      </c>
      <c r="V28" s="28">
        <f t="shared" si="16"/>
        <v>1.5581733491698952</v>
      </c>
    </row>
    <row r="29" spans="1:32">
      <c r="A29" s="26">
        <v>8.3218944602340077</v>
      </c>
      <c r="B29" s="1">
        <v>28</v>
      </c>
      <c r="C29" s="1">
        <f t="shared" si="4"/>
        <v>784</v>
      </c>
      <c r="D29" s="1">
        <f t="shared" si="5"/>
        <v>21952</v>
      </c>
      <c r="E29" s="1">
        <f t="shared" si="6"/>
        <v>614656</v>
      </c>
      <c r="F29" s="1">
        <f t="shared" si="7"/>
        <v>17210368</v>
      </c>
      <c r="G29" s="11">
        <f t="shared" si="8"/>
        <v>481890304</v>
      </c>
      <c r="I29" s="29">
        <f t="shared" si="9"/>
        <v>9.6777757492709657</v>
      </c>
      <c r="J29" s="29">
        <f t="shared" si="0"/>
        <v>-1.355881289036958</v>
      </c>
      <c r="K29" s="28">
        <f t="shared" si="10"/>
        <v>1.8384140699605229</v>
      </c>
      <c r="L29" s="28">
        <f t="shared" si="14"/>
        <v>0.36614555601248577</v>
      </c>
      <c r="M29" s="16"/>
      <c r="N29" s="29">
        <f t="shared" si="1"/>
        <v>8.5541359330686948</v>
      </c>
      <c r="O29" s="29">
        <f t="shared" si="2"/>
        <v>-0.2322414728346871</v>
      </c>
      <c r="P29" s="28">
        <f t="shared" si="11"/>
        <v>5.3936101704424706E-2</v>
      </c>
      <c r="Q29" s="28">
        <f t="shared" si="15"/>
        <v>0.47124273923725557</v>
      </c>
      <c r="R29" s="16"/>
      <c r="S29" s="29">
        <f t="shared" si="12"/>
        <v>8.1096417459130095</v>
      </c>
      <c r="T29" s="29">
        <f t="shared" si="3"/>
        <v>0.21225271432099824</v>
      </c>
      <c r="U29" s="28">
        <f t="shared" si="13"/>
        <v>4.505121473663129E-2</v>
      </c>
      <c r="V29" s="28">
        <f t="shared" si="16"/>
        <v>0.2554447021146723</v>
      </c>
    </row>
    <row r="30" spans="1:32">
      <c r="A30" s="26">
        <v>10.179086358188703</v>
      </c>
      <c r="B30" s="1">
        <v>29</v>
      </c>
      <c r="C30" s="1">
        <f t="shared" si="4"/>
        <v>841</v>
      </c>
      <c r="D30" s="1">
        <f t="shared" si="5"/>
        <v>24389</v>
      </c>
      <c r="E30" s="1">
        <f t="shared" si="6"/>
        <v>707281</v>
      </c>
      <c r="F30" s="1">
        <f t="shared" si="7"/>
        <v>20511149</v>
      </c>
      <c r="G30" s="11">
        <f t="shared" si="8"/>
        <v>594823321</v>
      </c>
      <c r="I30" s="29">
        <f t="shared" si="9"/>
        <v>9.9101714144621056</v>
      </c>
      <c r="J30" s="29">
        <f t="shared" si="0"/>
        <v>0.26891494372659785</v>
      </c>
      <c r="K30" s="28">
        <f t="shared" si="10"/>
        <v>7.2315246959479287E-2</v>
      </c>
      <c r="L30" s="28">
        <f t="shared" si="14"/>
        <v>2.6399627980026432</v>
      </c>
      <c r="M30" s="16"/>
      <c r="N30" s="29">
        <f t="shared" si="1"/>
        <v>8.7417628561043408</v>
      </c>
      <c r="O30" s="29">
        <f t="shared" si="2"/>
        <v>1.4373235020843627</v>
      </c>
      <c r="P30" s="28">
        <f t="shared" si="11"/>
        <v>2.0658988496440567</v>
      </c>
      <c r="Q30" s="28">
        <f t="shared" si="15"/>
        <v>2.7874472054764472</v>
      </c>
      <c r="R30" s="16"/>
      <c r="S30" s="29">
        <f t="shared" si="12"/>
        <v>8.516042069111279</v>
      </c>
      <c r="T30" s="29">
        <f t="shared" si="3"/>
        <v>1.6630442890774244</v>
      </c>
      <c r="U30" s="28">
        <f t="shared" si="13"/>
        <v>2.7657163074330358</v>
      </c>
      <c r="V30" s="28">
        <f t="shared" si="16"/>
        <v>2.1047961933842307</v>
      </c>
    </row>
    <row r="31" spans="1:32">
      <c r="A31" s="26">
        <v>9.0607161712669786</v>
      </c>
      <c r="B31" s="1">
        <v>30</v>
      </c>
      <c r="C31" s="1">
        <f t="shared" si="4"/>
        <v>900</v>
      </c>
      <c r="D31" s="1">
        <f t="shared" si="5"/>
        <v>27000</v>
      </c>
      <c r="E31" s="1">
        <f t="shared" si="6"/>
        <v>810000</v>
      </c>
      <c r="F31" s="1">
        <f t="shared" si="7"/>
        <v>24300000</v>
      </c>
      <c r="G31" s="11">
        <f t="shared" si="8"/>
        <v>729000000</v>
      </c>
      <c r="I31" s="29">
        <f t="shared" si="9"/>
        <v>10.134643655536481</v>
      </c>
      <c r="J31" s="29">
        <f t="shared" si="0"/>
        <v>-1.0739274842695021</v>
      </c>
      <c r="K31" s="28">
        <f t="shared" si="10"/>
        <v>1.1533202414694217</v>
      </c>
      <c r="L31" s="28">
        <f t="shared" si="14"/>
        <v>1.8032257864264609</v>
      </c>
      <c r="M31" s="16"/>
      <c r="N31" s="29">
        <f t="shared" si="1"/>
        <v>8.9632998805032393</v>
      </c>
      <c r="O31" s="29">
        <f t="shared" si="2"/>
        <v>9.7416290763739255E-2</v>
      </c>
      <c r="P31" s="28">
        <f t="shared" si="11"/>
        <v>9.4899337061653908E-3</v>
      </c>
      <c r="Q31" s="28">
        <f t="shared" si="15"/>
        <v>1.7953513349490098</v>
      </c>
      <c r="R31" s="16"/>
      <c r="S31" s="29">
        <f t="shared" si="12"/>
        <v>8.9764959061974707</v>
      </c>
      <c r="T31" s="29">
        <f t="shared" si="3"/>
        <v>8.422026506950786E-2</v>
      </c>
      <c r="U31" s="28">
        <f t="shared" si="13"/>
        <v>7.0930530483781663E-3</v>
      </c>
      <c r="V31" s="28">
        <f t="shared" si="16"/>
        <v>2.4926852987845503</v>
      </c>
    </row>
    <row r="32" spans="1:32">
      <c r="A32" s="26">
        <v>9.9260540409295395</v>
      </c>
      <c r="B32" s="1">
        <v>31</v>
      </c>
      <c r="C32" s="1">
        <f t="shared" si="4"/>
        <v>961</v>
      </c>
      <c r="D32" s="1">
        <f t="shared" si="5"/>
        <v>29791</v>
      </c>
      <c r="E32" s="1">
        <f t="shared" si="6"/>
        <v>923521</v>
      </c>
      <c r="F32" s="1">
        <f t="shared" si="7"/>
        <v>28629151</v>
      </c>
      <c r="G32" s="11">
        <f t="shared" si="8"/>
        <v>887503681</v>
      </c>
      <c r="I32" s="29">
        <f t="shared" si="9"/>
        <v>10.351192472494091</v>
      </c>
      <c r="J32" s="29">
        <f t="shared" si="0"/>
        <v>-0.42513843156455167</v>
      </c>
      <c r="K32" s="28">
        <f t="shared" si="10"/>
        <v>0.18074268599316698</v>
      </c>
      <c r="L32" s="28">
        <f t="shared" si="14"/>
        <v>0.42092723490978701</v>
      </c>
      <c r="M32" s="16"/>
      <c r="N32" s="29">
        <f t="shared" si="1"/>
        <v>9.2240212549773251</v>
      </c>
      <c r="O32" s="29">
        <f t="shared" si="2"/>
        <v>0.70203278595221441</v>
      </c>
      <c r="P32" s="28">
        <f t="shared" si="11"/>
        <v>0.49285003255182769</v>
      </c>
      <c r="Q32" s="28">
        <f t="shared" si="15"/>
        <v>0.3655611062539954</v>
      </c>
      <c r="R32" s="16"/>
      <c r="S32" s="29">
        <f t="shared" si="12"/>
        <v>9.4757661915578524</v>
      </c>
      <c r="T32" s="29">
        <f t="shared" si="3"/>
        <v>0.45028784937168709</v>
      </c>
      <c r="U32" s="28">
        <f t="shared" si="13"/>
        <v>0.20275914729177916</v>
      </c>
      <c r="V32" s="28">
        <f t="shared" si="16"/>
        <v>0.1340054762768331</v>
      </c>
    </row>
    <row r="33" spans="1:22">
      <c r="A33" s="26">
        <v>10.295464896445999</v>
      </c>
      <c r="B33" s="1">
        <v>32</v>
      </c>
      <c r="C33" s="1">
        <f t="shared" si="4"/>
        <v>1024</v>
      </c>
      <c r="D33" s="1">
        <f t="shared" si="5"/>
        <v>32768</v>
      </c>
      <c r="E33" s="1">
        <f t="shared" si="6"/>
        <v>1048576</v>
      </c>
      <c r="F33" s="1">
        <f t="shared" si="7"/>
        <v>33554432</v>
      </c>
      <c r="G33" s="11">
        <f t="shared" si="8"/>
        <v>1073741824</v>
      </c>
      <c r="I33" s="29">
        <f t="shared" si="9"/>
        <v>10.559817865334935</v>
      </c>
      <c r="J33" s="29">
        <f t="shared" si="0"/>
        <v>-0.26435296888893589</v>
      </c>
      <c r="K33" s="28">
        <f t="shared" si="10"/>
        <v>6.9882492160394702E-2</v>
      </c>
      <c r="L33" s="28">
        <f t="shared" si="14"/>
        <v>2.5851965007811832E-2</v>
      </c>
      <c r="M33" s="16"/>
      <c r="N33" s="29">
        <f t="shared" si="1"/>
        <v>9.5292448068885438</v>
      </c>
      <c r="O33" s="29">
        <f t="shared" si="2"/>
        <v>0.76622008955745535</v>
      </c>
      <c r="P33" s="28">
        <f t="shared" si="11"/>
        <v>0.58709322564143485</v>
      </c>
      <c r="Q33" s="28">
        <f t="shared" si="15"/>
        <v>4.1200099441113767E-3</v>
      </c>
      <c r="R33" s="16"/>
      <c r="S33" s="29">
        <f t="shared" si="12"/>
        <v>9.9965923027840518</v>
      </c>
      <c r="T33" s="29">
        <f t="shared" si="3"/>
        <v>0.29887259366194741</v>
      </c>
      <c r="U33" s="28">
        <f t="shared" si="13"/>
        <v>8.9324827242219518E-2</v>
      </c>
      <c r="V33" s="28">
        <f t="shared" si="16"/>
        <v>2.2926579661645855E-2</v>
      </c>
    </row>
    <row r="34" spans="1:22">
      <c r="A34" s="26">
        <v>10.6648757519625</v>
      </c>
      <c r="B34" s="1">
        <v>33</v>
      </c>
      <c r="C34" s="1">
        <f t="shared" si="4"/>
        <v>1089</v>
      </c>
      <c r="D34" s="1">
        <f t="shared" si="5"/>
        <v>35937</v>
      </c>
      <c r="E34" s="1">
        <f t="shared" si="6"/>
        <v>1185921</v>
      </c>
      <c r="F34" s="1">
        <f t="shared" si="7"/>
        <v>39135393</v>
      </c>
      <c r="G34" s="11">
        <f t="shared" si="8"/>
        <v>1291467969</v>
      </c>
      <c r="I34" s="29">
        <f t="shared" si="9"/>
        <v>10.760519834059014</v>
      </c>
      <c r="J34" s="29">
        <f t="shared" si="0"/>
        <v>-9.5644082096514538E-2</v>
      </c>
      <c r="K34" s="28">
        <f t="shared" si="10"/>
        <v>9.1477904400848135E-3</v>
      </c>
      <c r="L34" s="28">
        <f t="shared" si="14"/>
        <v>2.8462688482738044E-2</v>
      </c>
      <c r="M34" s="16"/>
      <c r="N34" s="29">
        <f t="shared" si="1"/>
        <v>9.884331942248922</v>
      </c>
      <c r="O34" s="29">
        <f t="shared" si="2"/>
        <v>0.78054380971357773</v>
      </c>
      <c r="P34" s="28">
        <f t="shared" si="11"/>
        <v>0.60924863888218583</v>
      </c>
      <c r="Q34" s="28">
        <f t="shared" si="15"/>
        <v>2.0516895911090646E-4</v>
      </c>
      <c r="R34" s="16"/>
      <c r="S34" s="29">
        <f t="shared" si="12"/>
        <v>10.520737411248547</v>
      </c>
      <c r="T34" s="29">
        <f t="shared" si="3"/>
        <v>0.14413834071395293</v>
      </c>
      <c r="U34" s="28">
        <f t="shared" si="13"/>
        <v>2.0775861263771581E-2</v>
      </c>
      <c r="V34" s="28">
        <f t="shared" si="16"/>
        <v>2.3942689035373936E-2</v>
      </c>
    </row>
    <row r="35" spans="1:22">
      <c r="A35" s="26">
        <v>9.6</v>
      </c>
      <c r="B35" s="1">
        <v>34</v>
      </c>
      <c r="C35" s="1">
        <f t="shared" si="4"/>
        <v>1156</v>
      </c>
      <c r="D35" s="1">
        <f t="shared" si="5"/>
        <v>39304</v>
      </c>
      <c r="E35" s="1">
        <f t="shared" si="6"/>
        <v>1336336</v>
      </c>
      <c r="F35" s="1">
        <f t="shared" si="7"/>
        <v>45435424</v>
      </c>
      <c r="G35" s="11">
        <f t="shared" si="8"/>
        <v>1544804416</v>
      </c>
      <c r="I35" s="29">
        <f t="shared" si="9"/>
        <v>10.953298378666329</v>
      </c>
      <c r="J35" s="29">
        <f t="shared" si="0"/>
        <v>-1.3532983786663291</v>
      </c>
      <c r="K35" s="28">
        <f t="shared" si="10"/>
        <v>1.831416501700915</v>
      </c>
      <c r="L35" s="28">
        <f t="shared" si="14"/>
        <v>1.581694329680515</v>
      </c>
      <c r="M35" s="16"/>
      <c r="N35" s="29">
        <f t="shared" si="1"/>
        <v>10.294687645720527</v>
      </c>
      <c r="O35" s="29">
        <f t="shared" si="2"/>
        <v>-0.69468764572052777</v>
      </c>
      <c r="P35" s="28">
        <f t="shared" si="11"/>
        <v>0.48259092511672952</v>
      </c>
      <c r="Q35" s="28">
        <f t="shared" si="15"/>
        <v>2.1763078471022292</v>
      </c>
      <c r="R35" s="16"/>
      <c r="S35" s="29">
        <f t="shared" si="12"/>
        <v>11.03021314538654</v>
      </c>
      <c r="T35" s="29">
        <f t="shared" si="3"/>
        <v>-1.4302131453865403</v>
      </c>
      <c r="U35" s="28">
        <f t="shared" si="13"/>
        <v>2.0455096412364613</v>
      </c>
      <c r="V35" s="28">
        <f t="shared" si="16"/>
        <v>2.4785826017868318</v>
      </c>
    </row>
    <row r="36" spans="1:22">
      <c r="A36" s="26">
        <v>11.403697462995501</v>
      </c>
      <c r="B36" s="1">
        <v>35</v>
      </c>
      <c r="C36" s="1">
        <f t="shared" si="4"/>
        <v>1225</v>
      </c>
      <c r="D36" s="1">
        <f t="shared" si="5"/>
        <v>42875</v>
      </c>
      <c r="E36" s="1">
        <f t="shared" si="6"/>
        <v>1500625</v>
      </c>
      <c r="F36" s="1">
        <f t="shared" si="7"/>
        <v>52521875</v>
      </c>
      <c r="G36" s="11">
        <f t="shared" si="8"/>
        <v>1838265625</v>
      </c>
      <c r="I36" s="29">
        <f t="shared" si="9"/>
        <v>11.138153499156878</v>
      </c>
      <c r="J36" s="29">
        <f t="shared" si="0"/>
        <v>0.26554396383862233</v>
      </c>
      <c r="K36" s="28">
        <f t="shared" si="10"/>
        <v>7.0513596731127559E-2</v>
      </c>
      <c r="L36" s="28">
        <f t="shared" si="14"/>
        <v>2.6206505298869183</v>
      </c>
      <c r="M36" s="16"/>
      <c r="N36" s="29">
        <f t="shared" si="1"/>
        <v>10.765760480615455</v>
      </c>
      <c r="O36" s="29">
        <f t="shared" si="2"/>
        <v>0.63793698238004559</v>
      </c>
      <c r="P36" s="28">
        <f t="shared" si="11"/>
        <v>0.40696359348815858</v>
      </c>
      <c r="Q36" s="28">
        <f t="shared" si="15"/>
        <v>1.7758883994201915</v>
      </c>
      <c r="R36" s="16"/>
      <c r="S36" s="29">
        <f t="shared" si="12"/>
        <v>11.508681566689461</v>
      </c>
      <c r="T36" s="29">
        <f t="shared" si="3"/>
        <v>-0.10498410369396005</v>
      </c>
      <c r="U36" s="28">
        <f t="shared" si="13"/>
        <v>1.1021662028424157E-2</v>
      </c>
      <c r="V36" s="28">
        <f t="shared" si="16"/>
        <v>1.7562320129454347</v>
      </c>
    </row>
    <row r="37" spans="1:22">
      <c r="A37" s="26">
        <v>11.773108318512</v>
      </c>
      <c r="B37" s="1">
        <v>36</v>
      </c>
      <c r="C37" s="1">
        <f t="shared" si="4"/>
        <v>1296</v>
      </c>
      <c r="D37" s="1">
        <f t="shared" si="5"/>
        <v>46656</v>
      </c>
      <c r="E37" s="1">
        <f t="shared" si="6"/>
        <v>1679616</v>
      </c>
      <c r="F37" s="1">
        <f t="shared" si="7"/>
        <v>60466176</v>
      </c>
      <c r="G37" s="11">
        <f t="shared" si="8"/>
        <v>2176782336</v>
      </c>
      <c r="I37" s="29">
        <f t="shared" si="9"/>
        <v>11.315085195530658</v>
      </c>
      <c r="J37" s="29">
        <f t="shared" si="0"/>
        <v>0.4580231229813414</v>
      </c>
      <c r="K37" s="28">
        <f t="shared" si="10"/>
        <v>0.20978518118558098</v>
      </c>
      <c r="L37" s="28">
        <f t="shared" si="14"/>
        <v>3.7048226704288173E-2</v>
      </c>
      <c r="M37" s="16"/>
      <c r="N37" s="29">
        <f t="shared" si="1"/>
        <v>11.303042588895879</v>
      </c>
      <c r="O37" s="29">
        <f t="shared" si="2"/>
        <v>0.47006572961612036</v>
      </c>
      <c r="P37" s="28">
        <f t="shared" si="11"/>
        <v>0.22096179015953557</v>
      </c>
      <c r="Q37" s="28">
        <f t="shared" si="15"/>
        <v>2.8180757504529672E-2</v>
      </c>
      <c r="R37" s="16"/>
      <c r="S37" s="29">
        <f t="shared" si="12"/>
        <v>11.943034458405464</v>
      </c>
      <c r="T37" s="29">
        <f t="shared" si="3"/>
        <v>-0.16992613989346417</v>
      </c>
      <c r="U37" s="28">
        <f t="shared" si="13"/>
        <v>2.8874893019093153E-2</v>
      </c>
      <c r="V37" s="28">
        <f t="shared" si="16"/>
        <v>4.2174680657377029E-3</v>
      </c>
    </row>
    <row r="38" spans="1:22">
      <c r="A38" s="26">
        <v>13</v>
      </c>
      <c r="B38" s="1">
        <v>37</v>
      </c>
      <c r="C38" s="1">
        <f t="shared" si="4"/>
        <v>1369</v>
      </c>
      <c r="D38" s="1">
        <f t="shared" si="5"/>
        <v>50653</v>
      </c>
      <c r="E38" s="1">
        <f t="shared" si="6"/>
        <v>1874161</v>
      </c>
      <c r="F38" s="1">
        <f t="shared" si="7"/>
        <v>69343957</v>
      </c>
      <c r="G38" s="11">
        <f t="shared" si="8"/>
        <v>2565726409</v>
      </c>
      <c r="I38" s="29">
        <f t="shared" si="9"/>
        <v>11.484093467787677</v>
      </c>
      <c r="J38" s="29">
        <f t="shared" si="0"/>
        <v>1.5159065322123233</v>
      </c>
      <c r="K38" s="28">
        <f t="shared" si="10"/>
        <v>2.2979726144039914</v>
      </c>
      <c r="L38" s="28">
        <f t="shared" si="14"/>
        <v>1.1191173075261651</v>
      </c>
      <c r="M38" s="16"/>
      <c r="N38" s="29">
        <f t="shared" si="1"/>
        <v>11.912069691174024</v>
      </c>
      <c r="O38" s="29">
        <f t="shared" si="2"/>
        <v>1.0879303088259764</v>
      </c>
      <c r="P38" s="28">
        <f t="shared" si="11"/>
        <v>1.1835923568621844</v>
      </c>
      <c r="Q38" s="28">
        <f t="shared" si="15"/>
        <v>0.38175663824217249</v>
      </c>
      <c r="R38" s="16"/>
      <c r="S38" s="29">
        <f t="shared" si="12"/>
        <v>12.325149926953486</v>
      </c>
      <c r="T38" s="29">
        <f t="shared" si="3"/>
        <v>0.6748500730465139</v>
      </c>
      <c r="U38" s="28">
        <f t="shared" si="13"/>
        <v>0.45542262109088516</v>
      </c>
      <c r="V38" s="28">
        <f t="shared" si="16"/>
        <v>0.71364684994921113</v>
      </c>
    </row>
    <row r="39" spans="1:22">
      <c r="A39" s="26">
        <v>12.511930029545001</v>
      </c>
      <c r="B39" s="1">
        <v>38</v>
      </c>
      <c r="C39" s="1">
        <f t="shared" si="4"/>
        <v>1444</v>
      </c>
      <c r="D39" s="1">
        <f t="shared" si="5"/>
        <v>54872</v>
      </c>
      <c r="E39" s="1">
        <f t="shared" si="6"/>
        <v>2085136</v>
      </c>
      <c r="F39" s="1">
        <f t="shared" si="7"/>
        <v>79235168</v>
      </c>
      <c r="G39" s="11">
        <f t="shared" si="8"/>
        <v>3010936384</v>
      </c>
      <c r="I39" s="29">
        <f t="shared" si="9"/>
        <v>11.645178315927932</v>
      </c>
      <c r="J39" s="29">
        <f t="shared" si="0"/>
        <v>0.86675171361706838</v>
      </c>
      <c r="K39" s="28">
        <f t="shared" si="10"/>
        <v>0.75125853305812451</v>
      </c>
      <c r="L39" s="28">
        <f t="shared" si="14"/>
        <v>0.42140197850543831</v>
      </c>
      <c r="M39" s="16"/>
      <c r="N39" s="29">
        <f t="shared" si="1"/>
        <v>12.598421086712124</v>
      </c>
      <c r="O39" s="29">
        <f t="shared" si="2"/>
        <v>-8.6491057167123131E-2</v>
      </c>
      <c r="P39" s="28">
        <f t="shared" si="11"/>
        <v>7.4807029698865614E-3</v>
      </c>
      <c r="Q39" s="28">
        <f t="shared" si="15"/>
        <v>1.3792655449010978</v>
      </c>
      <c r="R39" s="16"/>
      <c r="S39" s="29">
        <f t="shared" si="12"/>
        <v>12.653826316040067</v>
      </c>
      <c r="T39" s="29">
        <f t="shared" si="3"/>
        <v>-0.1418962864950668</v>
      </c>
      <c r="U39" s="28">
        <f t="shared" si="13"/>
        <v>2.0134556121090077E-2</v>
      </c>
      <c r="V39" s="28">
        <f t="shared" si="16"/>
        <v>0.66707461582442507</v>
      </c>
    </row>
    <row r="40" spans="1:22">
      <c r="A40" s="26">
        <v>12.8813408850614</v>
      </c>
      <c r="B40" s="1">
        <v>39</v>
      </c>
      <c r="C40" s="1">
        <f t="shared" si="4"/>
        <v>1521</v>
      </c>
      <c r="D40" s="1">
        <f t="shared" si="5"/>
        <v>59319</v>
      </c>
      <c r="E40" s="1">
        <f t="shared" si="6"/>
        <v>2313441</v>
      </c>
      <c r="F40" s="1">
        <f t="shared" si="7"/>
        <v>90224199</v>
      </c>
      <c r="G40" s="11">
        <f t="shared" si="8"/>
        <v>3518743761</v>
      </c>
      <c r="I40" s="29">
        <f t="shared" si="9"/>
        <v>11.79833973995142</v>
      </c>
      <c r="J40" s="29">
        <f t="shared" si="0"/>
        <v>1.0830011451099804</v>
      </c>
      <c r="K40" s="28">
        <f t="shared" si="10"/>
        <v>1.1728914803095287</v>
      </c>
      <c r="L40" s="28">
        <f t="shared" si="14"/>
        <v>4.6763816621007634E-2</v>
      </c>
      <c r="M40" s="16"/>
      <c r="N40" s="29">
        <f t="shared" si="1"/>
        <v>13.367719653422515</v>
      </c>
      <c r="O40" s="29">
        <f t="shared" si="2"/>
        <v>-0.48637876836111538</v>
      </c>
      <c r="P40" s="28">
        <f t="shared" si="11"/>
        <v>0.23656430631247552</v>
      </c>
      <c r="Q40" s="28">
        <f t="shared" si="15"/>
        <v>0.15991018156396974</v>
      </c>
      <c r="R40" s="16"/>
      <c r="S40" s="29">
        <f t="shared" si="12"/>
        <v>12.93689343349331</v>
      </c>
      <c r="T40" s="29">
        <f t="shared" si="3"/>
        <v>-5.5552548431910154E-2</v>
      </c>
      <c r="U40" s="28">
        <f t="shared" si="13"/>
        <v>3.0860856372797235E-3</v>
      </c>
      <c r="V40" s="28">
        <f t="shared" si="16"/>
        <v>7.4552411027190065E-3</v>
      </c>
    </row>
    <row r="41" spans="1:22" ht="15" thickBot="1">
      <c r="A41" s="27">
        <v>13.250751740577901</v>
      </c>
      <c r="B41" s="13">
        <v>40</v>
      </c>
      <c r="C41" s="13">
        <f t="shared" si="4"/>
        <v>1600</v>
      </c>
      <c r="D41" s="13">
        <f t="shared" si="5"/>
        <v>64000</v>
      </c>
      <c r="E41" s="13">
        <f t="shared" si="6"/>
        <v>2560000</v>
      </c>
      <c r="F41" s="13">
        <f t="shared" si="7"/>
        <v>102400000</v>
      </c>
      <c r="G41" s="14">
        <f t="shared" si="8"/>
        <v>4096000000</v>
      </c>
      <c r="I41" s="29">
        <f t="shared" si="9"/>
        <v>11.943577739858139</v>
      </c>
      <c r="J41" s="29">
        <f t="shared" si="0"/>
        <v>1.3071740007197619</v>
      </c>
      <c r="K41" s="28">
        <f t="shared" si="10"/>
        <v>1.708703868157708</v>
      </c>
      <c r="L41" s="28">
        <f t="shared" si="14"/>
        <v>5.0253469192243945E-2</v>
      </c>
      <c r="M41" s="16"/>
      <c r="N41" s="29">
        <f t="shared" si="1"/>
        <v>14.225631847867522</v>
      </c>
      <c r="O41" s="29">
        <f t="shared" si="2"/>
        <v>-0.97488010728962138</v>
      </c>
      <c r="P41" s="28">
        <f t="shared" si="11"/>
        <v>0.95039122358902373</v>
      </c>
      <c r="Q41" s="28">
        <f t="shared" si="15"/>
        <v>0.23863355813494308</v>
      </c>
      <c r="R41" s="16"/>
      <c r="S41" s="29">
        <f t="shared" si="12"/>
        <v>13.193501090798009</v>
      </c>
      <c r="T41" s="29">
        <f t="shared" si="3"/>
        <v>5.7250649779891916E-2</v>
      </c>
      <c r="U41" s="28">
        <f t="shared" si="13"/>
        <v>3.2776369002198383E-3</v>
      </c>
      <c r="V41" s="28">
        <f t="shared" si="16"/>
        <v>1.2724561526811106E-2</v>
      </c>
    </row>
    <row r="42" spans="1:22">
      <c r="J42" s="6" t="s">
        <v>24</v>
      </c>
      <c r="K42" s="18">
        <f>SUM(K2:K41)</f>
        <v>85.829316711852456</v>
      </c>
      <c r="L42" s="18">
        <f>SUM(L2:L41)</f>
        <v>52.540425727831945</v>
      </c>
      <c r="O42" s="6" t="s">
        <v>24</v>
      </c>
      <c r="P42" s="18">
        <f>SUM(P2:P41)</f>
        <v>47.408086410073153</v>
      </c>
      <c r="Q42" s="18">
        <f>SUM(Q2:Q41)</f>
        <v>52.612198065959561</v>
      </c>
      <c r="T42" s="6" t="s">
        <v>24</v>
      </c>
      <c r="U42" s="18">
        <f>SUM(U2:U41)</f>
        <v>22.727785875927104</v>
      </c>
      <c r="V42" s="18">
        <f>SUM(V2:V41)</f>
        <v>50.909171021460743</v>
      </c>
    </row>
    <row r="44" spans="1:22">
      <c r="K44" s="22" t="s">
        <v>25</v>
      </c>
      <c r="L44" s="22">
        <f>K42/L42</f>
        <v>1.6335862437899238</v>
      </c>
      <c r="P44" s="17" t="s">
        <v>25</v>
      </c>
      <c r="Q44" s="17">
        <f>P42/Q42</f>
        <v>0.90108545456774025</v>
      </c>
      <c r="U44" s="17" t="s">
        <v>25</v>
      </c>
      <c r="V44" s="17">
        <f>U42/V42</f>
        <v>0.44643794860352792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F3" sqref="F3"/>
    </sheetView>
  </sheetViews>
  <sheetFormatPr defaultRowHeight="14.4"/>
  <sheetData>
    <row r="1" spans="1:2">
      <c r="A1" s="2"/>
      <c r="B1" s="3"/>
    </row>
    <row r="2" spans="1:2">
      <c r="A2" s="4"/>
      <c r="B2" s="5"/>
    </row>
    <row r="3" spans="1:2">
      <c r="A3" s="4"/>
      <c r="B3" s="5"/>
    </row>
    <row r="4" spans="1:2">
      <c r="A4" s="4"/>
      <c r="B4" s="5"/>
    </row>
    <row r="5" spans="1:2">
      <c r="A5" s="4"/>
      <c r="B5" s="5"/>
    </row>
    <row r="6" spans="1:2">
      <c r="A6" s="4"/>
      <c r="B6" s="5"/>
    </row>
    <row r="7" spans="1:2">
      <c r="A7" s="4"/>
      <c r="B7" s="5"/>
    </row>
    <row r="8" spans="1:2">
      <c r="A8" s="4"/>
      <c r="B8" s="5"/>
    </row>
    <row r="9" spans="1:2">
      <c r="A9" s="4"/>
      <c r="B9" s="5"/>
    </row>
    <row r="10" spans="1:2">
      <c r="A10" s="4"/>
      <c r="B10" s="5"/>
    </row>
    <row r="11" spans="1:2">
      <c r="A11" s="4"/>
      <c r="B11" s="5"/>
    </row>
    <row r="12" spans="1:2">
      <c r="A12" s="4"/>
      <c r="B12" s="5"/>
    </row>
    <row r="13" spans="1:2">
      <c r="A13" s="4"/>
      <c r="B13" s="5"/>
    </row>
    <row r="14" spans="1:2">
      <c r="A14" s="4"/>
      <c r="B14" s="5"/>
    </row>
    <row r="15" spans="1:2">
      <c r="A15" s="4"/>
      <c r="B15" s="5"/>
    </row>
    <row r="16" spans="1:2">
      <c r="A16" s="4"/>
      <c r="B16" s="5"/>
    </row>
    <row r="17" spans="1:2">
      <c r="A17" s="4"/>
      <c r="B17" s="5"/>
    </row>
    <row r="18" spans="1:2">
      <c r="A18" s="4"/>
      <c r="B18" s="5"/>
    </row>
    <row r="19" spans="1:2">
      <c r="A19" s="4"/>
      <c r="B19" s="5"/>
    </row>
    <row r="20" spans="1:2">
      <c r="A20" s="4"/>
      <c r="B20" s="5"/>
    </row>
    <row r="21" spans="1:2">
      <c r="A21" s="4"/>
      <c r="B21" s="5"/>
    </row>
    <row r="22" spans="1:2">
      <c r="A22" s="4"/>
      <c r="B22" s="5"/>
    </row>
    <row r="23" spans="1:2">
      <c r="A23" s="4"/>
      <c r="B23" s="5"/>
    </row>
    <row r="24" spans="1:2">
      <c r="A24" s="4"/>
      <c r="B24" s="5"/>
    </row>
    <row r="25" spans="1:2">
      <c r="A25" s="4"/>
      <c r="B25" s="5"/>
    </row>
    <row r="26" spans="1:2">
      <c r="A26" s="4"/>
      <c r="B26" s="5"/>
    </row>
    <row r="27" spans="1:2">
      <c r="A27" s="4"/>
      <c r="B27" s="5"/>
    </row>
    <row r="28" spans="1:2">
      <c r="A28" s="4"/>
      <c r="B28" s="5"/>
    </row>
    <row r="29" spans="1:2">
      <c r="A29" s="4"/>
      <c r="B29" s="5"/>
    </row>
    <row r="30" spans="1:2">
      <c r="A30" s="4"/>
      <c r="B30" s="5"/>
    </row>
    <row r="31" spans="1:2">
      <c r="A31" s="4"/>
      <c r="B31" s="5"/>
    </row>
    <row r="32" spans="1:2">
      <c r="A32" s="4"/>
      <c r="B32" s="5"/>
    </row>
    <row r="33" spans="1:2">
      <c r="A33" s="4"/>
      <c r="B33" s="5"/>
    </row>
    <row r="34" spans="1:2">
      <c r="A34" s="4"/>
      <c r="B34" s="5"/>
    </row>
    <row r="35" spans="1:2">
      <c r="A35" s="4"/>
      <c r="B35" s="5"/>
    </row>
    <row r="36" spans="1:2">
      <c r="A36" s="4"/>
      <c r="B36" s="5"/>
    </row>
    <row r="37" spans="1:2">
      <c r="A37" s="4"/>
      <c r="B37" s="5"/>
    </row>
    <row r="38" spans="1:2">
      <c r="A38" s="4"/>
      <c r="B38" s="5"/>
    </row>
    <row r="39" spans="1:2">
      <c r="A39" s="4"/>
      <c r="B39" s="5"/>
    </row>
    <row r="40" spans="1:2">
      <c r="A40" s="4"/>
      <c r="B40" s="5"/>
    </row>
    <row r="41" spans="1:2">
      <c r="A41" s="4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5" sqref="O15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Lin, log</vt:lpstr>
      <vt:lpstr>Pol</vt:lpstr>
      <vt:lpstr>Lin filtr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2014-11-10T11:51:57Z</dcterms:created>
  <dcterms:modified xsi:type="dcterms:W3CDTF">2014-11-12T16:45:25Z</dcterms:modified>
</cp:coreProperties>
</file>