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05" windowWidth="14805" windowHeight="8010"/>
  </bookViews>
  <sheets>
    <sheet name="Model 1" sheetId="2" r:id="rId1"/>
  </sheets>
  <definedNames>
    <definedName name="solver_adj" localSheetId="0" hidden="1">'Model 1'!$X$7:$AK$653,'Model 1'!$AP$7:$BC$12,'Model 1'!$AN$93:$AN$183,'Model 1'!$AP$226:$BC$229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'Model 1'!$AN$93:$AN$183</definedName>
    <definedName name="solver_lhs10" localSheetId="0" hidden="1">'Model 1'!$AP$25:$BB$30</definedName>
    <definedName name="solver_lhs11" localSheetId="0" hidden="1">'Model 1'!$AP$274:$BC$274</definedName>
    <definedName name="solver_lhs12" localSheetId="0" hidden="1">'Model 1'!$AP$276:$BC$276</definedName>
    <definedName name="solver_lhs13" localSheetId="0" hidden="1">'Model 1'!$AP$283:$BC$283</definedName>
    <definedName name="solver_lhs14" localSheetId="0" hidden="1">'Model 1'!$AP$281:$BC$281</definedName>
    <definedName name="solver_lhs15" localSheetId="0" hidden="1">'Model 1'!$AP$259:$BC$259</definedName>
    <definedName name="solver_lhs16" localSheetId="0" hidden="1">'Model 1'!$AP$42:$BC$59</definedName>
    <definedName name="solver_lhs17" localSheetId="0" hidden="1">'Model 1'!$AP$203:$BC$203</definedName>
    <definedName name="solver_lhs18" localSheetId="0" hidden="1">'Model 1'!$AP$198:$BC$198</definedName>
    <definedName name="solver_lhs19" localSheetId="0" hidden="1">'Model 1'!$AP$228:$BC$229</definedName>
    <definedName name="solver_lhs2" localSheetId="0" hidden="1">'Model 1'!$AP$208:$BC$208</definedName>
    <definedName name="solver_lhs20" localSheetId="0" hidden="1">'Model 1'!$AP$198:$BC$198</definedName>
    <definedName name="solver_lhs21" localSheetId="0" hidden="1">'Model 1'!$AP$228:$BC$229</definedName>
    <definedName name="solver_lhs22" localSheetId="0" hidden="1">'Model 1'!$BE$7:$BE$12</definedName>
    <definedName name="solver_lhs23" localSheetId="0" hidden="1">'Model 1'!$AP$274:$BC$274</definedName>
    <definedName name="solver_lhs24" localSheetId="0" hidden="1">'Model 1'!$AP$276:$BC$276</definedName>
    <definedName name="solver_lhs25" localSheetId="0" hidden="1">'Model 1'!$AP$281:$BC$281</definedName>
    <definedName name="solver_lhs26" localSheetId="0" hidden="1">'Model 1'!$AP$283:$BC$283</definedName>
    <definedName name="solver_lhs27" localSheetId="0" hidden="1">'Model 1'!$AP$226:$BC$229</definedName>
    <definedName name="solver_lhs3" localSheetId="0" hidden="1">'Model 1'!$AP$193:$BC$193</definedName>
    <definedName name="solver_lhs4" localSheetId="0" hidden="1">'Model 1'!$AP$213:$BC$213</definedName>
    <definedName name="solver_lhs5" localSheetId="0" hidden="1">'Model 1'!$AP$18:$BC$18</definedName>
    <definedName name="solver_lhs6" localSheetId="0" hidden="1">'Model 1'!$AU$93:$AU$183</definedName>
    <definedName name="solver_lhs7" localSheetId="0" hidden="1">'Model 1'!$AY$93:$AY$183</definedName>
    <definedName name="solver_lhs8" localSheetId="0" hidden="1">'Model 1'!$AP$7:$BC$12</definedName>
    <definedName name="solver_lhs9" localSheetId="0" hidden="1">'Model 1'!$X$7:$AK$653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'Model 1'!$AQ$254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2</definedName>
    <definedName name="solver_rel16" localSheetId="0" hidden="1">2</definedName>
    <definedName name="solver_rel17" localSheetId="0" hidden="1">3</definedName>
    <definedName name="solver_rel18" localSheetId="0" hidden="1">3</definedName>
    <definedName name="solver_rel19" localSheetId="0" hidden="1">5</definedName>
    <definedName name="solver_rel2" localSheetId="0" hidden="1">3</definedName>
    <definedName name="solver_rel20" localSheetId="0" hidden="1">3</definedName>
    <definedName name="solver_rel21" localSheetId="0" hidden="1">5</definedName>
    <definedName name="solver_rel22" localSheetId="0" hidden="1">3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5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el8" localSheetId="0" hidden="1">5</definedName>
    <definedName name="solver_rel9" localSheetId="0" hidden="1">5</definedName>
    <definedName name="solver_rhs1" localSheetId="0" hidden="1">binary</definedName>
    <definedName name="solver_rhs10" localSheetId="0" hidden="1">'Model 1'!$AV$32</definedName>
    <definedName name="solver_rhs11" localSheetId="0" hidden="1">'Model 1'!$AP$276:$BC$276</definedName>
    <definedName name="solver_rhs12" localSheetId="0" hidden="1">'Model 1'!$AP$278:$BC$278</definedName>
    <definedName name="solver_rhs13" localSheetId="0" hidden="1">'Model 1'!$AP$285:$BC$285</definedName>
    <definedName name="solver_rhs14" localSheetId="0" hidden="1">'Model 1'!$AP$283:$BC$283</definedName>
    <definedName name="solver_rhs15" localSheetId="0" hidden="1">'Model 1'!$AP$261:$BC$261</definedName>
    <definedName name="solver_rhs16" localSheetId="0" hidden="1">'Model 1'!$AP$61:$BC$78</definedName>
    <definedName name="solver_rhs17" localSheetId="0" hidden="1">'Model 1'!$BE$203</definedName>
    <definedName name="solver_rhs18" localSheetId="0" hidden="1">'Model 1'!$BE$198</definedName>
    <definedName name="solver_rhs19" localSheetId="0" hidden="1">binary</definedName>
    <definedName name="solver_rhs2" localSheetId="0" hidden="1">'Model 1'!$BE$208</definedName>
    <definedName name="solver_rhs20" localSheetId="0" hidden="1">'Model 1'!$BE$198</definedName>
    <definedName name="solver_rhs21" localSheetId="0" hidden="1">binary</definedName>
    <definedName name="solver_rhs22" localSheetId="0" hidden="1">'Model 1'!$BG$7:$BG$12</definedName>
    <definedName name="solver_rhs23" localSheetId="0" hidden="1">'Model 1'!$AP$276:$BC$276</definedName>
    <definedName name="solver_rhs24" localSheetId="0" hidden="1">'Model 1'!$AP$278:$BC$278</definedName>
    <definedName name="solver_rhs25" localSheetId="0" hidden="1">'Model 1'!$AP$283:$BC$283</definedName>
    <definedName name="solver_rhs26" localSheetId="0" hidden="1">'Model 1'!$AP$285:$BC$285</definedName>
    <definedName name="solver_rhs27" localSheetId="0" hidden="1">binary</definedName>
    <definedName name="solver_rhs3" localSheetId="0" hidden="1">'Model 1'!$BE$193</definedName>
    <definedName name="solver_rhs4" localSheetId="0" hidden="1">'Model 1'!$BE$213</definedName>
    <definedName name="solver_rhs5" localSheetId="0" hidden="1">'Model 1'!$AV$20</definedName>
    <definedName name="solver_rhs6" localSheetId="0" hidden="1">'Model 1'!$AW$93:$AW$183</definedName>
    <definedName name="solver_rhs7" localSheetId="0" hidden="1">'Model 1'!$BA$93:$BA$183</definedName>
    <definedName name="solver_rhs8" localSheetId="0" hidden="1">binary</definedName>
    <definedName name="solver_rhs9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3600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K657" i="2"/>
  <c r="J657"/>
  <c r="I657"/>
  <c r="H657"/>
  <c r="K655"/>
  <c r="J655"/>
  <c r="J659" s="1"/>
  <c r="J661" s="1"/>
  <c r="I655"/>
  <c r="I659" s="1"/>
  <c r="I661" s="1"/>
  <c r="H655"/>
  <c r="H659" s="1"/>
  <c r="H661" s="1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BC285"/>
  <c r="BB285"/>
  <c r="BA285"/>
  <c r="AZ285"/>
  <c r="AY285"/>
  <c r="AX285"/>
  <c r="AW285"/>
  <c r="AV285"/>
  <c r="AU285"/>
  <c r="AT285"/>
  <c r="AS285"/>
  <c r="AR285"/>
  <c r="AQ285"/>
  <c r="AP285"/>
  <c r="W285"/>
  <c r="W284"/>
  <c r="BC283"/>
  <c r="BB283"/>
  <c r="BA283"/>
  <c r="AZ283"/>
  <c r="AY283"/>
  <c r="AX283"/>
  <c r="AW283"/>
  <c r="AV283"/>
  <c r="AU283"/>
  <c r="AT283"/>
  <c r="AS283"/>
  <c r="AR283"/>
  <c r="AQ283"/>
  <c r="AP283"/>
  <c r="W283"/>
  <c r="W282"/>
  <c r="W281"/>
  <c r="W280"/>
  <c r="W279"/>
  <c r="W278"/>
  <c r="W277"/>
  <c r="BC276"/>
  <c r="BB276"/>
  <c r="BA276"/>
  <c r="AZ276"/>
  <c r="AY276"/>
  <c r="AX276"/>
  <c r="AW276"/>
  <c r="AV276"/>
  <c r="AU276"/>
  <c r="AT276"/>
  <c r="AS276"/>
  <c r="AR276"/>
  <c r="AQ276"/>
  <c r="AP276"/>
  <c r="W276"/>
  <c r="W275"/>
  <c r="W274"/>
  <c r="W273"/>
  <c r="W272"/>
  <c r="W271"/>
  <c r="W270"/>
  <c r="BC269"/>
  <c r="BB269"/>
  <c r="BA269"/>
  <c r="AZ269"/>
  <c r="AY269"/>
  <c r="AX269"/>
  <c r="AW269"/>
  <c r="AV269"/>
  <c r="AU269"/>
  <c r="AT269"/>
  <c r="AS269"/>
  <c r="AR269"/>
  <c r="AQ269"/>
  <c r="AP269"/>
  <c r="W269"/>
  <c r="W268"/>
  <c r="W267"/>
  <c r="BC266"/>
  <c r="BB266"/>
  <c r="BA266"/>
  <c r="AZ266"/>
  <c r="AY266"/>
  <c r="AX266"/>
  <c r="AW266"/>
  <c r="AV266"/>
  <c r="AU266"/>
  <c r="AT266"/>
  <c r="AS266"/>
  <c r="AR266"/>
  <c r="AQ266"/>
  <c r="AP266"/>
  <c r="W266"/>
  <c r="W265"/>
  <c r="BC264"/>
  <c r="BB264"/>
  <c r="BA264"/>
  <c r="AZ264"/>
  <c r="AY264"/>
  <c r="AX264"/>
  <c r="AW264"/>
  <c r="AV264"/>
  <c r="AU264"/>
  <c r="AT264"/>
  <c r="AS264"/>
  <c r="AR264"/>
  <c r="AQ264"/>
  <c r="AP264"/>
  <c r="W264"/>
  <c r="W263"/>
  <c r="W262"/>
  <c r="W261"/>
  <c r="W260"/>
  <c r="BC259"/>
  <c r="BB259"/>
  <c r="BA259"/>
  <c r="AZ259"/>
  <c r="AY259"/>
  <c r="AX259"/>
  <c r="AW259"/>
  <c r="AV259"/>
  <c r="AU259"/>
  <c r="AT259"/>
  <c r="AS259"/>
  <c r="AR259"/>
  <c r="AQ259"/>
  <c r="AP259"/>
  <c r="W259"/>
  <c r="W258"/>
  <c r="W257"/>
  <c r="W256"/>
  <c r="W255"/>
  <c r="W254"/>
  <c r="W253"/>
  <c r="W252"/>
  <c r="W251"/>
  <c r="W250"/>
  <c r="W249"/>
  <c r="W248"/>
  <c r="BC247"/>
  <c r="BB247"/>
  <c r="BA247"/>
  <c r="AZ247"/>
  <c r="AY247"/>
  <c r="AX247"/>
  <c r="AW247"/>
  <c r="AV247"/>
  <c r="AU247"/>
  <c r="AT247"/>
  <c r="AS247"/>
  <c r="AR247"/>
  <c r="AQ247"/>
  <c r="AP247"/>
  <c r="W247"/>
  <c r="W246"/>
  <c r="W245"/>
  <c r="W244"/>
  <c r="W243"/>
  <c r="BC242"/>
  <c r="BB242"/>
  <c r="BA242"/>
  <c r="AZ242"/>
  <c r="AY242"/>
  <c r="AX242"/>
  <c r="AW242"/>
  <c r="AV242"/>
  <c r="AU242"/>
  <c r="AT242"/>
  <c r="AS242"/>
  <c r="AR242"/>
  <c r="AQ242"/>
  <c r="AP242"/>
  <c r="W242"/>
  <c r="W241"/>
  <c r="W240"/>
  <c r="W239"/>
  <c r="W238"/>
  <c r="BC237"/>
  <c r="BB237"/>
  <c r="BA237"/>
  <c r="AZ237"/>
  <c r="AY237"/>
  <c r="AX237"/>
  <c r="AW237"/>
  <c r="AV237"/>
  <c r="AU237"/>
  <c r="AT237"/>
  <c r="AS237"/>
  <c r="AR237"/>
  <c r="AQ237"/>
  <c r="AP237"/>
  <c r="W237"/>
  <c r="W236"/>
  <c r="W235"/>
  <c r="W234"/>
  <c r="W233"/>
  <c r="BC232"/>
  <c r="BB232"/>
  <c r="BA232"/>
  <c r="AZ232"/>
  <c r="AY232"/>
  <c r="AX232"/>
  <c r="AW232"/>
  <c r="AV232"/>
  <c r="AU232"/>
  <c r="AT232"/>
  <c r="AS232"/>
  <c r="AR232"/>
  <c r="AQ232"/>
  <c r="AP232"/>
  <c r="W232"/>
  <c r="W231"/>
  <c r="W230"/>
  <c r="W229"/>
  <c r="W228"/>
  <c r="W227"/>
  <c r="W226"/>
  <c r="W225"/>
  <c r="W224"/>
  <c r="BA223"/>
  <c r="AX278" s="1"/>
  <c r="W223"/>
  <c r="W222"/>
  <c r="BC221"/>
  <c r="BB221"/>
  <c r="BA221"/>
  <c r="AZ221"/>
  <c r="AY221"/>
  <c r="AX221"/>
  <c r="AW221"/>
  <c r="AV221"/>
  <c r="AU221"/>
  <c r="AT221"/>
  <c r="AS221"/>
  <c r="AR221"/>
  <c r="AQ221"/>
  <c r="AP221"/>
  <c r="W221"/>
  <c r="W220"/>
  <c r="W219"/>
  <c r="W218"/>
  <c r="W217"/>
  <c r="W216"/>
  <c r="W215"/>
  <c r="W214"/>
  <c r="BE213"/>
  <c r="BC213"/>
  <c r="BB213"/>
  <c r="BA213"/>
  <c r="AZ213"/>
  <c r="AY213"/>
  <c r="AX213"/>
  <c r="AW213"/>
  <c r="AV213"/>
  <c r="AU213"/>
  <c r="AT213"/>
  <c r="AS213"/>
  <c r="AR213"/>
  <c r="AQ213"/>
  <c r="AP213"/>
  <c r="W213"/>
  <c r="W212"/>
  <c r="W211"/>
  <c r="W210"/>
  <c r="W209"/>
  <c r="BE208"/>
  <c r="BC208"/>
  <c r="BB208"/>
  <c r="BA208"/>
  <c r="AZ208"/>
  <c r="AY208"/>
  <c r="AX208"/>
  <c r="AW208"/>
  <c r="AV208"/>
  <c r="AU208"/>
  <c r="AT208"/>
  <c r="AS208"/>
  <c r="AR208"/>
  <c r="AQ208"/>
  <c r="AP208"/>
  <c r="W208"/>
  <c r="W207"/>
  <c r="W206"/>
  <c r="W205"/>
  <c r="W204"/>
  <c r="BE203"/>
  <c r="BC203"/>
  <c r="BB203"/>
  <c r="BA203"/>
  <c r="AZ203"/>
  <c r="AY203"/>
  <c r="AX203"/>
  <c r="AW203"/>
  <c r="AV203"/>
  <c r="AU203"/>
  <c r="AT203"/>
  <c r="AS203"/>
  <c r="AR203"/>
  <c r="AQ203"/>
  <c r="AP203"/>
  <c r="W203"/>
  <c r="W202"/>
  <c r="W201"/>
  <c r="W200"/>
  <c r="W199"/>
  <c r="BE198"/>
  <c r="BC198"/>
  <c r="BC261" s="1"/>
  <c r="BB198"/>
  <c r="BB261" s="1"/>
  <c r="BA198"/>
  <c r="BA261" s="1"/>
  <c r="AZ198"/>
  <c r="AZ261" s="1"/>
  <c r="AY198"/>
  <c r="AY261" s="1"/>
  <c r="AX198"/>
  <c r="AX261" s="1"/>
  <c r="AW198"/>
  <c r="AW261" s="1"/>
  <c r="AV198"/>
  <c r="AV261" s="1"/>
  <c r="AU198"/>
  <c r="AU261" s="1"/>
  <c r="AT198"/>
  <c r="AT261" s="1"/>
  <c r="AS198"/>
  <c r="AS261" s="1"/>
  <c r="AR198"/>
  <c r="AR261" s="1"/>
  <c r="AQ198"/>
  <c r="AQ261" s="1"/>
  <c r="AP198"/>
  <c r="AP261" s="1"/>
  <c r="W198"/>
  <c r="W197"/>
  <c r="W196"/>
  <c r="W195"/>
  <c r="W194"/>
  <c r="BE193"/>
  <c r="BC193"/>
  <c r="BB193"/>
  <c r="BA193"/>
  <c r="AZ193"/>
  <c r="AY193"/>
  <c r="AX193"/>
  <c r="AW193"/>
  <c r="AV193"/>
  <c r="AU193"/>
  <c r="AT193"/>
  <c r="AS193"/>
  <c r="AR193"/>
  <c r="AQ193"/>
  <c r="AP193"/>
  <c r="W193"/>
  <c r="W192"/>
  <c r="W191"/>
  <c r="W190"/>
  <c r="W189"/>
  <c r="W188"/>
  <c r="W187"/>
  <c r="W186"/>
  <c r="W185"/>
  <c r="W184"/>
  <c r="BG183"/>
  <c r="BH183" s="1"/>
  <c r="W183"/>
  <c r="BG182"/>
  <c r="BH182" s="1"/>
  <c r="W182"/>
  <c r="BG181"/>
  <c r="BH181" s="1"/>
  <c r="W181"/>
  <c r="BG180"/>
  <c r="BH180" s="1"/>
  <c r="W180"/>
  <c r="BG179"/>
  <c r="BH179" s="1"/>
  <c r="W179"/>
  <c r="BG178"/>
  <c r="BH178" s="1"/>
  <c r="W178"/>
  <c r="BG177"/>
  <c r="BH177" s="1"/>
  <c r="W177"/>
  <c r="BG176"/>
  <c r="BH176" s="1"/>
  <c r="W176"/>
  <c r="BG175"/>
  <c r="BH175" s="1"/>
  <c r="W175"/>
  <c r="BG174"/>
  <c r="BH174" s="1"/>
  <c r="W174"/>
  <c r="BG173"/>
  <c r="BH173" s="1"/>
  <c r="W173"/>
  <c r="BG172"/>
  <c r="BH172" s="1"/>
  <c r="W172"/>
  <c r="BG171"/>
  <c r="BH171" s="1"/>
  <c r="W171"/>
  <c r="BG170"/>
  <c r="BH170" s="1"/>
  <c r="W170"/>
  <c r="BH169"/>
  <c r="BG169"/>
  <c r="W169"/>
  <c r="BG168"/>
  <c r="BH168" s="1"/>
  <c r="W168"/>
  <c r="BG167"/>
  <c r="BH167" s="1"/>
  <c r="W167"/>
  <c r="BG166"/>
  <c r="BH166" s="1"/>
  <c r="W166"/>
  <c r="BG165"/>
  <c r="BH165" s="1"/>
  <c r="W165"/>
  <c r="BG164"/>
  <c r="BH164" s="1"/>
  <c r="W164"/>
  <c r="BG163"/>
  <c r="BH163" s="1"/>
  <c r="W163"/>
  <c r="BG162"/>
  <c r="BH162" s="1"/>
  <c r="W162"/>
  <c r="BG161"/>
  <c r="BH161" s="1"/>
  <c r="W161"/>
  <c r="BG160"/>
  <c r="BH160" s="1"/>
  <c r="W160"/>
  <c r="BG159"/>
  <c r="BH159" s="1"/>
  <c r="W159"/>
  <c r="BG158"/>
  <c r="BH158" s="1"/>
  <c r="W158"/>
  <c r="BG157"/>
  <c r="BH157" s="1"/>
  <c r="W157"/>
  <c r="BG156"/>
  <c r="BH156" s="1"/>
  <c r="W156"/>
  <c r="BG155"/>
  <c r="BH155" s="1"/>
  <c r="W155"/>
  <c r="BH154"/>
  <c r="BG154"/>
  <c r="W154"/>
  <c r="BG153"/>
  <c r="BH153" s="1"/>
  <c r="W153"/>
  <c r="BG152"/>
  <c r="BH152" s="1"/>
  <c r="W152"/>
  <c r="BG151"/>
  <c r="BH151" s="1"/>
  <c r="W151"/>
  <c r="BG150"/>
  <c r="BH150" s="1"/>
  <c r="W150"/>
  <c r="BG149"/>
  <c r="BH149" s="1"/>
  <c r="W149"/>
  <c r="BG148"/>
  <c r="BH148" s="1"/>
  <c r="W148"/>
  <c r="BG147"/>
  <c r="BH147" s="1"/>
  <c r="W147"/>
  <c r="BG146"/>
  <c r="BH146" s="1"/>
  <c r="W146"/>
  <c r="BG145"/>
  <c r="BH145" s="1"/>
  <c r="W145"/>
  <c r="BG144"/>
  <c r="BH144" s="1"/>
  <c r="W144"/>
  <c r="BG143"/>
  <c r="BH143" s="1"/>
  <c r="W143"/>
  <c r="BG142"/>
  <c r="BH142" s="1"/>
  <c r="W142"/>
  <c r="BG141"/>
  <c r="BH141" s="1"/>
  <c r="W141"/>
  <c r="BG140"/>
  <c r="BH140" s="1"/>
  <c r="W140"/>
  <c r="BG139"/>
  <c r="BH139" s="1"/>
  <c r="W139"/>
  <c r="BG138"/>
  <c r="BH138" s="1"/>
  <c r="W138"/>
  <c r="BG137"/>
  <c r="BH137" s="1"/>
  <c r="W137"/>
  <c r="BG136"/>
  <c r="BH136" s="1"/>
  <c r="W136"/>
  <c r="BG135"/>
  <c r="BH135" s="1"/>
  <c r="W135"/>
  <c r="BG134"/>
  <c r="BH134" s="1"/>
  <c r="W134"/>
  <c r="BG133"/>
  <c r="BH133" s="1"/>
  <c r="W133"/>
  <c r="BG132"/>
  <c r="BH132" s="1"/>
  <c r="W132"/>
  <c r="BG131"/>
  <c r="BH131" s="1"/>
  <c r="W131"/>
  <c r="BG130"/>
  <c r="BH130" s="1"/>
  <c r="W130"/>
  <c r="BG129"/>
  <c r="BH129" s="1"/>
  <c r="W129"/>
  <c r="BG128"/>
  <c r="BH128" s="1"/>
  <c r="W128"/>
  <c r="BG127"/>
  <c r="BH127" s="1"/>
  <c r="W127"/>
  <c r="BG126"/>
  <c r="BH126" s="1"/>
  <c r="W126"/>
  <c r="BG125"/>
  <c r="BH125" s="1"/>
  <c r="W125"/>
  <c r="BG124"/>
  <c r="BH124" s="1"/>
  <c r="W124"/>
  <c r="BG123"/>
  <c r="BH123" s="1"/>
  <c r="W123"/>
  <c r="BG122"/>
  <c r="BH122" s="1"/>
  <c r="W122"/>
  <c r="BG121"/>
  <c r="BH121" s="1"/>
  <c r="W121"/>
  <c r="BG120"/>
  <c r="BH120" s="1"/>
  <c r="W120"/>
  <c r="BG119"/>
  <c r="BH119" s="1"/>
  <c r="W119"/>
  <c r="BG118"/>
  <c r="BH118" s="1"/>
  <c r="W118"/>
  <c r="BG117"/>
  <c r="BH117" s="1"/>
  <c r="W117"/>
  <c r="BG116"/>
  <c r="BH116" s="1"/>
  <c r="W116"/>
  <c r="BG115"/>
  <c r="BH115" s="1"/>
  <c r="W115"/>
  <c r="BG114"/>
  <c r="BH114" s="1"/>
  <c r="W114"/>
  <c r="BG113"/>
  <c r="BH113" s="1"/>
  <c r="W113"/>
  <c r="BG112"/>
  <c r="BH112" s="1"/>
  <c r="W112"/>
  <c r="BG111"/>
  <c r="BH111" s="1"/>
  <c r="W111"/>
  <c r="BG110"/>
  <c r="BH110" s="1"/>
  <c r="W110"/>
  <c r="BG109"/>
  <c r="BH109" s="1"/>
  <c r="W109"/>
  <c r="BG108"/>
  <c r="BH108" s="1"/>
  <c r="W108"/>
  <c r="BG107"/>
  <c r="BH107" s="1"/>
  <c r="W107"/>
  <c r="BG106"/>
  <c r="BH106" s="1"/>
  <c r="W106"/>
  <c r="BG105"/>
  <c r="BH105" s="1"/>
  <c r="W105"/>
  <c r="BG104"/>
  <c r="BH104" s="1"/>
  <c r="W104"/>
  <c r="BH103"/>
  <c r="BG103"/>
  <c r="W103"/>
  <c r="BG102"/>
  <c r="BH102" s="1"/>
  <c r="W102"/>
  <c r="BG101"/>
  <c r="BH101" s="1"/>
  <c r="W101"/>
  <c r="BG100"/>
  <c r="BH100" s="1"/>
  <c r="W100"/>
  <c r="BG99"/>
  <c r="BH99" s="1"/>
  <c r="W99"/>
  <c r="BG98"/>
  <c r="BH98" s="1"/>
  <c r="W98"/>
  <c r="BG97"/>
  <c r="BH97" s="1"/>
  <c r="W97"/>
  <c r="BG96"/>
  <c r="BH96" s="1"/>
  <c r="W96"/>
  <c r="BG95"/>
  <c r="BH95" s="1"/>
  <c r="W95"/>
  <c r="BG94"/>
  <c r="BH94" s="1"/>
  <c r="W94"/>
  <c r="BG93"/>
  <c r="BH93" s="1"/>
  <c r="W93"/>
  <c r="W92"/>
  <c r="W91"/>
  <c r="W90"/>
  <c r="W89"/>
  <c r="W88"/>
  <c r="BC87"/>
  <c r="BB87"/>
  <c r="BA87"/>
  <c r="AZ87"/>
  <c r="AY87"/>
  <c r="AX87"/>
  <c r="AW87"/>
  <c r="AV87"/>
  <c r="AU87"/>
  <c r="AT87"/>
  <c r="AS87"/>
  <c r="AR87"/>
  <c r="AQ87"/>
  <c r="AP87"/>
  <c r="W87"/>
  <c r="BC86"/>
  <c r="BC89" s="1"/>
  <c r="BD177" s="1"/>
  <c r="BB86"/>
  <c r="BA86"/>
  <c r="AZ86"/>
  <c r="AY86"/>
  <c r="AX86"/>
  <c r="AW86"/>
  <c r="AV86"/>
  <c r="AU86"/>
  <c r="AT86"/>
  <c r="AS86"/>
  <c r="AR86"/>
  <c r="AQ86"/>
  <c r="AP86"/>
  <c r="W86"/>
  <c r="BC85"/>
  <c r="BB85"/>
  <c r="BA85"/>
  <c r="AZ85"/>
  <c r="AY85"/>
  <c r="AX85"/>
  <c r="AW85"/>
  <c r="AV85"/>
  <c r="AU85"/>
  <c r="AT85"/>
  <c r="AS85"/>
  <c r="AR85"/>
  <c r="AQ85"/>
  <c r="AP85"/>
  <c r="W85"/>
  <c r="W84"/>
  <c r="W83"/>
  <c r="W82"/>
  <c r="W81"/>
  <c r="W80"/>
  <c r="W79"/>
  <c r="BC78"/>
  <c r="BB78"/>
  <c r="BA78"/>
  <c r="AZ78"/>
  <c r="AY78"/>
  <c r="AX78"/>
  <c r="AW78"/>
  <c r="AV78"/>
  <c r="AU78"/>
  <c r="AT78"/>
  <c r="AS78"/>
  <c r="AR78"/>
  <c r="AQ78"/>
  <c r="AP78"/>
  <c r="W78"/>
  <c r="BC77"/>
  <c r="BB77"/>
  <c r="BA77"/>
  <c r="AZ77"/>
  <c r="AY77"/>
  <c r="AX77"/>
  <c r="AW77"/>
  <c r="AV77"/>
  <c r="AU77"/>
  <c r="AT77"/>
  <c r="AS77"/>
  <c r="AR77"/>
  <c r="AQ77"/>
  <c r="AP77"/>
  <c r="W77"/>
  <c r="BC76"/>
  <c r="BB76"/>
  <c r="BA76"/>
  <c r="AZ76"/>
  <c r="AY76"/>
  <c r="AX76"/>
  <c r="AW76"/>
  <c r="AV76"/>
  <c r="AU76"/>
  <c r="AT76"/>
  <c r="AS76"/>
  <c r="AR76"/>
  <c r="AQ76"/>
  <c r="AP76"/>
  <c r="W76"/>
  <c r="BC75"/>
  <c r="BB75"/>
  <c r="BA75"/>
  <c r="AZ75"/>
  <c r="AY75"/>
  <c r="AX75"/>
  <c r="AW75"/>
  <c r="AV75"/>
  <c r="AU75"/>
  <c r="AT75"/>
  <c r="AS75"/>
  <c r="AR75"/>
  <c r="AQ75"/>
  <c r="AP75"/>
  <c r="W75"/>
  <c r="BC74"/>
  <c r="BB74"/>
  <c r="BA74"/>
  <c r="AZ74"/>
  <c r="AY74"/>
  <c r="AX74"/>
  <c r="AW74"/>
  <c r="AV74"/>
  <c r="AU74"/>
  <c r="AT74"/>
  <c r="AS74"/>
  <c r="AR74"/>
  <c r="AQ74"/>
  <c r="AP74"/>
  <c r="W74"/>
  <c r="BC73"/>
  <c r="BB73"/>
  <c r="BA73"/>
  <c r="AZ73"/>
  <c r="AY73"/>
  <c r="AX73"/>
  <c r="AW73"/>
  <c r="AV73"/>
  <c r="AU73"/>
  <c r="AT73"/>
  <c r="AS73"/>
  <c r="AR73"/>
  <c r="AQ73"/>
  <c r="AP73"/>
  <c r="W73"/>
  <c r="BC72"/>
  <c r="BB72"/>
  <c r="BA72"/>
  <c r="AZ72"/>
  <c r="AY72"/>
  <c r="AX72"/>
  <c r="AW72"/>
  <c r="AV72"/>
  <c r="AU72"/>
  <c r="AT72"/>
  <c r="AS72"/>
  <c r="AR72"/>
  <c r="AQ72"/>
  <c r="AP72"/>
  <c r="W72"/>
  <c r="BC71"/>
  <c r="BB71"/>
  <c r="BA71"/>
  <c r="AZ71"/>
  <c r="AY71"/>
  <c r="AX71"/>
  <c r="AW71"/>
  <c r="AV71"/>
  <c r="AU71"/>
  <c r="AT71"/>
  <c r="AS71"/>
  <c r="AR71"/>
  <c r="AQ71"/>
  <c r="AP71"/>
  <c r="W71"/>
  <c r="BC70"/>
  <c r="BB70"/>
  <c r="BA70"/>
  <c r="AZ70"/>
  <c r="AY70"/>
  <c r="AX70"/>
  <c r="AW70"/>
  <c r="AV70"/>
  <c r="AU70"/>
  <c r="AT70"/>
  <c r="AS70"/>
  <c r="AR70"/>
  <c r="AQ70"/>
  <c r="AP70"/>
  <c r="W70"/>
  <c r="BC69"/>
  <c r="BB69"/>
  <c r="BA69"/>
  <c r="AZ69"/>
  <c r="AY69"/>
  <c r="AX69"/>
  <c r="AW69"/>
  <c r="AV69"/>
  <c r="AU69"/>
  <c r="AT69"/>
  <c r="AS69"/>
  <c r="AR69"/>
  <c r="AQ69"/>
  <c r="AP69"/>
  <c r="W69"/>
  <c r="BC68"/>
  <c r="BB68"/>
  <c r="BA68"/>
  <c r="AZ68"/>
  <c r="AY68"/>
  <c r="AX68"/>
  <c r="AW68"/>
  <c r="AV68"/>
  <c r="AU68"/>
  <c r="AT68"/>
  <c r="AS68"/>
  <c r="AR68"/>
  <c r="AQ68"/>
  <c r="AP68"/>
  <c r="W68"/>
  <c r="BC67"/>
  <c r="BB67"/>
  <c r="BA67"/>
  <c r="AZ67"/>
  <c r="AY67"/>
  <c r="AX67"/>
  <c r="AW67"/>
  <c r="AV67"/>
  <c r="AU67"/>
  <c r="AT67"/>
  <c r="AS67"/>
  <c r="AR67"/>
  <c r="AQ67"/>
  <c r="AP67"/>
  <c r="W67"/>
  <c r="BC66"/>
  <c r="BB66"/>
  <c r="BA66"/>
  <c r="AZ66"/>
  <c r="AY66"/>
  <c r="AX66"/>
  <c r="AW66"/>
  <c r="AV66"/>
  <c r="AU66"/>
  <c r="AT66"/>
  <c r="AS66"/>
  <c r="AR66"/>
  <c r="AQ66"/>
  <c r="AP66"/>
  <c r="W66"/>
  <c r="BC65"/>
  <c r="BB65"/>
  <c r="BA65"/>
  <c r="AZ65"/>
  <c r="AY65"/>
  <c r="AX65"/>
  <c r="AW65"/>
  <c r="AV65"/>
  <c r="AU65"/>
  <c r="AT65"/>
  <c r="AS65"/>
  <c r="AR65"/>
  <c r="AQ65"/>
  <c r="AP65"/>
  <c r="W65"/>
  <c r="BC64"/>
  <c r="BB64"/>
  <c r="BA64"/>
  <c r="AZ64"/>
  <c r="AY64"/>
  <c r="AX64"/>
  <c r="AW64"/>
  <c r="AV64"/>
  <c r="AU64"/>
  <c r="AT64"/>
  <c r="AS64"/>
  <c r="AR64"/>
  <c r="AQ64"/>
  <c r="AP64"/>
  <c r="W64"/>
  <c r="BC63"/>
  <c r="BB63"/>
  <c r="BA63"/>
  <c r="AZ63"/>
  <c r="AY63"/>
  <c r="AX63"/>
  <c r="AW63"/>
  <c r="AV63"/>
  <c r="AU63"/>
  <c r="AT63"/>
  <c r="AS63"/>
  <c r="AR63"/>
  <c r="AQ63"/>
  <c r="AP63"/>
  <c r="W63"/>
  <c r="BC62"/>
  <c r="BB62"/>
  <c r="BA62"/>
  <c r="AZ62"/>
  <c r="AY62"/>
  <c r="AX62"/>
  <c r="AW62"/>
  <c r="AV62"/>
  <c r="AU62"/>
  <c r="AT62"/>
  <c r="AS62"/>
  <c r="AR62"/>
  <c r="AQ62"/>
  <c r="AP62"/>
  <c r="W62"/>
  <c r="BC61"/>
  <c r="BB61"/>
  <c r="BA61"/>
  <c r="AZ61"/>
  <c r="AY61"/>
  <c r="AX61"/>
  <c r="AW61"/>
  <c r="AV61"/>
  <c r="AU61"/>
  <c r="AT61"/>
  <c r="AS61"/>
  <c r="AR61"/>
  <c r="AQ61"/>
  <c r="AP61"/>
  <c r="W61"/>
  <c r="W60"/>
  <c r="BC59"/>
  <c r="BB59"/>
  <c r="BA59"/>
  <c r="AZ59"/>
  <c r="AY59"/>
  <c r="AX59"/>
  <c r="AW59"/>
  <c r="AV59"/>
  <c r="AU59"/>
  <c r="AT59"/>
  <c r="AS59"/>
  <c r="AR59"/>
  <c r="AQ59"/>
  <c r="AP59"/>
  <c r="W59"/>
  <c r="BC58"/>
  <c r="BB58"/>
  <c r="BA58"/>
  <c r="AZ58"/>
  <c r="AY58"/>
  <c r="AX58"/>
  <c r="AW58"/>
  <c r="AV58"/>
  <c r="AU58"/>
  <c r="AT58"/>
  <c r="AS58"/>
  <c r="AR58"/>
  <c r="AQ58"/>
  <c r="AP58"/>
  <c r="W58"/>
  <c r="BC57"/>
  <c r="BB57"/>
  <c r="BA57"/>
  <c r="AZ57"/>
  <c r="AY57"/>
  <c r="AX57"/>
  <c r="AW57"/>
  <c r="AV57"/>
  <c r="AU57"/>
  <c r="AT57"/>
  <c r="AS57"/>
  <c r="AR57"/>
  <c r="AQ57"/>
  <c r="AP57"/>
  <c r="W57"/>
  <c r="BC56"/>
  <c r="BB56"/>
  <c r="BA56"/>
  <c r="AZ56"/>
  <c r="AY56"/>
  <c r="AX56"/>
  <c r="AW56"/>
  <c r="AV56"/>
  <c r="AU56"/>
  <c r="AT56"/>
  <c r="AS56"/>
  <c r="AR56"/>
  <c r="AQ56"/>
  <c r="AP56"/>
  <c r="W56"/>
  <c r="BC55"/>
  <c r="BB55"/>
  <c r="BA55"/>
  <c r="AZ55"/>
  <c r="AY55"/>
  <c r="AX55"/>
  <c r="AW55"/>
  <c r="AV55"/>
  <c r="AU55"/>
  <c r="AT55"/>
  <c r="AS55"/>
  <c r="AR55"/>
  <c r="AQ55"/>
  <c r="AP55"/>
  <c r="W55"/>
  <c r="BC54"/>
  <c r="BB54"/>
  <c r="BA54"/>
  <c r="AZ54"/>
  <c r="AY54"/>
  <c r="AX54"/>
  <c r="AW54"/>
  <c r="AV54"/>
  <c r="AU54"/>
  <c r="AT54"/>
  <c r="AS54"/>
  <c r="AR54"/>
  <c r="AQ54"/>
  <c r="AP54"/>
  <c r="W54"/>
  <c r="BC53"/>
  <c r="BB53"/>
  <c r="BA53"/>
  <c r="AZ53"/>
  <c r="AY53"/>
  <c r="AX53"/>
  <c r="AW53"/>
  <c r="AV53"/>
  <c r="AU53"/>
  <c r="AT53"/>
  <c r="AS53"/>
  <c r="AR53"/>
  <c r="AQ53"/>
  <c r="AP53"/>
  <c r="W53"/>
  <c r="BC52"/>
  <c r="BB52"/>
  <c r="BA52"/>
  <c r="AZ52"/>
  <c r="AY52"/>
  <c r="AX52"/>
  <c r="AW52"/>
  <c r="AV52"/>
  <c r="AU52"/>
  <c r="AT52"/>
  <c r="AS52"/>
  <c r="AR52"/>
  <c r="AQ52"/>
  <c r="AP52"/>
  <c r="W52"/>
  <c r="BC51"/>
  <c r="BB51"/>
  <c r="BA51"/>
  <c r="AZ51"/>
  <c r="AY51"/>
  <c r="AX51"/>
  <c r="AW51"/>
  <c r="AV51"/>
  <c r="AU51"/>
  <c r="AT51"/>
  <c r="AS51"/>
  <c r="AR51"/>
  <c r="AQ51"/>
  <c r="AP51"/>
  <c r="W51"/>
  <c r="BC50"/>
  <c r="BB50"/>
  <c r="BA50"/>
  <c r="AZ50"/>
  <c r="AY50"/>
  <c r="AX50"/>
  <c r="AW50"/>
  <c r="AV50"/>
  <c r="AU50"/>
  <c r="AT50"/>
  <c r="AS50"/>
  <c r="AR50"/>
  <c r="AQ50"/>
  <c r="AP50"/>
  <c r="W50"/>
  <c r="BC49"/>
  <c r="BB49"/>
  <c r="BA49"/>
  <c r="AZ49"/>
  <c r="AY49"/>
  <c r="AX49"/>
  <c r="AW49"/>
  <c r="AV49"/>
  <c r="AU49"/>
  <c r="AT49"/>
  <c r="AS49"/>
  <c r="AR49"/>
  <c r="AQ49"/>
  <c r="AP49"/>
  <c r="W49"/>
  <c r="BC48"/>
  <c r="BB48"/>
  <c r="BA48"/>
  <c r="AZ48"/>
  <c r="AY48"/>
  <c r="AX48"/>
  <c r="AW48"/>
  <c r="AV48"/>
  <c r="AU48"/>
  <c r="AT48"/>
  <c r="AS48"/>
  <c r="AR48"/>
  <c r="AQ48"/>
  <c r="AP48"/>
  <c r="W48"/>
  <c r="BC47"/>
  <c r="BB47"/>
  <c r="BA47"/>
  <c r="AZ47"/>
  <c r="AY47"/>
  <c r="AX47"/>
  <c r="AW47"/>
  <c r="AV47"/>
  <c r="AU47"/>
  <c r="AT47"/>
  <c r="AS47"/>
  <c r="AR47"/>
  <c r="AQ47"/>
  <c r="AP47"/>
  <c r="W47"/>
  <c r="BC46"/>
  <c r="BB46"/>
  <c r="BA46"/>
  <c r="AZ46"/>
  <c r="AY46"/>
  <c r="AX46"/>
  <c r="AW46"/>
  <c r="AV46"/>
  <c r="AU46"/>
  <c r="AT46"/>
  <c r="AS46"/>
  <c r="AR46"/>
  <c r="AQ46"/>
  <c r="AP46"/>
  <c r="W46"/>
  <c r="BC45"/>
  <c r="BB45"/>
  <c r="BA45"/>
  <c r="AZ45"/>
  <c r="AY45"/>
  <c r="AX45"/>
  <c r="AW45"/>
  <c r="AV45"/>
  <c r="AU45"/>
  <c r="AT45"/>
  <c r="AS45"/>
  <c r="AR45"/>
  <c r="AQ45"/>
  <c r="AP45"/>
  <c r="W45"/>
  <c r="BC44"/>
  <c r="BB44"/>
  <c r="BA44"/>
  <c r="AZ44"/>
  <c r="AY44"/>
  <c r="AX44"/>
  <c r="AW44"/>
  <c r="AV44"/>
  <c r="AU44"/>
  <c r="AT44"/>
  <c r="AS44"/>
  <c r="AR44"/>
  <c r="AQ44"/>
  <c r="AP44"/>
  <c r="W44"/>
  <c r="BC43"/>
  <c r="BB43"/>
  <c r="BA43"/>
  <c r="AZ43"/>
  <c r="AY43"/>
  <c r="AX43"/>
  <c r="AW43"/>
  <c r="AV43"/>
  <c r="AU43"/>
  <c r="AT43"/>
  <c r="AS43"/>
  <c r="AR43"/>
  <c r="AQ43"/>
  <c r="AP43"/>
  <c r="W43"/>
  <c r="BC42"/>
  <c r="BB42"/>
  <c r="BA42"/>
  <c r="AZ42"/>
  <c r="AY42"/>
  <c r="AX42"/>
  <c r="AW42"/>
  <c r="AV42"/>
  <c r="AU42"/>
  <c r="AT42"/>
  <c r="AS42"/>
  <c r="AR42"/>
  <c r="AQ42"/>
  <c r="AP42"/>
  <c r="W42"/>
  <c r="W41"/>
  <c r="W40"/>
  <c r="W39"/>
  <c r="W38"/>
  <c r="W37"/>
  <c r="W36"/>
  <c r="W35"/>
  <c r="W34"/>
  <c r="W33"/>
  <c r="W32"/>
  <c r="W31"/>
  <c r="BB30"/>
  <c r="BA30"/>
  <c r="AZ30"/>
  <c r="AY30"/>
  <c r="AX30"/>
  <c r="AW30"/>
  <c r="AV30"/>
  <c r="AU30"/>
  <c r="AT30"/>
  <c r="AS30"/>
  <c r="AR30"/>
  <c r="AQ30"/>
  <c r="AP30"/>
  <c r="W30"/>
  <c r="BB29"/>
  <c r="BA29"/>
  <c r="AZ29"/>
  <c r="AY29"/>
  <c r="AX29"/>
  <c r="AW29"/>
  <c r="AV29"/>
  <c r="AU29"/>
  <c r="AT29"/>
  <c r="AS29"/>
  <c r="AR29"/>
  <c r="AQ29"/>
  <c r="AP29"/>
  <c r="W29"/>
  <c r="BB28"/>
  <c r="BA28"/>
  <c r="AZ28"/>
  <c r="AY28"/>
  <c r="AX28"/>
  <c r="AW28"/>
  <c r="AV28"/>
  <c r="AU28"/>
  <c r="AT28"/>
  <c r="AS28"/>
  <c r="AR28"/>
  <c r="AQ28"/>
  <c r="AP28"/>
  <c r="W28"/>
  <c r="BB27"/>
  <c r="BA27"/>
  <c r="AZ27"/>
  <c r="AY27"/>
  <c r="AX27"/>
  <c r="AW27"/>
  <c r="AV27"/>
  <c r="AU27"/>
  <c r="AT27"/>
  <c r="AS27"/>
  <c r="AR27"/>
  <c r="AQ27"/>
  <c r="AP27"/>
  <c r="W27"/>
  <c r="BB26"/>
  <c r="BA26"/>
  <c r="AZ26"/>
  <c r="AY26"/>
  <c r="AX26"/>
  <c r="AW26"/>
  <c r="AV26"/>
  <c r="AU26"/>
  <c r="AT26"/>
  <c r="AS26"/>
  <c r="AR26"/>
  <c r="AQ26"/>
  <c r="AP26"/>
  <c r="W26"/>
  <c r="BB25"/>
  <c r="BA25"/>
  <c r="AZ25"/>
  <c r="AY25"/>
  <c r="AX25"/>
  <c r="AW25"/>
  <c r="AV25"/>
  <c r="AU25"/>
  <c r="AT25"/>
  <c r="AS25"/>
  <c r="AR25"/>
  <c r="AQ25"/>
  <c r="AP25"/>
  <c r="W25"/>
  <c r="W24"/>
  <c r="W23"/>
  <c r="W22"/>
  <c r="W21"/>
  <c r="W20"/>
  <c r="W19"/>
  <c r="BC18"/>
  <c r="BB18"/>
  <c r="BA18"/>
  <c r="AZ18"/>
  <c r="AY18"/>
  <c r="AX18"/>
  <c r="AW18"/>
  <c r="AV18"/>
  <c r="AU18"/>
  <c r="AT18"/>
  <c r="AS18"/>
  <c r="AR18"/>
  <c r="AQ18"/>
  <c r="AP18"/>
  <c r="W18"/>
  <c r="W17"/>
  <c r="W16"/>
  <c r="W15"/>
  <c r="W14"/>
  <c r="W13"/>
  <c r="W12"/>
  <c r="W11"/>
  <c r="W10"/>
  <c r="W9"/>
  <c r="W8"/>
  <c r="W7"/>
  <c r="AU278" l="1"/>
  <c r="BC278"/>
  <c r="AQ89"/>
  <c r="BC114" s="1"/>
  <c r="AY278"/>
  <c r="AY89"/>
  <c r="BD113" s="1"/>
  <c r="AZ274"/>
  <c r="AU89"/>
  <c r="BC155" s="1"/>
  <c r="AV89"/>
  <c r="BD121" s="1"/>
  <c r="AR274"/>
  <c r="AZ278"/>
  <c r="AW89"/>
  <c r="BC165" s="1"/>
  <c r="BA274"/>
  <c r="BC274"/>
  <c r="AT89"/>
  <c r="BC146" s="1"/>
  <c r="BC112"/>
  <c r="BC107"/>
  <c r="BC108"/>
  <c r="BC116"/>
  <c r="BD169"/>
  <c r="BC176"/>
  <c r="BD143"/>
  <c r="BD134"/>
  <c r="BD147"/>
  <c r="BB89"/>
  <c r="BD127" s="1"/>
  <c r="BE221"/>
  <c r="AQ274"/>
  <c r="BA278"/>
  <c r="K659"/>
  <c r="K661" s="1"/>
  <c r="AZ89"/>
  <c r="BD159" s="1"/>
  <c r="BE232"/>
  <c r="AS274"/>
  <c r="AQ278"/>
  <c r="AR89"/>
  <c r="BD94" s="1"/>
  <c r="AP89"/>
  <c r="BC98" s="1"/>
  <c r="AX89"/>
  <c r="BD157" s="1"/>
  <c r="AU274"/>
  <c r="AR278"/>
  <c r="AY274"/>
  <c r="AS278"/>
  <c r="BC157"/>
  <c r="BC156"/>
  <c r="BD110"/>
  <c r="BC158"/>
  <c r="BC160"/>
  <c r="BD98"/>
  <c r="BD156"/>
  <c r="BD132"/>
  <c r="BC168"/>
  <c r="BC164"/>
  <c r="BC163"/>
  <c r="BD99"/>
  <c r="BD122"/>
  <c r="BC166"/>
  <c r="BD149"/>
  <c r="BD111"/>
  <c r="BC167"/>
  <c r="BD100"/>
  <c r="BC169"/>
  <c r="BD163"/>
  <c r="BD112"/>
  <c r="BD150"/>
  <c r="BD133"/>
  <c r="BC171"/>
  <c r="BD142"/>
  <c r="BC172"/>
  <c r="BC149"/>
  <c r="BD130"/>
  <c r="BD109"/>
  <c r="BC153"/>
  <c r="BD120"/>
  <c r="BC154"/>
  <c r="BC150"/>
  <c r="BC152"/>
  <c r="BC151"/>
  <c r="BD139"/>
  <c r="BD97"/>
  <c r="BD165"/>
  <c r="BD102"/>
  <c r="BC178"/>
  <c r="BC179"/>
  <c r="BC180"/>
  <c r="BD174"/>
  <c r="BD114"/>
  <c r="BD135"/>
  <c r="BD170"/>
  <c r="BD152"/>
  <c r="BD144"/>
  <c r="BD180"/>
  <c r="BD155"/>
  <c r="BE155" s="1"/>
  <c r="BD173"/>
  <c r="BD128"/>
  <c r="BD168"/>
  <c r="BD182"/>
  <c r="BD105"/>
  <c r="BD183"/>
  <c r="BD162"/>
  <c r="BD138"/>
  <c r="BD117"/>
  <c r="BC120"/>
  <c r="BC119"/>
  <c r="AS89"/>
  <c r="BA89"/>
  <c r="BC106"/>
  <c r="BC115"/>
  <c r="BC113"/>
  <c r="BE242"/>
  <c r="BD164"/>
  <c r="BD124"/>
  <c r="BC175"/>
  <c r="BC174"/>
  <c r="BE174" s="1"/>
  <c r="BD101"/>
  <c r="BD158"/>
  <c r="BE247"/>
  <c r="BC117"/>
  <c r="BC109"/>
  <c r="BC111"/>
  <c r="BE111" s="1"/>
  <c r="BC110"/>
  <c r="BD93"/>
  <c r="BC177"/>
  <c r="BE177" s="1"/>
  <c r="BE237"/>
  <c r="AN226"/>
  <c r="AT274"/>
  <c r="BB274"/>
  <c r="AT278"/>
  <c r="BB278"/>
  <c r="AV274"/>
  <c r="AV278"/>
  <c r="AW274"/>
  <c r="AW278"/>
  <c r="AP274"/>
  <c r="AX274"/>
  <c r="AP278"/>
  <c r="BE114" l="1"/>
  <c r="BD151"/>
  <c r="BD123"/>
  <c r="BD141"/>
  <c r="BD131"/>
  <c r="BE113"/>
  <c r="BC141"/>
  <c r="BC183"/>
  <c r="BE183" s="1"/>
  <c r="BC162"/>
  <c r="BC161"/>
  <c r="BD140"/>
  <c r="BE98"/>
  <c r="BC159"/>
  <c r="BD148"/>
  <c r="BC140"/>
  <c r="BE140" s="1"/>
  <c r="BF140" s="1"/>
  <c r="AY140" s="1"/>
  <c r="BE142"/>
  <c r="BF142" s="1"/>
  <c r="AY142" s="1"/>
  <c r="BC125"/>
  <c r="BE125" s="1"/>
  <c r="BD119"/>
  <c r="BE119" s="1"/>
  <c r="BE158"/>
  <c r="BD125"/>
  <c r="BC145"/>
  <c r="BC148"/>
  <c r="BE148" s="1"/>
  <c r="BD129"/>
  <c r="BC170"/>
  <c r="BE170" s="1"/>
  <c r="BC173"/>
  <c r="BE173" s="1"/>
  <c r="BF173" s="1"/>
  <c r="AY173" s="1"/>
  <c r="BD137"/>
  <c r="BE110"/>
  <c r="AU110" s="1"/>
  <c r="BC144"/>
  <c r="BE144" s="1"/>
  <c r="BD179"/>
  <c r="BE179" s="1"/>
  <c r="BC147"/>
  <c r="BE147" s="1"/>
  <c r="BF147" s="1"/>
  <c r="AY147" s="1"/>
  <c r="BE112"/>
  <c r="BF112" s="1"/>
  <c r="AY112" s="1"/>
  <c r="BD154"/>
  <c r="BE154" s="1"/>
  <c r="BC142"/>
  <c r="BC143"/>
  <c r="BE143" s="1"/>
  <c r="AU143" s="1"/>
  <c r="BC139"/>
  <c r="BE139" s="1"/>
  <c r="BC104"/>
  <c r="BD96"/>
  <c r="BD108"/>
  <c r="BE108" s="1"/>
  <c r="AU108" s="1"/>
  <c r="BE109"/>
  <c r="BF109" s="1"/>
  <c r="AY109" s="1"/>
  <c r="BC123"/>
  <c r="BE123" s="1"/>
  <c r="BE150"/>
  <c r="BF150" s="1"/>
  <c r="AY150" s="1"/>
  <c r="BC93"/>
  <c r="BE93" s="1"/>
  <c r="BE167"/>
  <c r="BF167" s="1"/>
  <c r="AY167" s="1"/>
  <c r="BE164"/>
  <c r="BF164" s="1"/>
  <c r="AY164" s="1"/>
  <c r="BD176"/>
  <c r="BE176" s="1"/>
  <c r="AU176" s="1"/>
  <c r="BD161"/>
  <c r="BE161" s="1"/>
  <c r="BD106"/>
  <c r="BC124"/>
  <c r="BC99"/>
  <c r="BE99" s="1"/>
  <c r="BC94"/>
  <c r="BE94" s="1"/>
  <c r="BD146"/>
  <c r="BE146" s="1"/>
  <c r="BF146" s="1"/>
  <c r="AY146" s="1"/>
  <c r="BD167"/>
  <c r="BC103"/>
  <c r="BC105"/>
  <c r="BE105" s="1"/>
  <c r="BC121"/>
  <c r="BE121" s="1"/>
  <c r="AU121" s="1"/>
  <c r="BC128"/>
  <c r="BE128" s="1"/>
  <c r="AU128" s="1"/>
  <c r="BC95"/>
  <c r="BD104"/>
  <c r="BD116"/>
  <c r="BE116" s="1"/>
  <c r="BE159"/>
  <c r="AU159" s="1"/>
  <c r="BC122"/>
  <c r="BE122" s="1"/>
  <c r="BF122" s="1"/>
  <c r="AY122" s="1"/>
  <c r="BC101"/>
  <c r="BE101" s="1"/>
  <c r="AQ254"/>
  <c r="BC126"/>
  <c r="BC118"/>
  <c r="BE169"/>
  <c r="AU169" s="1"/>
  <c r="BC96"/>
  <c r="BD181"/>
  <c r="BD172"/>
  <c r="BE172" s="1"/>
  <c r="BE106"/>
  <c r="AU106" s="1"/>
  <c r="BC102"/>
  <c r="BE102" s="1"/>
  <c r="BE157"/>
  <c r="BF157" s="1"/>
  <c r="AY157" s="1"/>
  <c r="BC127"/>
  <c r="BE127" s="1"/>
  <c r="BE180"/>
  <c r="AU180" s="1"/>
  <c r="BC97"/>
  <c r="BE97" s="1"/>
  <c r="BC100"/>
  <c r="BE100" s="1"/>
  <c r="BE165"/>
  <c r="AU165" s="1"/>
  <c r="BF114"/>
  <c r="AY114" s="1"/>
  <c r="AU114"/>
  <c r="AU155"/>
  <c r="BF155"/>
  <c r="AY155" s="1"/>
  <c r="AU111"/>
  <c r="BF111"/>
  <c r="AY111" s="1"/>
  <c r="BC181"/>
  <c r="BD166"/>
  <c r="BE166" s="1"/>
  <c r="BD160"/>
  <c r="BE160" s="1"/>
  <c r="BD103"/>
  <c r="BD136"/>
  <c r="BD126"/>
  <c r="BD175"/>
  <c r="BE175" s="1"/>
  <c r="BD115"/>
  <c r="BE115" s="1"/>
  <c r="BC182"/>
  <c r="BE182" s="1"/>
  <c r="BD171"/>
  <c r="BE171" s="1"/>
  <c r="BD153"/>
  <c r="BE153" s="1"/>
  <c r="BD145"/>
  <c r="BD178"/>
  <c r="BE178" s="1"/>
  <c r="BE120"/>
  <c r="BF176"/>
  <c r="AY176" s="1"/>
  <c r="BE151"/>
  <c r="BC133"/>
  <c r="BE133" s="1"/>
  <c r="BD118"/>
  <c r="BC130"/>
  <c r="BE130" s="1"/>
  <c r="BC131"/>
  <c r="BE131" s="1"/>
  <c r="BC129"/>
  <c r="BE129" s="1"/>
  <c r="BC132"/>
  <c r="BE132" s="1"/>
  <c r="BC138"/>
  <c r="BE138" s="1"/>
  <c r="BD107"/>
  <c r="BE107" s="1"/>
  <c r="BC134"/>
  <c r="BE134" s="1"/>
  <c r="BC135"/>
  <c r="BE135" s="1"/>
  <c r="BC137"/>
  <c r="BD95"/>
  <c r="BE95" s="1"/>
  <c r="BC136"/>
  <c r="BE136" s="1"/>
  <c r="BE152"/>
  <c r="BE149"/>
  <c r="AU173"/>
  <c r="BE117"/>
  <c r="BE156"/>
  <c r="AO27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AN227"/>
  <c r="BE124"/>
  <c r="AU147"/>
  <c r="BE163"/>
  <c r="BE162"/>
  <c r="AU98"/>
  <c r="BF98"/>
  <c r="AY98" s="1"/>
  <c r="AU177"/>
  <c r="BF177"/>
  <c r="AY177" s="1"/>
  <c r="BF113"/>
  <c r="AY113" s="1"/>
  <c r="AU113"/>
  <c r="BE141"/>
  <c r="BE168"/>
  <c r="AU157"/>
  <c r="AU127"/>
  <c r="BF127"/>
  <c r="AY127" s="1"/>
  <c r="BF97"/>
  <c r="AY97" s="1"/>
  <c r="AU97"/>
  <c r="BF158"/>
  <c r="AY158" s="1"/>
  <c r="AU158"/>
  <c r="AU174"/>
  <c r="BF174"/>
  <c r="AY174" s="1"/>
  <c r="AU142" l="1"/>
  <c r="AU112"/>
  <c r="BE103"/>
  <c r="BF159"/>
  <c r="AY159" s="1"/>
  <c r="BF180"/>
  <c r="AY180" s="1"/>
  <c r="AU119"/>
  <c r="BF119"/>
  <c r="AY119" s="1"/>
  <c r="AU116"/>
  <c r="BF116"/>
  <c r="AY116" s="1"/>
  <c r="BF148"/>
  <c r="AY148" s="1"/>
  <c r="AU148"/>
  <c r="BF179"/>
  <c r="AY179" s="1"/>
  <c r="AU179"/>
  <c r="BE137"/>
  <c r="AU137" s="1"/>
  <c r="BE118"/>
  <c r="AU118" s="1"/>
  <c r="BE96"/>
  <c r="BE145"/>
  <c r="AU145" s="1"/>
  <c r="AU109"/>
  <c r="BE104"/>
  <c r="BF104" s="1"/>
  <c r="AY104" s="1"/>
  <c r="BF169"/>
  <c r="AY169" s="1"/>
  <c r="BF110"/>
  <c r="AY110" s="1"/>
  <c r="BF143"/>
  <c r="AY143" s="1"/>
  <c r="AU150"/>
  <c r="BE181"/>
  <c r="AU181" s="1"/>
  <c r="BE126"/>
  <c r="BF126" s="1"/>
  <c r="AY126" s="1"/>
  <c r="BF106"/>
  <c r="AY106" s="1"/>
  <c r="AU140"/>
  <c r="AU167"/>
  <c r="AU146"/>
  <c r="AU122"/>
  <c r="AU164"/>
  <c r="BF128"/>
  <c r="AY128" s="1"/>
  <c r="BF165"/>
  <c r="AY165" s="1"/>
  <c r="BF121"/>
  <c r="AY121" s="1"/>
  <c r="BF108"/>
  <c r="AY108" s="1"/>
  <c r="BF178"/>
  <c r="AY178" s="1"/>
  <c r="AU178"/>
  <c r="AU103"/>
  <c r="BF103"/>
  <c r="AY103" s="1"/>
  <c r="AU95"/>
  <c r="BF95"/>
  <c r="AY95" s="1"/>
  <c r="AU153"/>
  <c r="BF153"/>
  <c r="AY153" s="1"/>
  <c r="AU160"/>
  <c r="BF160"/>
  <c r="AY160" s="1"/>
  <c r="BF118"/>
  <c r="AY118" s="1"/>
  <c r="BF144"/>
  <c r="AY144" s="1"/>
  <c r="AU144"/>
  <c r="AU129"/>
  <c r="BF129"/>
  <c r="AY129" s="1"/>
  <c r="AU115"/>
  <c r="BF115"/>
  <c r="AY115" s="1"/>
  <c r="AU163"/>
  <c r="BF163"/>
  <c r="AY163" s="1"/>
  <c r="BF124"/>
  <c r="AY124" s="1"/>
  <c r="AU124"/>
  <c r="BF130"/>
  <c r="AY130" s="1"/>
  <c r="AU130"/>
  <c r="BF170"/>
  <c r="AY170" s="1"/>
  <c r="AU170"/>
  <c r="BF166"/>
  <c r="AY166" s="1"/>
  <c r="AU166"/>
  <c r="BF125"/>
  <c r="AY125" s="1"/>
  <c r="AU125"/>
  <c r="AU101"/>
  <c r="BF101"/>
  <c r="AY101" s="1"/>
  <c r="AU139"/>
  <c r="BF139"/>
  <c r="AY139" s="1"/>
  <c r="AU135"/>
  <c r="BF135"/>
  <c r="AY135" s="1"/>
  <c r="AU151"/>
  <c r="BF151"/>
  <c r="AY151" s="1"/>
  <c r="BF168"/>
  <c r="AY168" s="1"/>
  <c r="AU168"/>
  <c r="AU93"/>
  <c r="BF93"/>
  <c r="AY93" s="1"/>
  <c r="BF102"/>
  <c r="AY102" s="1"/>
  <c r="AU102"/>
  <c r="BF149"/>
  <c r="AY149" s="1"/>
  <c r="AU149"/>
  <c r="BF134"/>
  <c r="AY134" s="1"/>
  <c r="AU134"/>
  <c r="AU133"/>
  <c r="BF133"/>
  <c r="AY133" s="1"/>
  <c r="AU182"/>
  <c r="BF182"/>
  <c r="AY182" s="1"/>
  <c r="AU94"/>
  <c r="BF94"/>
  <c r="AY94" s="1"/>
  <c r="AU183"/>
  <c r="BF183"/>
  <c r="AY183" s="1"/>
  <c r="AU156"/>
  <c r="BF156"/>
  <c r="AY156" s="1"/>
  <c r="BF123"/>
  <c r="AY123" s="1"/>
  <c r="AU123"/>
  <c r="BF152"/>
  <c r="AY152" s="1"/>
  <c r="AU152"/>
  <c r="BF107"/>
  <c r="AY107" s="1"/>
  <c r="AU107"/>
  <c r="AU175"/>
  <c r="BF175"/>
  <c r="AY175" s="1"/>
  <c r="AU141"/>
  <c r="BF141"/>
  <c r="AY141" s="1"/>
  <c r="AU126"/>
  <c r="BF105"/>
  <c r="AY105" s="1"/>
  <c r="AU105"/>
  <c r="AU117"/>
  <c r="BF117"/>
  <c r="AY117" s="1"/>
  <c r="BF138"/>
  <c r="AY138" s="1"/>
  <c r="AU138"/>
  <c r="AU172"/>
  <c r="BF172"/>
  <c r="AY172" s="1"/>
  <c r="BF132"/>
  <c r="AY132" s="1"/>
  <c r="AU132"/>
  <c r="AU120"/>
  <c r="BF120"/>
  <c r="AY120" s="1"/>
  <c r="BF171"/>
  <c r="AY171" s="1"/>
  <c r="AU171"/>
  <c r="BF154"/>
  <c r="AY154" s="1"/>
  <c r="AU154"/>
  <c r="AU136"/>
  <c r="BF136"/>
  <c r="AY136" s="1"/>
  <c r="BF161"/>
  <c r="AY161" s="1"/>
  <c r="AU161"/>
  <c r="AU99"/>
  <c r="BF99"/>
  <c r="AY99" s="1"/>
  <c r="BF131"/>
  <c r="AY131" s="1"/>
  <c r="AU131"/>
  <c r="AU100"/>
  <c r="BF100"/>
  <c r="AY100" s="1"/>
  <c r="BF162"/>
  <c r="AY162" s="1"/>
  <c r="AU162"/>
  <c r="BF181" l="1"/>
  <c r="AY181" s="1"/>
  <c r="BF137"/>
  <c r="AY137" s="1"/>
  <c r="AU104"/>
  <c r="BF145"/>
  <c r="AY145" s="1"/>
  <c r="AU96"/>
  <c r="BF96"/>
  <c r="AY96" s="1"/>
</calcChain>
</file>

<file path=xl/sharedStrings.xml><?xml version="1.0" encoding="utf-8"?>
<sst xmlns="http://schemas.openxmlformats.org/spreadsheetml/2006/main" count="3125" uniqueCount="619">
  <si>
    <t>ID</t>
  </si>
  <si>
    <t>Type</t>
  </si>
  <si>
    <t>day1</t>
  </si>
  <si>
    <t>day2</t>
  </si>
  <si>
    <t>Total</t>
  </si>
  <si>
    <t>=</t>
  </si>
  <si>
    <t>day3</t>
  </si>
  <si>
    <t>Xij</t>
  </si>
  <si>
    <t>1 of each type with same ID</t>
  </si>
  <si>
    <t>M</t>
  </si>
  <si>
    <t>&gt;=</t>
  </si>
  <si>
    <t>Calories (cal)</t>
  </si>
  <si>
    <t>total fat (g)</t>
  </si>
  <si>
    <t>saturatated fat (g)</t>
  </si>
  <si>
    <t>trans fat (g)</t>
  </si>
  <si>
    <t>cholesterol (mg)</t>
  </si>
  <si>
    <t>sodium (mg)</t>
  </si>
  <si>
    <t>carbohydrates (g)</t>
  </si>
  <si>
    <t>sugars (g)</t>
  </si>
  <si>
    <t>protein (g)</t>
  </si>
  <si>
    <t>vitamin A (%)</t>
  </si>
  <si>
    <t>Vitamin C (%)</t>
  </si>
  <si>
    <t>calcium (%)</t>
  </si>
  <si>
    <t>iron (%)</t>
  </si>
  <si>
    <t>fibre (g)</t>
  </si>
  <si>
    <t>&lt;=</t>
  </si>
  <si>
    <t>Pepsi®</t>
  </si>
  <si>
    <t>Diet Pepsi®</t>
  </si>
  <si>
    <t>7 UP</t>
  </si>
  <si>
    <t>Lipton Brisk Tea</t>
  </si>
  <si>
    <t>Mountain Dew®</t>
  </si>
  <si>
    <t>Dr Pepper</t>
  </si>
  <si>
    <t>Orange Crush</t>
  </si>
  <si>
    <t>Mug Root Beer</t>
  </si>
  <si>
    <t>Apple Juice</t>
  </si>
  <si>
    <t>Juicy Frizzers- Orange</t>
  </si>
  <si>
    <t>Orange Juice</t>
  </si>
  <si>
    <t>Juicy Frizzers- Apple</t>
  </si>
  <si>
    <t>Milk 2%</t>
  </si>
  <si>
    <t>Drink</t>
  </si>
  <si>
    <t>PizzaHut</t>
  </si>
  <si>
    <t>Brownie</t>
  </si>
  <si>
    <t>Cinnaparts®</t>
  </si>
  <si>
    <t>Caramel Chocolate Lava Cake</t>
  </si>
  <si>
    <t>Chocolate Dunkers</t>
  </si>
  <si>
    <t>6" Personal Pan Pizza®</t>
  </si>
  <si>
    <t>9" Small Pan</t>
  </si>
  <si>
    <t>12" Medium Pan</t>
  </si>
  <si>
    <t>14" Large Pan</t>
  </si>
  <si>
    <t>12" Medium Thin 'N Crispy®</t>
  </si>
  <si>
    <t>14" Large Thin 'N Crispy®</t>
  </si>
  <si>
    <t>12" Medium Stuffed Crust</t>
  </si>
  <si>
    <t>14" Large Stuffed Crust</t>
  </si>
  <si>
    <t>12" Medium Classic</t>
  </si>
  <si>
    <t>14" Large Classic</t>
  </si>
  <si>
    <t>12" Multigrain</t>
  </si>
  <si>
    <t>Canadian</t>
  </si>
  <si>
    <t>Triple Crown®</t>
  </si>
  <si>
    <t>6" Personal Multigrain pizza</t>
  </si>
  <si>
    <t>Hawaiian</t>
  </si>
  <si>
    <t>Pepperoni Lover's®</t>
  </si>
  <si>
    <t>Meat Lover's®</t>
  </si>
  <si>
    <t>Supreme Lover's™</t>
  </si>
  <si>
    <t>Pepperoni Only</t>
  </si>
  <si>
    <t>Panormous</t>
  </si>
  <si>
    <t>Super Supreme</t>
  </si>
  <si>
    <t>Chicken Lover's™</t>
  </si>
  <si>
    <t>Chicken Caesar</t>
  </si>
  <si>
    <t>BBQ Chicken</t>
  </si>
  <si>
    <t>Grilled Chicken Arrabiatta</t>
  </si>
  <si>
    <t>Grilled Chicken Rustica</t>
  </si>
  <si>
    <t>Veggie Lover's®</t>
  </si>
  <si>
    <t>Margherita</t>
  </si>
  <si>
    <t>Cheese Lover's®</t>
  </si>
  <si>
    <t>Cheese Only</t>
  </si>
  <si>
    <t>Main</t>
  </si>
  <si>
    <t>Italian Classic</t>
  </si>
  <si>
    <t>Details</t>
  </si>
  <si>
    <t>Tuscani Chicken Alfredo Pasta - (regular size)</t>
  </si>
  <si>
    <t>Tuscani Chicken Alfredo Pasta - (family size)</t>
  </si>
  <si>
    <t>Tuscani Premium Bacon Mac'n Cheese</t>
  </si>
  <si>
    <t>Tuscani Premium Bacon Mac'n Cheese - (regular size)</t>
  </si>
  <si>
    <t>Tuscani Premium Bacon Mac'n Cheese - (family size)</t>
  </si>
  <si>
    <t>Tuscani Lasagna</t>
  </si>
  <si>
    <t>Tuscani Lasagna - (regular size)</t>
  </si>
  <si>
    <t>Tuscani Lasagna - (family size)</t>
  </si>
  <si>
    <t>Tuscani Meaty Marinara Pasta - (regular size)</t>
  </si>
  <si>
    <t>Tuscani Meaty Marinara Pasta - (family size)</t>
  </si>
  <si>
    <t>Fettuccini Alfredo</t>
  </si>
  <si>
    <t>Chicken Fettuccini Alfredo</t>
  </si>
  <si>
    <t>Chicken Pomodoro</t>
  </si>
  <si>
    <t>Spaghetti Bolognesé</t>
  </si>
  <si>
    <t>Penne Genovese</t>
  </si>
  <si>
    <t>Spicy Italian Sausage Pasta</t>
  </si>
  <si>
    <t>Grilled Chicken Breast Strips (optional)</t>
  </si>
  <si>
    <t>Side</t>
  </si>
  <si>
    <t>Pasta</t>
  </si>
  <si>
    <t>Dessert</t>
  </si>
  <si>
    <t>Chicken Caesar Wrap</t>
  </si>
  <si>
    <t>Chicken Pesto Wrap</t>
  </si>
  <si>
    <t>Caesar Salad with Dressing</t>
  </si>
  <si>
    <t>Greek Salad w/o Dressing</t>
  </si>
  <si>
    <t>Italian House Salad w/o Dressing</t>
  </si>
  <si>
    <t>Warm Spinach Salad with Dressing</t>
  </si>
  <si>
    <t>BBQ Wings</t>
  </si>
  <si>
    <t>Medium Wings</t>
  </si>
  <si>
    <t>Hot Wings</t>
  </si>
  <si>
    <t>Traditional Wings</t>
  </si>
  <si>
    <t>Breaded Wings</t>
  </si>
  <si>
    <t>Boneless Bites</t>
  </si>
  <si>
    <t>Breadstick</t>
  </si>
  <si>
    <t>Breadstick with Cheese</t>
  </si>
  <si>
    <t>Breadstick Sauce</t>
  </si>
  <si>
    <t>Garlic Bread</t>
  </si>
  <si>
    <t>Garlic Bread with Cheese</t>
  </si>
  <si>
    <t>Top Your Own Bruschetta</t>
  </si>
  <si>
    <t>Stuffed Pizza Rollers</t>
  </si>
  <si>
    <t>Pesto Chicken Spin Rolls</t>
  </si>
  <si>
    <t>Crispy Potato Wedges</t>
  </si>
  <si>
    <t>Italian Style Nachos</t>
  </si>
  <si>
    <t>French Fries</t>
  </si>
  <si>
    <t>Product name</t>
  </si>
  <si>
    <t>Ham &amp; Swiss</t>
  </si>
  <si>
    <t>Turkey Bacon Club</t>
  </si>
  <si>
    <t>Chicken Salad</t>
  </si>
  <si>
    <t>Egg Salad</t>
  </si>
  <si>
    <t>BLT</t>
  </si>
  <si>
    <t>Toasted Chicken Club</t>
  </si>
  <si>
    <t>Turkey Caesar</t>
  </si>
  <si>
    <t>Chicken Ranch</t>
  </si>
  <si>
    <t xml:space="preserve">Bagel BELT™ </t>
  </si>
  <si>
    <t>Hashbrown</t>
  </si>
  <si>
    <t xml:space="preserve">Sausage, Egg, Cheese </t>
  </si>
  <si>
    <t xml:space="preserve">Bacon, Egg, Cheese </t>
  </si>
  <si>
    <t xml:space="preserve">Egg, Cheese </t>
  </si>
  <si>
    <t xml:space="preserve">English Muffin, Egg, Sausage, Cheese </t>
  </si>
  <si>
    <t xml:space="preserve">English Muffin, Egg, Bacon, Cheese </t>
  </si>
  <si>
    <t xml:space="preserve">English Muffin, Egg, Cheese </t>
  </si>
  <si>
    <t>Breakfast Sausage &amp; Biscuit</t>
  </si>
  <si>
    <t>Sausage, Egg, Cheese</t>
  </si>
  <si>
    <t xml:space="preserve">Egg and Cheese </t>
  </si>
  <si>
    <t>Maple</t>
  </si>
  <si>
    <t xml:space="preserve">Mixed Berries </t>
  </si>
  <si>
    <t>Chili</t>
  </si>
  <si>
    <t>Chicken Noodle</t>
  </si>
  <si>
    <t>Hearty Vegetable</t>
  </si>
  <si>
    <t>Beef Barley with Portobello Mushroom</t>
  </si>
  <si>
    <t>Turkey and Wild Rice</t>
  </si>
  <si>
    <t>Cream of Broccoli</t>
  </si>
  <si>
    <t>Hearty Potato Bacon</t>
  </si>
  <si>
    <t>Minestrone</t>
  </si>
  <si>
    <t>Creamy Field Mushroom</t>
  </si>
  <si>
    <t>Chicken Vegetable &amp; Rice</t>
  </si>
  <si>
    <t>Coffee (1 cream, 1 sugar)</t>
  </si>
  <si>
    <t>Steeped Tea (1 milk, 1 sugar)</t>
  </si>
  <si>
    <t>Hot Chocolate</t>
  </si>
  <si>
    <t>French Vanilla Cappuccino</t>
  </si>
  <si>
    <t>Iced Cappuccino</t>
  </si>
  <si>
    <t>Iced Coffee (Milk)</t>
  </si>
  <si>
    <t>Iced Coffee (Cream)</t>
  </si>
  <si>
    <t>Iced Cappuccino (Milk)</t>
  </si>
  <si>
    <t>Café Mocha</t>
  </si>
  <si>
    <t>Mixed Berry (No Yogurt)</t>
  </si>
  <si>
    <t>Strawberry Banana (No Yogurt)</t>
  </si>
  <si>
    <t>Mixed Berry with Yogurt</t>
  </si>
  <si>
    <t>Strawberry Banana with Yogurt</t>
  </si>
  <si>
    <t>Apple Fritter</t>
  </si>
  <si>
    <t>Blueberry Fritter</t>
  </si>
  <si>
    <t>Cake Donuts</t>
  </si>
  <si>
    <t>Filled Donuts</t>
  </si>
  <si>
    <t>Dutchie</t>
  </si>
  <si>
    <t>Chocolate Dip</t>
  </si>
  <si>
    <t>Maple Dip</t>
  </si>
  <si>
    <t>Honey Dip</t>
  </si>
  <si>
    <t>Old Fashion Plain</t>
  </si>
  <si>
    <t>Old Fashion Glazed</t>
  </si>
  <si>
    <t>Chocolate Glazed</t>
  </si>
  <si>
    <t>Sour Cream Plain</t>
  </si>
  <si>
    <t>Boston Cream</t>
  </si>
  <si>
    <t>Strawberry Vanilla</t>
  </si>
  <si>
    <t>Strawberry</t>
  </si>
  <si>
    <t>Blueberry</t>
  </si>
  <si>
    <t>Canadian Maple</t>
  </si>
  <si>
    <t>Walnut Crunch</t>
  </si>
  <si>
    <t>Honey Cruller</t>
  </si>
  <si>
    <t>Chocolate Chunk</t>
  </si>
  <si>
    <t>Peanut Butter</t>
  </si>
  <si>
    <t>Oatmeal Raisin Spice</t>
  </si>
  <si>
    <t>Triple Chocolate</t>
  </si>
  <si>
    <t>Caramel Chocolate Pecan</t>
  </si>
  <si>
    <t>White Chocolate Macadamia Nut</t>
  </si>
  <si>
    <t>Trail Mix Cookie with Fruit and Nuts</t>
  </si>
  <si>
    <t>cookies</t>
  </si>
  <si>
    <t>Sandwich</t>
  </si>
  <si>
    <t>Wrap Snacker</t>
  </si>
  <si>
    <t>Breakfast</t>
  </si>
  <si>
    <t>Breakfast Sandwich</t>
  </si>
  <si>
    <t>Oatmeal</t>
  </si>
  <si>
    <t>Breakfast Wrap</t>
  </si>
  <si>
    <t>Soups &amp; Chili</t>
  </si>
  <si>
    <t>Real Fruit Smoothy</t>
  </si>
  <si>
    <t>Yeast Donuts</t>
  </si>
  <si>
    <t>Other donuts</t>
  </si>
  <si>
    <t>TimHortons</t>
  </si>
  <si>
    <t>Bean Burrito</t>
  </si>
  <si>
    <t>Beefy 5-Layer Burrito</t>
  </si>
  <si>
    <t>Caramel Apple Empanada</t>
  </si>
  <si>
    <t>Cheese Roll-Up</t>
  </si>
  <si>
    <t>Cheesy Nachos</t>
  </si>
  <si>
    <t>Cinnamon Twists</t>
  </si>
  <si>
    <t>Crispy Potato Soft Taco</t>
  </si>
  <si>
    <t>Crunchy Taco</t>
  </si>
  <si>
    <t>Soft Taco-Beef</t>
  </si>
  <si>
    <t>TacoBell</t>
  </si>
  <si>
    <t>Berry Pomegranate Frutista Freeze®</t>
  </si>
  <si>
    <t>Berry Pomegranate Frutista Freeze® 16 oz</t>
  </si>
  <si>
    <t>Cherry Limeade Sparkler 20 oz</t>
  </si>
  <si>
    <t>Classic Limeade Sparkler 16 oz</t>
  </si>
  <si>
    <t>Classic Limeade Sparkler 20 oz</t>
  </si>
  <si>
    <t>Mango Strawberry Frutista Freeze®</t>
  </si>
  <si>
    <t>Mango Strawberry Frutista Freeze® 16 oz</t>
  </si>
  <si>
    <t>Strawberry Frutista Freeze®</t>
  </si>
  <si>
    <t>Strawberry Frutista Freeze® 16 oz</t>
  </si>
  <si>
    <t>Diet Pepsi 16 oz</t>
  </si>
  <si>
    <t>Diet Pepsi 20 oz</t>
  </si>
  <si>
    <t>Diet Pepsi 30 oz</t>
  </si>
  <si>
    <t>Diet Pepsi 40 oz</t>
  </si>
  <si>
    <t>Dr Pepper 16 oz</t>
  </si>
  <si>
    <t>Dr Pepper 20 oz</t>
  </si>
  <si>
    <t>Dr Pepper 30 oz</t>
  </si>
  <si>
    <t>Dr Pepper 40 oz</t>
  </si>
  <si>
    <t>Lipton Raspberry Iced Tea 16 oz</t>
  </si>
  <si>
    <t>Lipton Raspberry Iced Tea 20 oz</t>
  </si>
  <si>
    <t>Lipton Raspberry Iced Tea 30 oz</t>
  </si>
  <si>
    <t>Lipton Raspberry Iced Tea 40 oz</t>
  </si>
  <si>
    <t>MUG Root Beer 16 oz</t>
  </si>
  <si>
    <t>MUG Root Beer 20 oz</t>
  </si>
  <si>
    <t>MUG Root Beer 30 oz</t>
  </si>
  <si>
    <t>MUG Root Beer 40 oz</t>
  </si>
  <si>
    <t>Mountain Dew 16 oz</t>
  </si>
  <si>
    <t>Mountain Dew 20 oz</t>
  </si>
  <si>
    <t>Mountain Dew 30 oz</t>
  </si>
  <si>
    <t>Mountain Dew 40 oz</t>
  </si>
  <si>
    <t>Mountain Dew Baja Blast 16 oz</t>
  </si>
  <si>
    <t>Mountain Dew Baja Blast 20 oz</t>
  </si>
  <si>
    <t>Mountain Dew Baja Blast 30 oz</t>
  </si>
  <si>
    <t>Mountain Dew Baja Blast 40 oz</t>
  </si>
  <si>
    <t>Pepsi 16 oz</t>
  </si>
  <si>
    <t>Pepsi 20 oz</t>
  </si>
  <si>
    <t>Pepsi 30 oz</t>
  </si>
  <si>
    <t>Pepsi 40 oz</t>
  </si>
  <si>
    <t>Sierra Mist 16 oz</t>
  </si>
  <si>
    <t>Sierra Mist 20 oz</t>
  </si>
  <si>
    <t>Sierra Mist 30 oz</t>
  </si>
  <si>
    <t>Sierra Mist 40 oz</t>
  </si>
  <si>
    <t>Tropicana Fruit Punch 16 oz</t>
  </si>
  <si>
    <t>Tropicana Fruit Punch 20 oz</t>
  </si>
  <si>
    <t>Tropicana Fruit Punch 30 oz</t>
  </si>
  <si>
    <t>Tropicana Fruit Punch 40 oz</t>
  </si>
  <si>
    <t>Tropicana Pink Lemonade 16 oz</t>
  </si>
  <si>
    <t>Tropicana Pink Lemonade 20 oz</t>
  </si>
  <si>
    <t>Tropicana Pink Lemonade 30 oz</t>
  </si>
  <si>
    <t>Tropicana Pink Lemonade 40 oz</t>
  </si>
  <si>
    <t>1/2 lb.* Cheesy Potato Burrito</t>
  </si>
  <si>
    <t>1/2 lb.* Combo Burrito</t>
  </si>
  <si>
    <t>7-Layer Burrito</t>
  </si>
  <si>
    <t>Burrito Supreme® - Beef</t>
  </si>
  <si>
    <t>Burrito Supreme® - Chicken</t>
  </si>
  <si>
    <t>Burrito Supreme® - Steak</t>
  </si>
  <si>
    <t>Chili Cheese Burrito</t>
  </si>
  <si>
    <t>Fresco Bean Burrito</t>
  </si>
  <si>
    <t>Grilled Chicken Burrito</t>
  </si>
  <si>
    <t>XXL Grilled Stuft Burrito - Beef</t>
  </si>
  <si>
    <t>XXL Grilled Stuft Burrito - Chicken</t>
  </si>
  <si>
    <t>XXL Grilled Stuft Burrito - Steak</t>
  </si>
  <si>
    <t>Chalupa Supreme - Chicken</t>
  </si>
  <si>
    <t>Chalupa Supreme - Steak</t>
  </si>
  <si>
    <t>Chalupa Supreme–Beef</t>
  </si>
  <si>
    <t>Cheesy Gordita Crunch</t>
  </si>
  <si>
    <t>Gordita Supreme® - Chicken</t>
  </si>
  <si>
    <t>Gordita Supreme® - Steak</t>
  </si>
  <si>
    <t>Gordita Supreme® – Beef</t>
  </si>
  <si>
    <t>Nachos</t>
  </si>
  <si>
    <t>Nachos BellGrande®</t>
  </si>
  <si>
    <t>Nachos Supreme</t>
  </si>
  <si>
    <t>Volcano Nachos</t>
  </si>
  <si>
    <t>Cheesy Fiesta Potatoes</t>
  </si>
  <si>
    <t>Mexican Rice</t>
  </si>
  <si>
    <t>Pintos n Cheese</t>
  </si>
  <si>
    <t>Cheese Quesadilla</t>
  </si>
  <si>
    <t>Chicken Quesadilla</t>
  </si>
  <si>
    <t>Crunchwrap Supreme®</t>
  </si>
  <si>
    <t>Enchirito® - Chicken</t>
  </si>
  <si>
    <t>Enchirito® - Steak</t>
  </si>
  <si>
    <t>Enchirito® – Beef</t>
  </si>
  <si>
    <t>Express Taco Salad w/ Chips</t>
  </si>
  <si>
    <t>MexiMelt®</t>
  </si>
  <si>
    <t>Mexican Pizza</t>
  </si>
  <si>
    <t>Steak Quesadilla</t>
  </si>
  <si>
    <t>Tostada</t>
  </si>
  <si>
    <t>Fiesta Taco Salad-Beef</t>
  </si>
  <si>
    <t>Fiesta Taco Salad-Chicken</t>
  </si>
  <si>
    <t>Fiesta Taco Salad-Steak</t>
  </si>
  <si>
    <t>Chicken Soft Taco</t>
  </si>
  <si>
    <t>Crunchy Taco Supreme®</t>
  </si>
  <si>
    <t>DOUBLE DECKER® Taco Supreme®</t>
  </si>
  <si>
    <t>Doritos® Locos Tacos</t>
  </si>
  <si>
    <t>Doritos® Locos Tacos Supreme</t>
  </si>
  <si>
    <t>Double Decker® Taco</t>
  </si>
  <si>
    <t>Fresco Chicken Soft Taco</t>
  </si>
  <si>
    <t>Fresco Crunchy Taco</t>
  </si>
  <si>
    <t>Grilled Steak Soft Taco</t>
  </si>
  <si>
    <t>Soft Taco Supreme® – Beef</t>
  </si>
  <si>
    <t>Volcano Burrito</t>
  </si>
  <si>
    <t>Volcano Taco</t>
  </si>
  <si>
    <t>Macdonalds</t>
  </si>
  <si>
    <t>Subway</t>
  </si>
  <si>
    <t>Angus Bacon &amp;cheese</t>
  </si>
  <si>
    <t>Angus Deluxe</t>
  </si>
  <si>
    <t>Angus Mushroom and Swiss</t>
  </si>
  <si>
    <t>Bacon Cheeseburger</t>
  </si>
  <si>
    <t xml:space="preserve">Big Mac </t>
  </si>
  <si>
    <t>Big Xtra</t>
  </si>
  <si>
    <t>Cheese burger</t>
  </si>
  <si>
    <t>Chicken Snack Wrap</t>
  </si>
  <si>
    <t>Chipotle chicken Snack Wrap</t>
  </si>
  <si>
    <t>Chipotle Chicken Snack Wrap with Grilled Chicken</t>
  </si>
  <si>
    <t>Double Cheeseburger</t>
  </si>
  <si>
    <t>Filet-O-Fish sandwich</t>
  </si>
  <si>
    <t>Grilled Chicken Snack Wrap</t>
  </si>
  <si>
    <t>Hamburger</t>
  </si>
  <si>
    <t>Junior Chicken Sandwich</t>
  </si>
  <si>
    <t>McBistro Chicken BLT(crispy chicken)</t>
  </si>
  <si>
    <t>McBistro Chicken BLT(grilled chicken)</t>
  </si>
  <si>
    <t>McBistro Southwest Chicken(Crispy chicken)</t>
  </si>
  <si>
    <t>McBistro Southwest Chicken(Grilled chicken)</t>
  </si>
  <si>
    <t>McBistro™ Swiss Mushroom Melt with crispy chicken</t>
  </si>
  <si>
    <t>McBistro™ Swiss Mushroom Melt with grilled chicken</t>
  </si>
  <si>
    <t>McChicken Sandwich</t>
  </si>
  <si>
    <t>Two Chicken Fajita</t>
  </si>
  <si>
    <t>Pesto Crispy chicken McMini</t>
  </si>
  <si>
    <t>Quarter Pounder with Cheese</t>
  </si>
  <si>
    <t>Zesty Mango Crispy chicken McMini</t>
  </si>
  <si>
    <t>Zesty Mango Grilled chicken McMini</t>
  </si>
  <si>
    <t>6 White meat chicken McNuggets</t>
  </si>
  <si>
    <t>French Fries-Large</t>
  </si>
  <si>
    <t>French Fries-Medium</t>
  </si>
  <si>
    <t>French Fries-Small</t>
  </si>
  <si>
    <t>Mighty Caesar Entrée Salad</t>
  </si>
  <si>
    <t>Mighty Caesar Entrée Salad with Warm Crispy Chicken</t>
  </si>
  <si>
    <t>Mighty Caesar Entrée Salad with Warm Grilled Chicken</t>
  </si>
  <si>
    <t>Side Caesar Salad</t>
  </si>
  <si>
    <t>side Garden Fresh Salad</t>
  </si>
  <si>
    <t>Spicy Thai Chicken Salad with Warm Crispy Chicken</t>
  </si>
  <si>
    <t>Spicy Thai Chicken Salad with Warm Grilled Chicken</t>
  </si>
  <si>
    <t>Spicy Thai Salad</t>
  </si>
  <si>
    <t>Tuscan Salad with Crispy Chicken</t>
  </si>
  <si>
    <t>Tuscan Salad with Grilled Chicken</t>
  </si>
  <si>
    <t>Caramel Iced Coffee-large</t>
  </si>
  <si>
    <t>Caramel Iced Coffee-small</t>
  </si>
  <si>
    <t>Carnation hot Chocolate(small)</t>
  </si>
  <si>
    <t>Coca-Cola - Large</t>
  </si>
  <si>
    <t>Coca-Cola - Medium</t>
  </si>
  <si>
    <t>Coca-Cola - Small</t>
  </si>
  <si>
    <t>Diet Coke-Large</t>
  </si>
  <si>
    <t>Diet Coke-Medium</t>
  </si>
  <si>
    <t>Diet Coke-Small</t>
  </si>
  <si>
    <t>Iced coffee-small</t>
  </si>
  <si>
    <t>Nestea Iced Tea-Large</t>
  </si>
  <si>
    <t>Nestea Iced Tea-Medium</t>
  </si>
  <si>
    <t>Nestea Iced Tea-Small</t>
  </si>
  <si>
    <t>Orange Juice - large</t>
  </si>
  <si>
    <t>Orange Juice - Small</t>
  </si>
  <si>
    <t>Sprite - large</t>
  </si>
  <si>
    <t>Sprite - Medium</t>
  </si>
  <si>
    <t>Sprite - Small</t>
  </si>
  <si>
    <t>Sugar Free Vanilla Iced Coffee small</t>
  </si>
  <si>
    <t>Triple Thick Milkshake-Chocolate, small</t>
  </si>
  <si>
    <t>Triple Thick Milkshake-Strawberry, small</t>
  </si>
  <si>
    <t>Triple Thick Milkshake-Vanilla, small</t>
  </si>
  <si>
    <t>Vanilla Iced Coffee -Large</t>
  </si>
  <si>
    <t>Vanilla Iced Coffee -Small</t>
  </si>
  <si>
    <t>6- inch BLT</t>
  </si>
  <si>
    <t>6-inch Chicken &amp;Bacon Ranch Melt</t>
  </si>
  <si>
    <t>Chicken Pizziola</t>
  </si>
  <si>
    <t>Cold Cut Combo</t>
  </si>
  <si>
    <t>Italian BMT</t>
  </si>
  <si>
    <t>Meatball Marinara</t>
  </si>
  <si>
    <t>Pizza Sub(with cheese)</t>
  </si>
  <si>
    <t>Spicy Italian</t>
  </si>
  <si>
    <t>Steak &amp; Cheese</t>
  </si>
  <si>
    <t>Subway Melt</t>
  </si>
  <si>
    <t>Tuna</t>
  </si>
  <si>
    <t>Ham</t>
  </si>
  <si>
    <t>Oven Roasted Chicken</t>
  </si>
  <si>
    <t>Roast Beef</t>
  </si>
  <si>
    <t>Subway Club</t>
  </si>
  <si>
    <t>Sweet Onion Chicken Teriyaki</t>
  </si>
  <si>
    <t>Turkey Breast</t>
  </si>
  <si>
    <t>Turkey Breast &amp; Ham</t>
  </si>
  <si>
    <t>Veggie Delite</t>
  </si>
  <si>
    <t>Ham Salads</t>
  </si>
  <si>
    <t>Oven Roasted Chicken Salad</t>
  </si>
  <si>
    <t>Roast Beef Salad</t>
  </si>
  <si>
    <t>Subway Club Salad</t>
  </si>
  <si>
    <t>Sweet Onion Chicken Teriyaki Salad</t>
  </si>
  <si>
    <t>Turkey Breast Salad</t>
  </si>
  <si>
    <t>Turkey Breast &amp; Ham Salad</t>
  </si>
  <si>
    <t>Veggie Delite Salad</t>
  </si>
  <si>
    <t>Chocolate Chip Cookies</t>
  </si>
  <si>
    <t>Chocolate Chunk Cookies</t>
  </si>
  <si>
    <t>Double Chocolate Chip Cookies</t>
  </si>
  <si>
    <t>M &amp; M cookies</t>
  </si>
  <si>
    <t>Oatmeal Raisin Cookies</t>
  </si>
  <si>
    <t>Peanut Butter Cookies</t>
  </si>
  <si>
    <t>Raspberry Cheesecake cookies</t>
  </si>
  <si>
    <t>Sugar Cookies</t>
  </si>
  <si>
    <t>White Chip Macadamia Nut cookies</t>
  </si>
  <si>
    <t>Apple Pie</t>
  </si>
  <si>
    <t>Coca-Cola</t>
  </si>
  <si>
    <t>Diet Coke</t>
  </si>
  <si>
    <t>Nestea Iced Tea</t>
  </si>
  <si>
    <t xml:space="preserve">Sprite </t>
  </si>
  <si>
    <t>OR Chicken- Breast</t>
  </si>
  <si>
    <t>OR Chicken-Breast without skin or breading</t>
  </si>
  <si>
    <t>OR Chicken- Drumstick</t>
  </si>
  <si>
    <t>OR Chicken- Thigh</t>
  </si>
  <si>
    <t>EC Chicken- Whole Wing</t>
  </si>
  <si>
    <t>Crispy Strips (3)</t>
  </si>
  <si>
    <t>Crispy Strips (2)</t>
  </si>
  <si>
    <t>KFC® OR Filet</t>
  </si>
  <si>
    <t>Popcorn Chicken-Kids</t>
  </si>
  <si>
    <t>Popcorn Chicken-Individual</t>
  </si>
  <si>
    <t>Popcorn Chicken-Large</t>
  </si>
  <si>
    <t>Hot Wings® (1)</t>
  </si>
  <si>
    <t>HBBQ Hot Wings® (1)</t>
  </si>
  <si>
    <t>Fiery Buffalo Hot Wings® (1)</t>
  </si>
  <si>
    <t>KFC Snacker® with Crispy Strip</t>
  </si>
  <si>
    <t>KFC Snacker® with Crispy Strip without Sauce</t>
  </si>
  <si>
    <t>KFC Snacker® with Crispy Strip, Buffalo</t>
  </si>
  <si>
    <t>KFC Snacker® with Crispy Strip, Ultimate Cheese</t>
  </si>
  <si>
    <t>KFC Snacker®, Honey BBQ</t>
  </si>
  <si>
    <t>Crispy Twister®</t>
  </si>
  <si>
    <t>Crispy Twister® without Sauce</t>
  </si>
  <si>
    <t>Honey BBQ Sandwich</t>
  </si>
  <si>
    <t>Double Down with OR Filet</t>
  </si>
  <si>
    <t>Doublicious with OR Filet</t>
  </si>
  <si>
    <t>Chicken Pot Pie</t>
  </si>
  <si>
    <t>KFC Famous Bowls®-Mashed Potato with Gravy</t>
  </si>
  <si>
    <t>Snack-Size Bowl</t>
  </si>
  <si>
    <t>Popcorn Chicken Value Box</t>
  </si>
  <si>
    <t>Hot Wings® Value Box</t>
  </si>
  <si>
    <t>Fiery Buffalo Hot Wings® Value Box</t>
  </si>
  <si>
    <t>HBBQ Hot Wings® Value Box</t>
  </si>
  <si>
    <t>Grilled Drumstick Value Box</t>
  </si>
  <si>
    <t>OR Drumstick Value Box</t>
  </si>
  <si>
    <t>EC Drumstick Value Box</t>
  </si>
  <si>
    <t>Grilled Thigh Value Box</t>
  </si>
  <si>
    <t>OR Thigh Value Box</t>
  </si>
  <si>
    <t>EC Thigh Value Box</t>
  </si>
  <si>
    <t>Crispy Chicken Caesar Salad without Dressing &amp; Croutons</t>
  </si>
  <si>
    <t>Caesar Side Salad without Dressing &amp; Croutons</t>
  </si>
  <si>
    <t>Crispy Chicken BLT Salad without Dressing</t>
  </si>
  <si>
    <t>House Side Salad without Dressing</t>
  </si>
  <si>
    <t>Heinz Buttermilk Ranch Dressing (1)</t>
  </si>
  <si>
    <t>Hidden Valley® The Original Ranch® Fat Free Dressing (1)</t>
  </si>
  <si>
    <t>Marzetti Light Italian Dressing (1)</t>
  </si>
  <si>
    <t>KFC® Creamy Parmesan Caesar Dressing (1)</t>
  </si>
  <si>
    <t>Parmesan Garlic Croutons Pouch (1)</t>
  </si>
  <si>
    <t>Green Beans</t>
  </si>
  <si>
    <t>Mashed Potatoes with Gravy</t>
  </si>
  <si>
    <t>Mashed Potatoes without Gravy</t>
  </si>
  <si>
    <t>Macaroni and Cheese</t>
  </si>
  <si>
    <t>Potato Wedges</t>
  </si>
  <si>
    <t>Corn on the Cob (3")</t>
  </si>
  <si>
    <t>Corn on the Cob (5.5")</t>
  </si>
  <si>
    <t>BBQ Baked Beans</t>
  </si>
  <si>
    <t>Potato Salad</t>
  </si>
  <si>
    <t>Cole Slaw</t>
  </si>
  <si>
    <t>Biscuit</t>
  </si>
  <si>
    <t>Sweet Kernel Corn</t>
  </si>
  <si>
    <t>Macaroni Salad</t>
  </si>
  <si>
    <t>KFC® Cornbread Muffin</t>
  </si>
  <si>
    <t>Apple Turnover (1)</t>
  </si>
  <si>
    <t>Cafe Valley Bakery® Chocolate Chip Cake (6 slices per cake)</t>
  </si>
  <si>
    <t>Lil' Bucket™ Lemon Creme Parfait Cup</t>
  </si>
  <si>
    <t>Lil' Bucket™ Chocolate Creme Parfait Cup</t>
  </si>
  <si>
    <t>Lil' Bucket™ Strawberry Shortcake Parfait Cup</t>
  </si>
  <si>
    <t>Reese's® Peanut Butter Pie Slice</t>
  </si>
  <si>
    <t>Oreo® Cookies and Creme Pie Slice</t>
  </si>
  <si>
    <t>Sweet Life® Oatmeal Raisin Cookie</t>
  </si>
  <si>
    <t>Sweet Life® Chocolate Chip Cookie</t>
  </si>
  <si>
    <t>OR Chicken - Whole Wing</t>
  </si>
  <si>
    <t>KFC</t>
  </si>
  <si>
    <t>EC Chicken - Breast</t>
  </si>
  <si>
    <t>EC Chicken - Drumstick</t>
  </si>
  <si>
    <t>EC Chicken - Thigh</t>
  </si>
  <si>
    <t>Spicy Crispy - Whole Wing</t>
  </si>
  <si>
    <t>Spicy Crispy - Breast</t>
  </si>
  <si>
    <t>Spicy Crispy - Drumstick</t>
  </si>
  <si>
    <t>Spicy Crispy - Thigh</t>
  </si>
  <si>
    <t>Grilled Chicken - Whole Wing</t>
  </si>
  <si>
    <t>Grilled Chicken - Breast</t>
  </si>
  <si>
    <t>Grilled Chicken - Drumstick</t>
  </si>
  <si>
    <t>Grilled Chicken - Thigh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</si>
  <si>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</si>
  <si>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</si>
  <si>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</si>
  <si>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</si>
  <si>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</si>
  <si>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</si>
  <si>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</si>
  <si>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</si>
  <si>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</si>
  <si>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</si>
  <si>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</si>
  <si>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Ykj</t>
  </si>
  <si>
    <t>2 days in a row is prohibited</t>
  </si>
  <si>
    <t>One restaurant chosen every day</t>
  </si>
  <si>
    <t>day 1 and 2</t>
  </si>
  <si>
    <t>day 2 and 3</t>
  </si>
  <si>
    <t>day 3 and 4</t>
  </si>
  <si>
    <t>day 4 and 5</t>
  </si>
  <si>
    <t>day 5 and 6</t>
  </si>
  <si>
    <t>day 6 and 7</t>
  </si>
  <si>
    <t>day 7 and 8</t>
  </si>
  <si>
    <t>day 8 and 9</t>
  </si>
  <si>
    <t>day 9 and 10</t>
  </si>
  <si>
    <t>day 10 and 11</t>
  </si>
  <si>
    <t>day 11 and 12</t>
  </si>
  <si>
    <t>day 12 and 13</t>
  </si>
  <si>
    <t>day 13 and 14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</si>
  <si>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</si>
  <si>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</si>
  <si>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</si>
  <si>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</si>
  <si>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</si>
  <si>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</si>
  <si>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</si>
  <si>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</si>
  <si>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</si>
  <si>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</si>
  <si>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</si>
  <si>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</si>
  <si>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</si>
  <si>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</si>
  <si>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N/A</t>
  </si>
  <si>
    <t>No perfect repetitions</t>
  </si>
  <si>
    <t>each one</t>
  </si>
  <si>
    <t>Table of chosen products</t>
  </si>
  <si>
    <t xml:space="preserve">and </t>
  </si>
  <si>
    <t>and</t>
  </si>
  <si>
    <t>day</t>
  </si>
  <si>
    <t>compare</t>
  </si>
  <si>
    <t>:</t>
  </si>
  <si>
    <t>Lj</t>
  </si>
  <si>
    <t>"-(Li-Lj)"</t>
  </si>
  <si>
    <t>"Li - Lj"</t>
  </si>
  <si>
    <t>Li</t>
  </si>
  <si>
    <t>Huge Constant</t>
  </si>
  <si>
    <t>Calculations</t>
  </si>
  <si>
    <t>Wp</t>
  </si>
  <si>
    <t>1-Wp</t>
  </si>
  <si>
    <t>Xij, Ykj and Wp are binary</t>
  </si>
  <si>
    <t>&lt;=</t>
    <phoneticPr fontId="0" type="noConversion"/>
  </si>
  <si>
    <t>&gt;=</t>
    <phoneticPr fontId="0" type="noConversion"/>
  </si>
  <si>
    <t>Sugar</t>
  </si>
  <si>
    <t>Sodium</t>
  </si>
  <si>
    <t>Calories</t>
  </si>
  <si>
    <t>Carbohydrates</t>
  </si>
  <si>
    <t>Fibre</t>
  </si>
  <si>
    <t>Protein</t>
  </si>
  <si>
    <t>Nutritions</t>
  </si>
  <si>
    <t>Ratio:</t>
  </si>
  <si>
    <t>Lunch</t>
  </si>
  <si>
    <t>Dinner</t>
  </si>
  <si>
    <t>max</t>
  </si>
  <si>
    <t>per day</t>
  </si>
  <si>
    <t>min</t>
  </si>
  <si>
    <t>g</t>
  </si>
  <si>
    <t>cal</t>
  </si>
  <si>
    <t>Objective function</t>
  </si>
  <si>
    <t>Transfat</t>
  </si>
  <si>
    <t>SUM</t>
  </si>
  <si>
    <t>Excess of calories</t>
  </si>
  <si>
    <t>penalty</t>
  </si>
  <si>
    <t>x1</t>
  </si>
  <si>
    <t>x2</t>
  </si>
  <si>
    <t>b1</t>
  </si>
  <si>
    <t>b2</t>
  </si>
  <si>
    <t>by</t>
  </si>
  <si>
    <t>applied</t>
  </si>
  <si>
    <t>greater than</t>
  </si>
  <si>
    <t>Finally,</t>
  </si>
  <si>
    <t>minimize:</t>
  </si>
  <si>
    <t>Constraints for x1i, x2i, b1i and b2i</t>
  </si>
  <si>
    <t xml:space="preserve">b1 </t>
  </si>
  <si>
    <t>x1 + x2</t>
  </si>
  <si>
    <t>x ( cal )</t>
  </si>
  <si>
    <t>M*b2</t>
  </si>
  <si>
    <t>L*b1</t>
  </si>
  <si>
    <t>L*b2</t>
  </si>
  <si>
    <t>Decision variables</t>
  </si>
  <si>
    <t>constraints</t>
  </si>
  <si>
    <t>Parameters</t>
  </si>
  <si>
    <t>Objective function and solutions</t>
  </si>
  <si>
    <t>In constraints</t>
  </si>
  <si>
    <t>calculated value</t>
  </si>
  <si>
    <t>set bound (in this scope)</t>
  </si>
  <si>
    <t>if actual amount is 200 greater the daily optimal</t>
  </si>
  <si>
    <t>, that is:</t>
  </si>
  <si>
    <t>Saturated fat</t>
  </si>
  <si>
    <t>amount &lt;=</t>
  </si>
  <si>
    <t>amount &gt;</t>
  </si>
  <si>
    <t>/</t>
  </si>
  <si>
    <t>Cholesterol</t>
  </si>
  <si>
    <t>no need</t>
  </si>
  <si>
    <t>just 2 check</t>
  </si>
  <si>
    <t>the algorithm</t>
  </si>
</sst>
</file>

<file path=xl/styles.xml><?xml version="1.0" encoding="utf-8"?>
<styleSheet xmlns="http://schemas.openxmlformats.org/spreadsheetml/2006/main">
  <numFmts count="1">
    <numFmt numFmtId="164" formatCode="#,##0.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2"/>
      <color theme="1"/>
      <name val="Arial Black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6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0" fillId="5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Alignment="1">
      <alignment wrapText="1"/>
    </xf>
    <xf numFmtId="0" fontId="0" fillId="0" borderId="0" xfId="0" applyFont="1"/>
    <xf numFmtId="0" fontId="0" fillId="10" borderId="1" xfId="0" applyFill="1" applyBorder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0" fontId="10" fillId="0" borderId="0" xfId="0" applyFont="1" applyFill="1" applyBorder="1"/>
    <xf numFmtId="0" fontId="4" fillId="0" borderId="0" xfId="0" applyFont="1" applyAlignment="1">
      <alignment horizontal="center"/>
    </xf>
    <xf numFmtId="3" fontId="0" fillId="10" borderId="1" xfId="0" applyNumberFormat="1" applyFill="1" applyBorder="1" applyAlignment="1">
      <alignment horizontal="center"/>
    </xf>
    <xf numFmtId="0" fontId="11" fillId="0" borderId="0" xfId="0" applyFont="1" applyBorder="1"/>
    <xf numFmtId="0" fontId="11" fillId="0" borderId="0" xfId="0" applyFont="1" applyFill="1" applyBorder="1"/>
    <xf numFmtId="0" fontId="0" fillId="0" borderId="0" xfId="0" applyFill="1" applyBorder="1" applyAlignment="1">
      <alignment horizontal="left"/>
    </xf>
    <xf numFmtId="4" fontId="0" fillId="0" borderId="3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11" borderId="0" xfId="0" applyFill="1"/>
    <xf numFmtId="0" fontId="4" fillId="10" borderId="0" xfId="0" applyFont="1" applyFill="1"/>
    <xf numFmtId="0" fontId="4" fillId="8" borderId="0" xfId="0" applyFont="1" applyFill="1"/>
    <xf numFmtId="0" fontId="4" fillId="0" borderId="0" xfId="0" applyFont="1" applyAlignment="1">
      <alignment horizontal="left"/>
    </xf>
    <xf numFmtId="0" fontId="4" fillId="5" borderId="0" xfId="0" applyFont="1" applyFill="1"/>
    <xf numFmtId="0" fontId="4" fillId="6" borderId="0" xfId="0" applyFont="1" applyFill="1"/>
    <xf numFmtId="0" fontId="0" fillId="8" borderId="0" xfId="0" applyFill="1"/>
    <xf numFmtId="0" fontId="14" fillId="8" borderId="0" xfId="0" applyFont="1" applyFill="1"/>
    <xf numFmtId="0" fontId="15" fillId="6" borderId="0" xfId="0" applyFont="1" applyFill="1" applyAlignment="1">
      <alignment horizontal="center"/>
    </xf>
    <xf numFmtId="4" fontId="0" fillId="10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4" fontId="0" fillId="10" borderId="1" xfId="0" applyNumberFormat="1" applyFill="1" applyBorder="1"/>
    <xf numFmtId="164" fontId="0" fillId="10" borderId="1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</xdr:row>
      <xdr:rowOff>0</xdr:rowOff>
    </xdr:from>
    <xdr:to>
      <xdr:col>37</xdr:col>
      <xdr:colOff>0</xdr:colOff>
      <xdr:row>653</xdr:row>
      <xdr:rowOff>0</xdr:rowOff>
    </xdr:to>
    <xdr:sp macro="" textlink="">
      <xdr:nvSpPr>
        <xdr:cNvPr id="84" name="OpenSolver1"/>
        <xdr:cNvSpPr/>
      </xdr:nvSpPr>
      <xdr:spPr>
        <a:xfrm>
          <a:off x="28651200" y="1438275"/>
          <a:ext cx="5838825" cy="123548775"/>
        </a:xfrm>
        <a:prstGeom prst="rect">
          <a:avLst/>
        </a:prstGeom>
        <a:solidFill>
          <a:srgbClr val="FF00FF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41</xdr:col>
      <xdr:colOff>0</xdr:colOff>
      <xdr:row>6</xdr:row>
      <xdr:rowOff>0</xdr:rowOff>
    </xdr:from>
    <xdr:to>
      <xdr:col>55</xdr:col>
      <xdr:colOff>0</xdr:colOff>
      <xdr:row>12</xdr:row>
      <xdr:rowOff>0</xdr:rowOff>
    </xdr:to>
    <xdr:sp macro="" textlink="">
      <xdr:nvSpPr>
        <xdr:cNvPr id="85" name="OpenSolver2"/>
        <xdr:cNvSpPr/>
      </xdr:nvSpPr>
      <xdr:spPr>
        <a:xfrm>
          <a:off x="37680900" y="1438275"/>
          <a:ext cx="15582900" cy="1143000"/>
        </a:xfrm>
        <a:prstGeom prst="rect">
          <a:avLst/>
        </a:prstGeom>
        <a:solidFill>
          <a:srgbClr val="FF00FF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39</xdr:col>
      <xdr:colOff>0</xdr:colOff>
      <xdr:row>92</xdr:row>
      <xdr:rowOff>0</xdr:rowOff>
    </xdr:from>
    <xdr:to>
      <xdr:col>40</xdr:col>
      <xdr:colOff>0</xdr:colOff>
      <xdr:row>183</xdr:row>
      <xdr:rowOff>0</xdr:rowOff>
    </xdr:to>
    <xdr:sp macro="" textlink="">
      <xdr:nvSpPr>
        <xdr:cNvPr id="86" name="OpenSolver3"/>
        <xdr:cNvSpPr/>
      </xdr:nvSpPr>
      <xdr:spPr>
        <a:xfrm>
          <a:off x="35947350" y="17821275"/>
          <a:ext cx="866775" cy="17335500"/>
        </a:xfrm>
        <a:prstGeom prst="rect">
          <a:avLst/>
        </a:prstGeom>
        <a:solidFill>
          <a:srgbClr val="FF00FF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41</xdr:col>
      <xdr:colOff>0</xdr:colOff>
      <xdr:row>225</xdr:row>
      <xdr:rowOff>0</xdr:rowOff>
    </xdr:from>
    <xdr:to>
      <xdr:col>55</xdr:col>
      <xdr:colOff>0</xdr:colOff>
      <xdr:row>229</xdr:row>
      <xdr:rowOff>0</xdr:rowOff>
    </xdr:to>
    <xdr:sp macro="" textlink="">
      <xdr:nvSpPr>
        <xdr:cNvPr id="87" name="OpenSolver4"/>
        <xdr:cNvSpPr/>
      </xdr:nvSpPr>
      <xdr:spPr>
        <a:xfrm>
          <a:off x="37680900" y="43329225"/>
          <a:ext cx="15582900" cy="762000"/>
        </a:xfrm>
        <a:prstGeom prst="rect">
          <a:avLst/>
        </a:prstGeom>
        <a:solidFill>
          <a:srgbClr val="FF00FF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42</xdr:col>
      <xdr:colOff>0</xdr:colOff>
      <xdr:row>253</xdr:row>
      <xdr:rowOff>0</xdr:rowOff>
    </xdr:from>
    <xdr:to>
      <xdr:col>43</xdr:col>
      <xdr:colOff>0</xdr:colOff>
      <xdr:row>254</xdr:row>
      <xdr:rowOff>0</xdr:rowOff>
    </xdr:to>
    <xdr:sp macro="" textlink="">
      <xdr:nvSpPr>
        <xdr:cNvPr id="88" name="OpenSolver5"/>
        <xdr:cNvSpPr/>
      </xdr:nvSpPr>
      <xdr:spPr>
        <a:xfrm>
          <a:off x="38957250" y="48710850"/>
          <a:ext cx="952500" cy="266700"/>
        </a:xfrm>
        <a:prstGeom prst="rect">
          <a:avLst/>
        </a:prstGeom>
        <a:noFill/>
        <a:ln w="2540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41</xdr:col>
      <xdr:colOff>1257300</xdr:colOff>
      <xdr:row>252</xdr:row>
      <xdr:rowOff>120650</xdr:rowOff>
    </xdr:from>
    <xdr:to>
      <xdr:col>42</xdr:col>
      <xdr:colOff>212039</xdr:colOff>
      <xdr:row>253</xdr:row>
      <xdr:rowOff>57150</xdr:rowOff>
    </xdr:to>
    <xdr:sp macro="" textlink="">
      <xdr:nvSpPr>
        <xdr:cNvPr id="89" name="OpenSolver6"/>
        <xdr:cNvSpPr/>
      </xdr:nvSpPr>
      <xdr:spPr>
        <a:xfrm>
          <a:off x="38938200" y="48641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41</xdr:col>
      <xdr:colOff>0</xdr:colOff>
      <xdr:row>207</xdr:row>
      <xdr:rowOff>0</xdr:rowOff>
    </xdr:from>
    <xdr:to>
      <xdr:col>55</xdr:col>
      <xdr:colOff>0</xdr:colOff>
      <xdr:row>208</xdr:row>
      <xdr:rowOff>0</xdr:rowOff>
    </xdr:to>
    <xdr:sp macro="" textlink="">
      <xdr:nvSpPr>
        <xdr:cNvPr id="90" name="OpenSolver7"/>
        <xdr:cNvSpPr/>
      </xdr:nvSpPr>
      <xdr:spPr>
        <a:xfrm>
          <a:off x="37680900" y="39776400"/>
          <a:ext cx="15582900" cy="190500"/>
        </a:xfrm>
        <a:prstGeom prst="rect">
          <a:avLst/>
        </a:prstGeom>
        <a:noFill/>
        <a:ln w="254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56</xdr:col>
      <xdr:colOff>0</xdr:colOff>
      <xdr:row>207</xdr:row>
      <xdr:rowOff>0</xdr:rowOff>
    </xdr:from>
    <xdr:to>
      <xdr:col>57</xdr:col>
      <xdr:colOff>0</xdr:colOff>
      <xdr:row>208</xdr:row>
      <xdr:rowOff>0</xdr:rowOff>
    </xdr:to>
    <xdr:sp macro="" textlink="">
      <xdr:nvSpPr>
        <xdr:cNvPr id="91" name="OpenSolver8"/>
        <xdr:cNvSpPr/>
      </xdr:nvSpPr>
      <xdr:spPr>
        <a:xfrm>
          <a:off x="53654325" y="39776400"/>
          <a:ext cx="1028700" cy="190500"/>
        </a:xfrm>
        <a:prstGeom prst="rect">
          <a:avLst/>
        </a:prstGeom>
        <a:noFill/>
        <a:ln w="254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&gt;</a:t>
          </a:r>
        </a:p>
      </xdr:txBody>
    </xdr:sp>
    <xdr:clientData/>
  </xdr:twoCellAnchor>
  <xdr:twoCellAnchor>
    <xdr:from>
      <xdr:col>55</xdr:col>
      <xdr:colOff>0</xdr:colOff>
      <xdr:row>207</xdr:row>
      <xdr:rowOff>95250</xdr:rowOff>
    </xdr:from>
    <xdr:to>
      <xdr:col>56</xdr:col>
      <xdr:colOff>0</xdr:colOff>
      <xdr:row>207</xdr:row>
      <xdr:rowOff>95250</xdr:rowOff>
    </xdr:to>
    <xdr:cxnSp macro="">
      <xdr:nvCxnSpPr>
        <xdr:cNvPr id="92" name="OpenSolver 9"/>
        <xdr:cNvCxnSpPr>
          <a:stCxn id="90" idx="3"/>
          <a:endCxn id="91" idx="1"/>
        </xdr:cNvCxnSpPr>
      </xdr:nvCxnSpPr>
      <xdr:spPr>
        <a:xfrm>
          <a:off x="53263800" y="39871650"/>
          <a:ext cx="390525" cy="0"/>
        </a:xfrm>
        <a:prstGeom prst="straightConnector1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</xdr:colOff>
      <xdr:row>206</xdr:row>
      <xdr:rowOff>158750</xdr:rowOff>
    </xdr:from>
    <xdr:to>
      <xdr:col>55</xdr:col>
      <xdr:colOff>385762</xdr:colOff>
      <xdr:row>208</xdr:row>
      <xdr:rowOff>31750</xdr:rowOff>
    </xdr:to>
    <xdr:sp macro="" textlink="">
      <xdr:nvSpPr>
        <xdr:cNvPr id="93" name="OpenSolver 10"/>
        <xdr:cNvSpPr/>
      </xdr:nvSpPr>
      <xdr:spPr>
        <a:xfrm>
          <a:off x="53268562" y="397446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192</xdr:row>
      <xdr:rowOff>0</xdr:rowOff>
    </xdr:from>
    <xdr:to>
      <xdr:col>55</xdr:col>
      <xdr:colOff>0</xdr:colOff>
      <xdr:row>193</xdr:row>
      <xdr:rowOff>0</xdr:rowOff>
    </xdr:to>
    <xdr:sp macro="" textlink="">
      <xdr:nvSpPr>
        <xdr:cNvPr id="94" name="OpenSolver11"/>
        <xdr:cNvSpPr/>
      </xdr:nvSpPr>
      <xdr:spPr>
        <a:xfrm>
          <a:off x="37680900" y="36918900"/>
          <a:ext cx="15582900" cy="190500"/>
        </a:xfrm>
        <a:prstGeom prst="rect">
          <a:avLst/>
        </a:prstGeom>
        <a:noFill/>
        <a:ln w="25400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56</xdr:col>
      <xdr:colOff>0</xdr:colOff>
      <xdr:row>192</xdr:row>
      <xdr:rowOff>0</xdr:rowOff>
    </xdr:from>
    <xdr:to>
      <xdr:col>57</xdr:col>
      <xdr:colOff>0</xdr:colOff>
      <xdr:row>193</xdr:row>
      <xdr:rowOff>0</xdr:rowOff>
    </xdr:to>
    <xdr:sp macro="" textlink="">
      <xdr:nvSpPr>
        <xdr:cNvPr id="95" name="OpenSolver12"/>
        <xdr:cNvSpPr/>
      </xdr:nvSpPr>
      <xdr:spPr>
        <a:xfrm>
          <a:off x="53654325" y="36918900"/>
          <a:ext cx="1028700" cy="190500"/>
        </a:xfrm>
        <a:prstGeom prst="rect">
          <a:avLst/>
        </a:prstGeom>
        <a:noFill/>
        <a:ln w="25400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&lt;</a:t>
          </a:r>
        </a:p>
      </xdr:txBody>
    </xdr:sp>
    <xdr:clientData/>
  </xdr:twoCellAnchor>
  <xdr:twoCellAnchor>
    <xdr:from>
      <xdr:col>55</xdr:col>
      <xdr:colOff>0</xdr:colOff>
      <xdr:row>192</xdr:row>
      <xdr:rowOff>95250</xdr:rowOff>
    </xdr:from>
    <xdr:to>
      <xdr:col>56</xdr:col>
      <xdr:colOff>0</xdr:colOff>
      <xdr:row>192</xdr:row>
      <xdr:rowOff>95250</xdr:rowOff>
    </xdr:to>
    <xdr:cxnSp macro="">
      <xdr:nvCxnSpPr>
        <xdr:cNvPr id="96" name="OpenSolver 13"/>
        <xdr:cNvCxnSpPr>
          <a:stCxn id="94" idx="3"/>
          <a:endCxn id="95" idx="1"/>
        </xdr:cNvCxnSpPr>
      </xdr:nvCxnSpPr>
      <xdr:spPr>
        <a:xfrm>
          <a:off x="53263800" y="37014150"/>
          <a:ext cx="390525" cy="0"/>
        </a:xfrm>
        <a:prstGeom prst="straightConnector1">
          <a:avLst/>
        </a:prstGeom>
        <a:ln>
          <a:solidFill>
            <a:srgbClr val="008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</xdr:colOff>
      <xdr:row>191</xdr:row>
      <xdr:rowOff>158750</xdr:rowOff>
    </xdr:from>
    <xdr:to>
      <xdr:col>55</xdr:col>
      <xdr:colOff>385762</xdr:colOff>
      <xdr:row>193</xdr:row>
      <xdr:rowOff>31750</xdr:rowOff>
    </xdr:to>
    <xdr:sp macro="" textlink="">
      <xdr:nvSpPr>
        <xdr:cNvPr id="97" name="OpenSolver 14"/>
        <xdr:cNvSpPr/>
      </xdr:nvSpPr>
      <xdr:spPr>
        <a:xfrm>
          <a:off x="53268562" y="368871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212</xdr:row>
      <xdr:rowOff>0</xdr:rowOff>
    </xdr:from>
    <xdr:to>
      <xdr:col>55</xdr:col>
      <xdr:colOff>0</xdr:colOff>
      <xdr:row>213</xdr:row>
      <xdr:rowOff>0</xdr:rowOff>
    </xdr:to>
    <xdr:sp macro="" textlink="">
      <xdr:nvSpPr>
        <xdr:cNvPr id="98" name="OpenSolver15"/>
        <xdr:cNvSpPr/>
      </xdr:nvSpPr>
      <xdr:spPr>
        <a:xfrm>
          <a:off x="37680900" y="40776525"/>
          <a:ext cx="15582900" cy="190500"/>
        </a:xfrm>
        <a:prstGeom prst="rect">
          <a:avLst/>
        </a:prstGeom>
        <a:noFill/>
        <a:ln w="25400">
          <a:solidFill>
            <a:srgbClr val="99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56</xdr:col>
      <xdr:colOff>0</xdr:colOff>
      <xdr:row>212</xdr:row>
      <xdr:rowOff>0</xdr:rowOff>
    </xdr:from>
    <xdr:to>
      <xdr:col>57</xdr:col>
      <xdr:colOff>0</xdr:colOff>
      <xdr:row>213</xdr:row>
      <xdr:rowOff>0</xdr:rowOff>
    </xdr:to>
    <xdr:sp macro="" textlink="">
      <xdr:nvSpPr>
        <xdr:cNvPr id="99" name="OpenSolver16"/>
        <xdr:cNvSpPr/>
      </xdr:nvSpPr>
      <xdr:spPr>
        <a:xfrm>
          <a:off x="53654325" y="40776525"/>
          <a:ext cx="1028700" cy="190500"/>
        </a:xfrm>
        <a:prstGeom prst="rect">
          <a:avLst/>
        </a:prstGeom>
        <a:noFill/>
        <a:ln w="25400">
          <a:solidFill>
            <a:srgbClr val="99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&gt;</a:t>
          </a:r>
        </a:p>
      </xdr:txBody>
    </xdr:sp>
    <xdr:clientData/>
  </xdr:twoCellAnchor>
  <xdr:twoCellAnchor>
    <xdr:from>
      <xdr:col>55</xdr:col>
      <xdr:colOff>0</xdr:colOff>
      <xdr:row>212</xdr:row>
      <xdr:rowOff>95250</xdr:rowOff>
    </xdr:from>
    <xdr:to>
      <xdr:col>56</xdr:col>
      <xdr:colOff>0</xdr:colOff>
      <xdr:row>212</xdr:row>
      <xdr:rowOff>95250</xdr:rowOff>
    </xdr:to>
    <xdr:cxnSp macro="">
      <xdr:nvCxnSpPr>
        <xdr:cNvPr id="100" name="OpenSolver 17"/>
        <xdr:cNvCxnSpPr>
          <a:stCxn id="98" idx="3"/>
          <a:endCxn id="99" idx="1"/>
        </xdr:cNvCxnSpPr>
      </xdr:nvCxnSpPr>
      <xdr:spPr>
        <a:xfrm>
          <a:off x="53263800" y="40871775"/>
          <a:ext cx="390525" cy="0"/>
        </a:xfrm>
        <a:prstGeom prst="straightConnector1">
          <a:avLst/>
        </a:prstGeom>
        <a:ln>
          <a:solidFill>
            <a:srgbClr val="99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</xdr:colOff>
      <xdr:row>211</xdr:row>
      <xdr:rowOff>158750</xdr:rowOff>
    </xdr:from>
    <xdr:to>
      <xdr:col>55</xdr:col>
      <xdr:colOff>385762</xdr:colOff>
      <xdr:row>213</xdr:row>
      <xdr:rowOff>31750</xdr:rowOff>
    </xdr:to>
    <xdr:sp macro="" textlink="">
      <xdr:nvSpPr>
        <xdr:cNvPr id="101" name="OpenSolver 18"/>
        <xdr:cNvSpPr/>
      </xdr:nvSpPr>
      <xdr:spPr>
        <a:xfrm>
          <a:off x="53268562" y="40744775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17</xdr:row>
      <xdr:rowOff>0</xdr:rowOff>
    </xdr:from>
    <xdr:to>
      <xdr:col>55</xdr:col>
      <xdr:colOff>0</xdr:colOff>
      <xdr:row>18</xdr:row>
      <xdr:rowOff>0</xdr:rowOff>
    </xdr:to>
    <xdr:sp macro="" textlink="">
      <xdr:nvSpPr>
        <xdr:cNvPr id="102" name="OpenSolver19"/>
        <xdr:cNvSpPr/>
      </xdr:nvSpPr>
      <xdr:spPr>
        <a:xfrm>
          <a:off x="37680900" y="3533775"/>
          <a:ext cx="15582900" cy="190500"/>
        </a:xfrm>
        <a:prstGeom prst="rect">
          <a:avLst/>
        </a:prstGeom>
        <a:noFill/>
        <a:ln w="25400">
          <a:solidFill>
            <a:srgbClr val="8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47</xdr:col>
      <xdr:colOff>0</xdr:colOff>
      <xdr:row>19</xdr:row>
      <xdr:rowOff>0</xdr:rowOff>
    </xdr:from>
    <xdr:to>
      <xdr:col>48</xdr:col>
      <xdr:colOff>0</xdr:colOff>
      <xdr:row>20</xdr:row>
      <xdr:rowOff>0</xdr:rowOff>
    </xdr:to>
    <xdr:sp macro="" textlink="">
      <xdr:nvSpPr>
        <xdr:cNvPr id="103" name="OpenSolver20"/>
        <xdr:cNvSpPr/>
      </xdr:nvSpPr>
      <xdr:spPr>
        <a:xfrm>
          <a:off x="45548550" y="3914775"/>
          <a:ext cx="952500" cy="190500"/>
        </a:xfrm>
        <a:prstGeom prst="rect">
          <a:avLst/>
        </a:prstGeom>
        <a:noFill/>
        <a:ln w="25400">
          <a:solidFill>
            <a:srgbClr val="8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=</a:t>
          </a:r>
        </a:p>
      </xdr:txBody>
    </xdr:sp>
    <xdr:clientData/>
  </xdr:twoCellAnchor>
  <xdr:twoCellAnchor>
    <xdr:from>
      <xdr:col>46</xdr:col>
      <xdr:colOff>876300</xdr:colOff>
      <xdr:row>18</xdr:row>
      <xdr:rowOff>0</xdr:rowOff>
    </xdr:from>
    <xdr:to>
      <xdr:col>47</xdr:col>
      <xdr:colOff>0</xdr:colOff>
      <xdr:row>19</xdr:row>
      <xdr:rowOff>95250</xdr:rowOff>
    </xdr:to>
    <xdr:cxnSp macro="">
      <xdr:nvCxnSpPr>
        <xdr:cNvPr id="104" name="OpenSolver 21"/>
        <xdr:cNvCxnSpPr>
          <a:stCxn id="102" idx="2"/>
          <a:endCxn id="103" idx="1"/>
        </xdr:cNvCxnSpPr>
      </xdr:nvCxnSpPr>
      <xdr:spPr>
        <a:xfrm>
          <a:off x="45472350" y="3724275"/>
          <a:ext cx="76200" cy="285750"/>
        </a:xfrm>
        <a:prstGeom prst="straightConnector1">
          <a:avLst/>
        </a:prstGeom>
        <a:ln>
          <a:solidFill>
            <a:srgbClr val="8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723900</xdr:colOff>
      <xdr:row>18</xdr:row>
      <xdr:rowOff>15875</xdr:rowOff>
    </xdr:from>
    <xdr:to>
      <xdr:col>47</xdr:col>
      <xdr:colOff>152400</xdr:colOff>
      <xdr:row>19</xdr:row>
      <xdr:rowOff>79375</xdr:rowOff>
    </xdr:to>
    <xdr:sp macro="" textlink="">
      <xdr:nvSpPr>
        <xdr:cNvPr id="105" name="OpenSolver 22"/>
        <xdr:cNvSpPr/>
      </xdr:nvSpPr>
      <xdr:spPr>
        <a:xfrm>
          <a:off x="45319950" y="37401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46</xdr:col>
      <xdr:colOff>0</xdr:colOff>
      <xdr:row>92</xdr:row>
      <xdr:rowOff>0</xdr:rowOff>
    </xdr:from>
    <xdr:to>
      <xdr:col>47</xdr:col>
      <xdr:colOff>0</xdr:colOff>
      <xdr:row>183</xdr:row>
      <xdr:rowOff>0</xdr:rowOff>
    </xdr:to>
    <xdr:sp macro="" textlink="">
      <xdr:nvSpPr>
        <xdr:cNvPr id="106" name="OpenSolver23"/>
        <xdr:cNvSpPr/>
      </xdr:nvSpPr>
      <xdr:spPr>
        <a:xfrm>
          <a:off x="44596050" y="17821275"/>
          <a:ext cx="952500" cy="17335500"/>
        </a:xfrm>
        <a:prstGeom prst="rect">
          <a:avLst/>
        </a:prstGeom>
        <a:noFill/>
        <a:ln w="25400">
          <a:solidFill>
            <a:srgbClr val="00CC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48</xdr:col>
      <xdr:colOff>0</xdr:colOff>
      <xdr:row>92</xdr:row>
      <xdr:rowOff>0</xdr:rowOff>
    </xdr:from>
    <xdr:to>
      <xdr:col>49</xdr:col>
      <xdr:colOff>0</xdr:colOff>
      <xdr:row>183</xdr:row>
      <xdr:rowOff>0</xdr:rowOff>
    </xdr:to>
    <xdr:sp macro="" textlink="">
      <xdr:nvSpPr>
        <xdr:cNvPr id="107" name="OpenSolver24"/>
        <xdr:cNvSpPr/>
      </xdr:nvSpPr>
      <xdr:spPr>
        <a:xfrm>
          <a:off x="46501050" y="17821275"/>
          <a:ext cx="952500" cy="17335500"/>
        </a:xfrm>
        <a:prstGeom prst="rect">
          <a:avLst/>
        </a:prstGeom>
        <a:noFill/>
        <a:ln w="25400">
          <a:solidFill>
            <a:srgbClr val="00CC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&gt;</a:t>
          </a:r>
        </a:p>
      </xdr:txBody>
    </xdr:sp>
    <xdr:clientData/>
  </xdr:twoCellAnchor>
  <xdr:twoCellAnchor>
    <xdr:from>
      <xdr:col>47</xdr:col>
      <xdr:colOff>0</xdr:colOff>
      <xdr:row>137</xdr:row>
      <xdr:rowOff>95250</xdr:rowOff>
    </xdr:from>
    <xdr:to>
      <xdr:col>48</xdr:col>
      <xdr:colOff>0</xdr:colOff>
      <xdr:row>137</xdr:row>
      <xdr:rowOff>95250</xdr:rowOff>
    </xdr:to>
    <xdr:cxnSp macro="">
      <xdr:nvCxnSpPr>
        <xdr:cNvPr id="108" name="OpenSolver 25"/>
        <xdr:cNvCxnSpPr>
          <a:stCxn id="106" idx="3"/>
          <a:endCxn id="107" idx="1"/>
        </xdr:cNvCxnSpPr>
      </xdr:nvCxnSpPr>
      <xdr:spPr>
        <a:xfrm>
          <a:off x="45548550" y="26489025"/>
          <a:ext cx="952500" cy="0"/>
        </a:xfrm>
        <a:prstGeom prst="straightConnector1">
          <a:avLst/>
        </a:prstGeom>
        <a:ln>
          <a:solidFill>
            <a:srgbClr val="00CC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285750</xdr:colOff>
      <xdr:row>136</xdr:row>
      <xdr:rowOff>158750</xdr:rowOff>
    </xdr:from>
    <xdr:to>
      <xdr:col>47</xdr:col>
      <xdr:colOff>666750</xdr:colOff>
      <xdr:row>138</xdr:row>
      <xdr:rowOff>31750</xdr:rowOff>
    </xdr:to>
    <xdr:sp macro="" textlink="">
      <xdr:nvSpPr>
        <xdr:cNvPr id="109" name="OpenSolver 26"/>
        <xdr:cNvSpPr/>
      </xdr:nvSpPr>
      <xdr:spPr>
        <a:xfrm>
          <a:off x="45834300" y="26362025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50</xdr:col>
      <xdr:colOff>0</xdr:colOff>
      <xdr:row>92</xdr:row>
      <xdr:rowOff>0</xdr:rowOff>
    </xdr:from>
    <xdr:to>
      <xdr:col>51</xdr:col>
      <xdr:colOff>0</xdr:colOff>
      <xdr:row>183</xdr:row>
      <xdr:rowOff>0</xdr:rowOff>
    </xdr:to>
    <xdr:sp macro="" textlink="">
      <xdr:nvSpPr>
        <xdr:cNvPr id="110" name="OpenSolver27"/>
        <xdr:cNvSpPr/>
      </xdr:nvSpPr>
      <xdr:spPr>
        <a:xfrm>
          <a:off x="48453675" y="17821275"/>
          <a:ext cx="1028700" cy="17335500"/>
        </a:xfrm>
        <a:prstGeom prst="rect">
          <a:avLst/>
        </a:prstGeom>
        <a:noFill/>
        <a:ln w="2540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52</xdr:col>
      <xdr:colOff>0</xdr:colOff>
      <xdr:row>92</xdr:row>
      <xdr:rowOff>0</xdr:rowOff>
    </xdr:from>
    <xdr:to>
      <xdr:col>53</xdr:col>
      <xdr:colOff>0</xdr:colOff>
      <xdr:row>183</xdr:row>
      <xdr:rowOff>0</xdr:rowOff>
    </xdr:to>
    <xdr:sp macro="" textlink="">
      <xdr:nvSpPr>
        <xdr:cNvPr id="111" name="OpenSolver28"/>
        <xdr:cNvSpPr/>
      </xdr:nvSpPr>
      <xdr:spPr>
        <a:xfrm>
          <a:off x="50511075" y="17821275"/>
          <a:ext cx="1057275" cy="17335500"/>
        </a:xfrm>
        <a:prstGeom prst="rect">
          <a:avLst/>
        </a:prstGeom>
        <a:noFill/>
        <a:ln w="2540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&gt;</a:t>
          </a:r>
        </a:p>
      </xdr:txBody>
    </xdr:sp>
    <xdr:clientData/>
  </xdr:twoCellAnchor>
  <xdr:twoCellAnchor>
    <xdr:from>
      <xdr:col>51</xdr:col>
      <xdr:colOff>0</xdr:colOff>
      <xdr:row>137</xdr:row>
      <xdr:rowOff>95250</xdr:rowOff>
    </xdr:from>
    <xdr:to>
      <xdr:col>52</xdr:col>
      <xdr:colOff>0</xdr:colOff>
      <xdr:row>137</xdr:row>
      <xdr:rowOff>95250</xdr:rowOff>
    </xdr:to>
    <xdr:cxnSp macro="">
      <xdr:nvCxnSpPr>
        <xdr:cNvPr id="112" name="OpenSolver 29"/>
        <xdr:cNvCxnSpPr>
          <a:stCxn id="110" idx="3"/>
          <a:endCxn id="111" idx="1"/>
        </xdr:cNvCxnSpPr>
      </xdr:nvCxnSpPr>
      <xdr:spPr>
        <a:xfrm>
          <a:off x="49482375" y="26489025"/>
          <a:ext cx="1028700" cy="0"/>
        </a:xfrm>
        <a:prstGeom prst="straightConnector1">
          <a:avLst/>
        </a:prstGeom>
        <a:ln>
          <a:solidFill>
            <a:srgbClr val="FF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323850</xdr:colOff>
      <xdr:row>136</xdr:row>
      <xdr:rowOff>158750</xdr:rowOff>
    </xdr:from>
    <xdr:to>
      <xdr:col>51</xdr:col>
      <xdr:colOff>704850</xdr:colOff>
      <xdr:row>138</xdr:row>
      <xdr:rowOff>31750</xdr:rowOff>
    </xdr:to>
    <xdr:sp macro="" textlink="">
      <xdr:nvSpPr>
        <xdr:cNvPr id="113" name="OpenSolver 30"/>
        <xdr:cNvSpPr/>
      </xdr:nvSpPr>
      <xdr:spPr>
        <a:xfrm>
          <a:off x="49806225" y="26362025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24</xdr:row>
      <xdr:rowOff>0</xdr:rowOff>
    </xdr:from>
    <xdr:to>
      <xdr:col>54</xdr:col>
      <xdr:colOff>0</xdr:colOff>
      <xdr:row>30</xdr:row>
      <xdr:rowOff>0</xdr:rowOff>
    </xdr:to>
    <xdr:sp macro="" textlink="">
      <xdr:nvSpPr>
        <xdr:cNvPr id="114" name="OpenSolver31"/>
        <xdr:cNvSpPr/>
      </xdr:nvSpPr>
      <xdr:spPr>
        <a:xfrm>
          <a:off x="37680900" y="4867275"/>
          <a:ext cx="14944725" cy="1143000"/>
        </a:xfrm>
        <a:prstGeom prst="rect">
          <a:avLst/>
        </a:prstGeom>
        <a:noFill/>
        <a:ln w="25400">
          <a:solidFill>
            <a:srgbClr val="CC00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47</xdr:col>
      <xdr:colOff>0</xdr:colOff>
      <xdr:row>31</xdr:row>
      <xdr:rowOff>0</xdr:rowOff>
    </xdr:from>
    <xdr:to>
      <xdr:col>48</xdr:col>
      <xdr:colOff>0</xdr:colOff>
      <xdr:row>32</xdr:row>
      <xdr:rowOff>0</xdr:rowOff>
    </xdr:to>
    <xdr:sp macro="" textlink="">
      <xdr:nvSpPr>
        <xdr:cNvPr id="115" name="OpenSolver32"/>
        <xdr:cNvSpPr/>
      </xdr:nvSpPr>
      <xdr:spPr>
        <a:xfrm>
          <a:off x="45548550" y="6200775"/>
          <a:ext cx="952500" cy="190500"/>
        </a:xfrm>
        <a:prstGeom prst="rect">
          <a:avLst/>
        </a:prstGeom>
        <a:noFill/>
        <a:ln w="25400">
          <a:solidFill>
            <a:srgbClr val="CC00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&lt;</a:t>
          </a:r>
        </a:p>
      </xdr:txBody>
    </xdr:sp>
    <xdr:clientData/>
  </xdr:twoCellAnchor>
  <xdr:twoCellAnchor>
    <xdr:from>
      <xdr:col>46</xdr:col>
      <xdr:colOff>557213</xdr:colOff>
      <xdr:row>30</xdr:row>
      <xdr:rowOff>0</xdr:rowOff>
    </xdr:from>
    <xdr:to>
      <xdr:col>47</xdr:col>
      <xdr:colOff>0</xdr:colOff>
      <xdr:row>31</xdr:row>
      <xdr:rowOff>95250</xdr:rowOff>
    </xdr:to>
    <xdr:cxnSp macro="">
      <xdr:nvCxnSpPr>
        <xdr:cNvPr id="116" name="OpenSolver 33"/>
        <xdr:cNvCxnSpPr>
          <a:stCxn id="114" idx="2"/>
          <a:endCxn id="115" idx="1"/>
        </xdr:cNvCxnSpPr>
      </xdr:nvCxnSpPr>
      <xdr:spPr>
        <a:xfrm>
          <a:off x="45153263" y="6010275"/>
          <a:ext cx="395287" cy="285750"/>
        </a:xfrm>
        <a:prstGeom prst="straightConnector1">
          <a:avLst/>
        </a:prstGeom>
        <a:ln>
          <a:solidFill>
            <a:srgbClr val="CC00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564356</xdr:colOff>
      <xdr:row>30</xdr:row>
      <xdr:rowOff>15875</xdr:rowOff>
    </xdr:from>
    <xdr:to>
      <xdr:col>46</xdr:col>
      <xdr:colOff>945356</xdr:colOff>
      <xdr:row>31</xdr:row>
      <xdr:rowOff>79375</xdr:rowOff>
    </xdr:to>
    <xdr:sp macro="" textlink="">
      <xdr:nvSpPr>
        <xdr:cNvPr id="117" name="OpenSolver 34"/>
        <xdr:cNvSpPr/>
      </xdr:nvSpPr>
      <xdr:spPr>
        <a:xfrm>
          <a:off x="45160406" y="60261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273</xdr:row>
      <xdr:rowOff>0</xdr:rowOff>
    </xdr:from>
    <xdr:to>
      <xdr:col>55</xdr:col>
      <xdr:colOff>0</xdr:colOff>
      <xdr:row>274</xdr:row>
      <xdr:rowOff>0</xdr:rowOff>
    </xdr:to>
    <xdr:sp macro="" textlink="">
      <xdr:nvSpPr>
        <xdr:cNvPr id="118" name="OpenSolver35"/>
        <xdr:cNvSpPr/>
      </xdr:nvSpPr>
      <xdr:spPr>
        <a:xfrm>
          <a:off x="37680900" y="52597050"/>
          <a:ext cx="15582900" cy="190500"/>
        </a:xfrm>
        <a:prstGeom prst="rect">
          <a:avLst/>
        </a:prstGeom>
        <a:noFill/>
        <a:ln w="254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41</xdr:col>
      <xdr:colOff>0</xdr:colOff>
      <xdr:row>275</xdr:row>
      <xdr:rowOff>0</xdr:rowOff>
    </xdr:from>
    <xdr:to>
      <xdr:col>55</xdr:col>
      <xdr:colOff>0</xdr:colOff>
      <xdr:row>276</xdr:row>
      <xdr:rowOff>0</xdr:rowOff>
    </xdr:to>
    <xdr:sp macro="" textlink="">
      <xdr:nvSpPr>
        <xdr:cNvPr id="119" name="OpenSolver36"/>
        <xdr:cNvSpPr/>
      </xdr:nvSpPr>
      <xdr:spPr>
        <a:xfrm>
          <a:off x="37680900" y="52978050"/>
          <a:ext cx="15582900" cy="190500"/>
        </a:xfrm>
        <a:prstGeom prst="rect">
          <a:avLst/>
        </a:prstGeom>
        <a:noFill/>
        <a:ln w="254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&lt;</a:t>
          </a:r>
        </a:p>
      </xdr:txBody>
    </xdr:sp>
    <xdr:clientData/>
  </xdr:twoCellAnchor>
  <xdr:twoCellAnchor>
    <xdr:from>
      <xdr:col>46</xdr:col>
      <xdr:colOff>876300</xdr:colOff>
      <xdr:row>274</xdr:row>
      <xdr:rowOff>0</xdr:rowOff>
    </xdr:from>
    <xdr:to>
      <xdr:col>46</xdr:col>
      <xdr:colOff>876300</xdr:colOff>
      <xdr:row>275</xdr:row>
      <xdr:rowOff>0</xdr:rowOff>
    </xdr:to>
    <xdr:cxnSp macro="">
      <xdr:nvCxnSpPr>
        <xdr:cNvPr id="120" name="OpenSolver 37"/>
        <xdr:cNvCxnSpPr>
          <a:stCxn id="118" idx="2"/>
          <a:endCxn id="119" idx="0"/>
        </xdr:cNvCxnSpPr>
      </xdr:nvCxnSpPr>
      <xdr:spPr>
        <a:xfrm>
          <a:off x="45472350" y="52787550"/>
          <a:ext cx="0" cy="190500"/>
        </a:xfrm>
        <a:prstGeom prst="straightConnector1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685800</xdr:colOff>
      <xdr:row>273</xdr:row>
      <xdr:rowOff>158750</xdr:rowOff>
    </xdr:from>
    <xdr:to>
      <xdr:col>47</xdr:col>
      <xdr:colOff>114300</xdr:colOff>
      <xdr:row>275</xdr:row>
      <xdr:rowOff>31750</xdr:rowOff>
    </xdr:to>
    <xdr:sp macro="" textlink="">
      <xdr:nvSpPr>
        <xdr:cNvPr id="121" name="OpenSolver 38"/>
        <xdr:cNvSpPr/>
      </xdr:nvSpPr>
      <xdr:spPr>
        <a:xfrm>
          <a:off x="45281850" y="5275580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12700</xdr:colOff>
      <xdr:row>275</xdr:row>
      <xdr:rowOff>12700</xdr:rowOff>
    </xdr:from>
    <xdr:to>
      <xdr:col>55</xdr:col>
      <xdr:colOff>12700</xdr:colOff>
      <xdr:row>276</xdr:row>
      <xdr:rowOff>12700</xdr:rowOff>
    </xdr:to>
    <xdr:sp macro="" textlink="">
      <xdr:nvSpPr>
        <xdr:cNvPr id="122" name="OpenSolver39"/>
        <xdr:cNvSpPr/>
      </xdr:nvSpPr>
      <xdr:spPr>
        <a:xfrm>
          <a:off x="37693600" y="52990750"/>
          <a:ext cx="15582900" cy="190500"/>
        </a:xfrm>
        <a:prstGeom prst="rect">
          <a:avLst/>
        </a:prstGeom>
        <a:noFill/>
        <a:ln w="25400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41</xdr:col>
      <xdr:colOff>0</xdr:colOff>
      <xdr:row>277</xdr:row>
      <xdr:rowOff>0</xdr:rowOff>
    </xdr:from>
    <xdr:to>
      <xdr:col>55</xdr:col>
      <xdr:colOff>0</xdr:colOff>
      <xdr:row>278</xdr:row>
      <xdr:rowOff>0</xdr:rowOff>
    </xdr:to>
    <xdr:sp macro="" textlink="">
      <xdr:nvSpPr>
        <xdr:cNvPr id="123" name="OpenSolver40"/>
        <xdr:cNvSpPr/>
      </xdr:nvSpPr>
      <xdr:spPr>
        <a:xfrm>
          <a:off x="37680900" y="53359050"/>
          <a:ext cx="15582900" cy="190500"/>
        </a:xfrm>
        <a:prstGeom prst="rect">
          <a:avLst/>
        </a:prstGeom>
        <a:noFill/>
        <a:ln w="25400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&lt;</a:t>
          </a:r>
        </a:p>
      </xdr:txBody>
    </xdr:sp>
    <xdr:clientData/>
  </xdr:twoCellAnchor>
  <xdr:twoCellAnchor>
    <xdr:from>
      <xdr:col>46</xdr:col>
      <xdr:colOff>876300</xdr:colOff>
      <xdr:row>276</xdr:row>
      <xdr:rowOff>12700</xdr:rowOff>
    </xdr:from>
    <xdr:to>
      <xdr:col>46</xdr:col>
      <xdr:colOff>889000</xdr:colOff>
      <xdr:row>277</xdr:row>
      <xdr:rowOff>0</xdr:rowOff>
    </xdr:to>
    <xdr:cxnSp macro="">
      <xdr:nvCxnSpPr>
        <xdr:cNvPr id="124" name="OpenSolver 41"/>
        <xdr:cNvCxnSpPr>
          <a:stCxn id="122" idx="2"/>
          <a:endCxn id="123" idx="0"/>
        </xdr:cNvCxnSpPr>
      </xdr:nvCxnSpPr>
      <xdr:spPr>
        <a:xfrm flipH="1">
          <a:off x="45472350" y="53181250"/>
          <a:ext cx="12700" cy="177800"/>
        </a:xfrm>
        <a:prstGeom prst="straightConnector1">
          <a:avLst/>
        </a:prstGeom>
        <a:ln>
          <a:solidFill>
            <a:srgbClr val="008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692150</xdr:colOff>
      <xdr:row>275</xdr:row>
      <xdr:rowOff>165100</xdr:rowOff>
    </xdr:from>
    <xdr:to>
      <xdr:col>47</xdr:col>
      <xdr:colOff>120650</xdr:colOff>
      <xdr:row>277</xdr:row>
      <xdr:rowOff>38100</xdr:rowOff>
    </xdr:to>
    <xdr:sp macro="" textlink="">
      <xdr:nvSpPr>
        <xdr:cNvPr id="125" name="OpenSolver 42"/>
        <xdr:cNvSpPr/>
      </xdr:nvSpPr>
      <xdr:spPr>
        <a:xfrm>
          <a:off x="45288200" y="531431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282</xdr:row>
      <xdr:rowOff>0</xdr:rowOff>
    </xdr:from>
    <xdr:to>
      <xdr:col>55</xdr:col>
      <xdr:colOff>0</xdr:colOff>
      <xdr:row>283</xdr:row>
      <xdr:rowOff>0</xdr:rowOff>
    </xdr:to>
    <xdr:sp macro="" textlink="">
      <xdr:nvSpPr>
        <xdr:cNvPr id="126" name="OpenSolver43"/>
        <xdr:cNvSpPr/>
      </xdr:nvSpPr>
      <xdr:spPr>
        <a:xfrm>
          <a:off x="37680900" y="54311550"/>
          <a:ext cx="15582900" cy="190500"/>
        </a:xfrm>
        <a:prstGeom prst="rect">
          <a:avLst/>
        </a:prstGeom>
        <a:noFill/>
        <a:ln w="25400">
          <a:solidFill>
            <a:srgbClr val="99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41</xdr:col>
      <xdr:colOff>0</xdr:colOff>
      <xdr:row>284</xdr:row>
      <xdr:rowOff>0</xdr:rowOff>
    </xdr:from>
    <xdr:to>
      <xdr:col>55</xdr:col>
      <xdr:colOff>0</xdr:colOff>
      <xdr:row>285</xdr:row>
      <xdr:rowOff>0</xdr:rowOff>
    </xdr:to>
    <xdr:sp macro="" textlink="">
      <xdr:nvSpPr>
        <xdr:cNvPr id="127" name="OpenSolver44"/>
        <xdr:cNvSpPr/>
      </xdr:nvSpPr>
      <xdr:spPr>
        <a:xfrm>
          <a:off x="37680900" y="54692550"/>
          <a:ext cx="15582900" cy="190500"/>
        </a:xfrm>
        <a:prstGeom prst="rect">
          <a:avLst/>
        </a:prstGeom>
        <a:noFill/>
        <a:ln w="25400">
          <a:solidFill>
            <a:srgbClr val="99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&lt;</a:t>
          </a:r>
        </a:p>
      </xdr:txBody>
    </xdr:sp>
    <xdr:clientData/>
  </xdr:twoCellAnchor>
  <xdr:twoCellAnchor>
    <xdr:from>
      <xdr:col>46</xdr:col>
      <xdr:colOff>876300</xdr:colOff>
      <xdr:row>283</xdr:row>
      <xdr:rowOff>0</xdr:rowOff>
    </xdr:from>
    <xdr:to>
      <xdr:col>46</xdr:col>
      <xdr:colOff>876300</xdr:colOff>
      <xdr:row>284</xdr:row>
      <xdr:rowOff>0</xdr:rowOff>
    </xdr:to>
    <xdr:cxnSp macro="">
      <xdr:nvCxnSpPr>
        <xdr:cNvPr id="128" name="OpenSolver 45"/>
        <xdr:cNvCxnSpPr>
          <a:stCxn id="126" idx="2"/>
          <a:endCxn id="127" idx="0"/>
        </xdr:cNvCxnSpPr>
      </xdr:nvCxnSpPr>
      <xdr:spPr>
        <a:xfrm>
          <a:off x="45472350" y="54502050"/>
          <a:ext cx="0" cy="190500"/>
        </a:xfrm>
        <a:prstGeom prst="straightConnector1">
          <a:avLst/>
        </a:prstGeom>
        <a:ln>
          <a:solidFill>
            <a:srgbClr val="99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685800</xdr:colOff>
      <xdr:row>282</xdr:row>
      <xdr:rowOff>158750</xdr:rowOff>
    </xdr:from>
    <xdr:to>
      <xdr:col>47</xdr:col>
      <xdr:colOff>114300</xdr:colOff>
      <xdr:row>284</xdr:row>
      <xdr:rowOff>31750</xdr:rowOff>
    </xdr:to>
    <xdr:sp macro="" textlink="">
      <xdr:nvSpPr>
        <xdr:cNvPr id="129" name="OpenSolver 46"/>
        <xdr:cNvSpPr/>
      </xdr:nvSpPr>
      <xdr:spPr>
        <a:xfrm>
          <a:off x="45281850" y="5447030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280</xdr:row>
      <xdr:rowOff>0</xdr:rowOff>
    </xdr:from>
    <xdr:to>
      <xdr:col>55</xdr:col>
      <xdr:colOff>0</xdr:colOff>
      <xdr:row>281</xdr:row>
      <xdr:rowOff>0</xdr:rowOff>
    </xdr:to>
    <xdr:sp macro="" textlink="">
      <xdr:nvSpPr>
        <xdr:cNvPr id="130" name="OpenSolver47"/>
        <xdr:cNvSpPr/>
      </xdr:nvSpPr>
      <xdr:spPr>
        <a:xfrm>
          <a:off x="37680900" y="53930550"/>
          <a:ext cx="15582900" cy="190500"/>
        </a:xfrm>
        <a:prstGeom prst="rect">
          <a:avLst/>
        </a:prstGeom>
        <a:noFill/>
        <a:ln w="25400">
          <a:solidFill>
            <a:srgbClr val="8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41</xdr:col>
      <xdr:colOff>12700</xdr:colOff>
      <xdr:row>282</xdr:row>
      <xdr:rowOff>12700</xdr:rowOff>
    </xdr:from>
    <xdr:to>
      <xdr:col>55</xdr:col>
      <xdr:colOff>12700</xdr:colOff>
      <xdr:row>283</xdr:row>
      <xdr:rowOff>12700</xdr:rowOff>
    </xdr:to>
    <xdr:sp macro="" textlink="">
      <xdr:nvSpPr>
        <xdr:cNvPr id="131" name="OpenSolver48"/>
        <xdr:cNvSpPr/>
      </xdr:nvSpPr>
      <xdr:spPr>
        <a:xfrm>
          <a:off x="37693600" y="54324250"/>
          <a:ext cx="15582900" cy="190500"/>
        </a:xfrm>
        <a:prstGeom prst="rect">
          <a:avLst/>
        </a:prstGeom>
        <a:noFill/>
        <a:ln w="25400">
          <a:solidFill>
            <a:srgbClr val="8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&lt;</a:t>
          </a:r>
        </a:p>
      </xdr:txBody>
    </xdr:sp>
    <xdr:clientData/>
  </xdr:twoCellAnchor>
  <xdr:twoCellAnchor>
    <xdr:from>
      <xdr:col>46</xdr:col>
      <xdr:colOff>876300</xdr:colOff>
      <xdr:row>281</xdr:row>
      <xdr:rowOff>0</xdr:rowOff>
    </xdr:from>
    <xdr:to>
      <xdr:col>46</xdr:col>
      <xdr:colOff>889000</xdr:colOff>
      <xdr:row>282</xdr:row>
      <xdr:rowOff>12700</xdr:rowOff>
    </xdr:to>
    <xdr:cxnSp macro="">
      <xdr:nvCxnSpPr>
        <xdr:cNvPr id="132" name="OpenSolver 49"/>
        <xdr:cNvCxnSpPr>
          <a:stCxn id="130" idx="2"/>
          <a:endCxn id="131" idx="0"/>
        </xdr:cNvCxnSpPr>
      </xdr:nvCxnSpPr>
      <xdr:spPr>
        <a:xfrm>
          <a:off x="45472350" y="54121050"/>
          <a:ext cx="12700" cy="203200"/>
        </a:xfrm>
        <a:prstGeom prst="straightConnector1">
          <a:avLst/>
        </a:prstGeom>
        <a:ln>
          <a:solidFill>
            <a:srgbClr val="8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692150</xdr:colOff>
      <xdr:row>280</xdr:row>
      <xdr:rowOff>165100</xdr:rowOff>
    </xdr:from>
    <xdr:to>
      <xdr:col>47</xdr:col>
      <xdr:colOff>120650</xdr:colOff>
      <xdr:row>282</xdr:row>
      <xdr:rowOff>38100</xdr:rowOff>
    </xdr:to>
    <xdr:sp macro="" textlink="">
      <xdr:nvSpPr>
        <xdr:cNvPr id="133" name="OpenSolver 50"/>
        <xdr:cNvSpPr/>
      </xdr:nvSpPr>
      <xdr:spPr>
        <a:xfrm>
          <a:off x="45288200" y="540956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258</xdr:row>
      <xdr:rowOff>0</xdr:rowOff>
    </xdr:from>
    <xdr:to>
      <xdr:col>55</xdr:col>
      <xdr:colOff>0</xdr:colOff>
      <xdr:row>259</xdr:row>
      <xdr:rowOff>0</xdr:rowOff>
    </xdr:to>
    <xdr:sp macro="" textlink="">
      <xdr:nvSpPr>
        <xdr:cNvPr id="134" name="OpenSolver51"/>
        <xdr:cNvSpPr/>
      </xdr:nvSpPr>
      <xdr:spPr>
        <a:xfrm>
          <a:off x="37680900" y="49739550"/>
          <a:ext cx="15582900" cy="190500"/>
        </a:xfrm>
        <a:prstGeom prst="rect">
          <a:avLst/>
        </a:prstGeom>
        <a:noFill/>
        <a:ln w="25400">
          <a:solidFill>
            <a:srgbClr val="00CC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41</xdr:col>
      <xdr:colOff>0</xdr:colOff>
      <xdr:row>260</xdr:row>
      <xdr:rowOff>0</xdr:rowOff>
    </xdr:from>
    <xdr:to>
      <xdr:col>55</xdr:col>
      <xdr:colOff>0</xdr:colOff>
      <xdr:row>261</xdr:row>
      <xdr:rowOff>0</xdr:rowOff>
    </xdr:to>
    <xdr:sp macro="" textlink="">
      <xdr:nvSpPr>
        <xdr:cNvPr id="135" name="OpenSolver52"/>
        <xdr:cNvSpPr/>
      </xdr:nvSpPr>
      <xdr:spPr>
        <a:xfrm>
          <a:off x="37680900" y="50120550"/>
          <a:ext cx="15582900" cy="190500"/>
        </a:xfrm>
        <a:prstGeom prst="rect">
          <a:avLst/>
        </a:prstGeom>
        <a:noFill/>
        <a:ln w="25400">
          <a:solidFill>
            <a:srgbClr val="00CC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=</a:t>
          </a:r>
        </a:p>
      </xdr:txBody>
    </xdr:sp>
    <xdr:clientData/>
  </xdr:twoCellAnchor>
  <xdr:twoCellAnchor>
    <xdr:from>
      <xdr:col>46</xdr:col>
      <xdr:colOff>876300</xdr:colOff>
      <xdr:row>259</xdr:row>
      <xdr:rowOff>0</xdr:rowOff>
    </xdr:from>
    <xdr:to>
      <xdr:col>46</xdr:col>
      <xdr:colOff>876300</xdr:colOff>
      <xdr:row>260</xdr:row>
      <xdr:rowOff>0</xdr:rowOff>
    </xdr:to>
    <xdr:cxnSp macro="">
      <xdr:nvCxnSpPr>
        <xdr:cNvPr id="136" name="OpenSolver 53"/>
        <xdr:cNvCxnSpPr>
          <a:stCxn id="134" idx="2"/>
          <a:endCxn id="135" idx="0"/>
        </xdr:cNvCxnSpPr>
      </xdr:nvCxnSpPr>
      <xdr:spPr>
        <a:xfrm>
          <a:off x="45472350" y="49930050"/>
          <a:ext cx="0" cy="190500"/>
        </a:xfrm>
        <a:prstGeom prst="straightConnector1">
          <a:avLst/>
        </a:prstGeom>
        <a:ln>
          <a:solidFill>
            <a:srgbClr val="00CC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685800</xdr:colOff>
      <xdr:row>258</xdr:row>
      <xdr:rowOff>158750</xdr:rowOff>
    </xdr:from>
    <xdr:to>
      <xdr:col>47</xdr:col>
      <xdr:colOff>114300</xdr:colOff>
      <xdr:row>260</xdr:row>
      <xdr:rowOff>31750</xdr:rowOff>
    </xdr:to>
    <xdr:sp macro="" textlink="">
      <xdr:nvSpPr>
        <xdr:cNvPr id="137" name="OpenSolver 54"/>
        <xdr:cNvSpPr/>
      </xdr:nvSpPr>
      <xdr:spPr>
        <a:xfrm>
          <a:off x="45281850" y="4989830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41</xdr:row>
      <xdr:rowOff>0</xdr:rowOff>
    </xdr:from>
    <xdr:to>
      <xdr:col>55</xdr:col>
      <xdr:colOff>0</xdr:colOff>
      <xdr:row>59</xdr:row>
      <xdr:rowOff>0</xdr:rowOff>
    </xdr:to>
    <xdr:sp macro="" textlink="">
      <xdr:nvSpPr>
        <xdr:cNvPr id="138" name="OpenSolver55"/>
        <xdr:cNvSpPr/>
      </xdr:nvSpPr>
      <xdr:spPr>
        <a:xfrm>
          <a:off x="37680900" y="8105775"/>
          <a:ext cx="15582900" cy="3429000"/>
        </a:xfrm>
        <a:prstGeom prst="rect">
          <a:avLst/>
        </a:prstGeom>
        <a:noFill/>
        <a:ln w="2540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41</xdr:col>
      <xdr:colOff>0</xdr:colOff>
      <xdr:row>60</xdr:row>
      <xdr:rowOff>0</xdr:rowOff>
    </xdr:from>
    <xdr:to>
      <xdr:col>55</xdr:col>
      <xdr:colOff>0</xdr:colOff>
      <xdr:row>78</xdr:row>
      <xdr:rowOff>0</xdr:rowOff>
    </xdr:to>
    <xdr:sp macro="" textlink="">
      <xdr:nvSpPr>
        <xdr:cNvPr id="139" name="OpenSolver56"/>
        <xdr:cNvSpPr/>
      </xdr:nvSpPr>
      <xdr:spPr>
        <a:xfrm>
          <a:off x="37680900" y="11725275"/>
          <a:ext cx="15582900" cy="3429000"/>
        </a:xfrm>
        <a:prstGeom prst="rect">
          <a:avLst/>
        </a:prstGeom>
        <a:noFill/>
        <a:ln w="2540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46</xdr:col>
      <xdr:colOff>876300</xdr:colOff>
      <xdr:row>59</xdr:row>
      <xdr:rowOff>0</xdr:rowOff>
    </xdr:from>
    <xdr:to>
      <xdr:col>46</xdr:col>
      <xdr:colOff>876300</xdr:colOff>
      <xdr:row>60</xdr:row>
      <xdr:rowOff>0</xdr:rowOff>
    </xdr:to>
    <xdr:cxnSp macro="">
      <xdr:nvCxnSpPr>
        <xdr:cNvPr id="140" name="OpenSolver 57"/>
        <xdr:cNvCxnSpPr>
          <a:stCxn id="138" idx="2"/>
          <a:endCxn id="139" idx="0"/>
        </xdr:cNvCxnSpPr>
      </xdr:nvCxnSpPr>
      <xdr:spPr>
        <a:xfrm>
          <a:off x="45472350" y="11534775"/>
          <a:ext cx="0" cy="190500"/>
        </a:xfrm>
        <a:prstGeom prst="straightConnector1">
          <a:avLst/>
        </a:prstGeom>
        <a:ln>
          <a:solidFill>
            <a:srgbClr val="FF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685800</xdr:colOff>
      <xdr:row>58</xdr:row>
      <xdr:rowOff>158750</xdr:rowOff>
    </xdr:from>
    <xdr:to>
      <xdr:col>47</xdr:col>
      <xdr:colOff>114300</xdr:colOff>
      <xdr:row>60</xdr:row>
      <xdr:rowOff>31750</xdr:rowOff>
    </xdr:to>
    <xdr:sp macro="" textlink="">
      <xdr:nvSpPr>
        <xdr:cNvPr id="141" name="OpenSolver 58"/>
        <xdr:cNvSpPr/>
      </xdr:nvSpPr>
      <xdr:spPr>
        <a:xfrm>
          <a:off x="45281850" y="11503025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202</xdr:row>
      <xdr:rowOff>0</xdr:rowOff>
    </xdr:from>
    <xdr:to>
      <xdr:col>55</xdr:col>
      <xdr:colOff>0</xdr:colOff>
      <xdr:row>203</xdr:row>
      <xdr:rowOff>0</xdr:rowOff>
    </xdr:to>
    <xdr:sp macro="" textlink="">
      <xdr:nvSpPr>
        <xdr:cNvPr id="142" name="OpenSolver59"/>
        <xdr:cNvSpPr/>
      </xdr:nvSpPr>
      <xdr:spPr>
        <a:xfrm>
          <a:off x="37680900" y="38823900"/>
          <a:ext cx="15582900" cy="190500"/>
        </a:xfrm>
        <a:prstGeom prst="rect">
          <a:avLst/>
        </a:prstGeom>
        <a:noFill/>
        <a:ln w="25400">
          <a:solidFill>
            <a:srgbClr val="CC00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56</xdr:col>
      <xdr:colOff>0</xdr:colOff>
      <xdr:row>202</xdr:row>
      <xdr:rowOff>0</xdr:rowOff>
    </xdr:from>
    <xdr:to>
      <xdr:col>57</xdr:col>
      <xdr:colOff>0</xdr:colOff>
      <xdr:row>203</xdr:row>
      <xdr:rowOff>0</xdr:rowOff>
    </xdr:to>
    <xdr:sp macro="" textlink="">
      <xdr:nvSpPr>
        <xdr:cNvPr id="143" name="OpenSolver60"/>
        <xdr:cNvSpPr/>
      </xdr:nvSpPr>
      <xdr:spPr>
        <a:xfrm>
          <a:off x="53654325" y="38823900"/>
          <a:ext cx="1028700" cy="190500"/>
        </a:xfrm>
        <a:prstGeom prst="rect">
          <a:avLst/>
        </a:prstGeom>
        <a:noFill/>
        <a:ln w="25400">
          <a:solidFill>
            <a:srgbClr val="CC00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&gt;</a:t>
          </a:r>
        </a:p>
      </xdr:txBody>
    </xdr:sp>
    <xdr:clientData/>
  </xdr:twoCellAnchor>
  <xdr:twoCellAnchor>
    <xdr:from>
      <xdr:col>55</xdr:col>
      <xdr:colOff>0</xdr:colOff>
      <xdr:row>202</xdr:row>
      <xdr:rowOff>95250</xdr:rowOff>
    </xdr:from>
    <xdr:to>
      <xdr:col>56</xdr:col>
      <xdr:colOff>0</xdr:colOff>
      <xdr:row>202</xdr:row>
      <xdr:rowOff>95250</xdr:rowOff>
    </xdr:to>
    <xdr:cxnSp macro="">
      <xdr:nvCxnSpPr>
        <xdr:cNvPr id="144" name="OpenSolver 61"/>
        <xdr:cNvCxnSpPr>
          <a:stCxn id="142" idx="3"/>
          <a:endCxn id="143" idx="1"/>
        </xdr:cNvCxnSpPr>
      </xdr:nvCxnSpPr>
      <xdr:spPr>
        <a:xfrm>
          <a:off x="53263800" y="38919150"/>
          <a:ext cx="390525" cy="0"/>
        </a:xfrm>
        <a:prstGeom prst="straightConnector1">
          <a:avLst/>
        </a:prstGeom>
        <a:ln>
          <a:solidFill>
            <a:srgbClr val="CC00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</xdr:colOff>
      <xdr:row>201</xdr:row>
      <xdr:rowOff>158750</xdr:rowOff>
    </xdr:from>
    <xdr:to>
      <xdr:col>55</xdr:col>
      <xdr:colOff>385762</xdr:colOff>
      <xdr:row>203</xdr:row>
      <xdr:rowOff>31750</xdr:rowOff>
    </xdr:to>
    <xdr:sp macro="" textlink="">
      <xdr:nvSpPr>
        <xdr:cNvPr id="145" name="OpenSolver 62"/>
        <xdr:cNvSpPr/>
      </xdr:nvSpPr>
      <xdr:spPr>
        <a:xfrm>
          <a:off x="53268562" y="387921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197</xdr:row>
      <xdr:rowOff>0</xdr:rowOff>
    </xdr:from>
    <xdr:to>
      <xdr:col>55</xdr:col>
      <xdr:colOff>0</xdr:colOff>
      <xdr:row>198</xdr:row>
      <xdr:rowOff>0</xdr:rowOff>
    </xdr:to>
    <xdr:sp macro="" textlink="">
      <xdr:nvSpPr>
        <xdr:cNvPr id="146" name="OpenSolver63"/>
        <xdr:cNvSpPr/>
      </xdr:nvSpPr>
      <xdr:spPr>
        <a:xfrm>
          <a:off x="37680900" y="37871400"/>
          <a:ext cx="15582900" cy="190500"/>
        </a:xfrm>
        <a:prstGeom prst="rect">
          <a:avLst/>
        </a:prstGeom>
        <a:noFill/>
        <a:ln w="254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56</xdr:col>
      <xdr:colOff>0</xdr:colOff>
      <xdr:row>197</xdr:row>
      <xdr:rowOff>0</xdr:rowOff>
    </xdr:from>
    <xdr:to>
      <xdr:col>57</xdr:col>
      <xdr:colOff>0</xdr:colOff>
      <xdr:row>198</xdr:row>
      <xdr:rowOff>0</xdr:rowOff>
    </xdr:to>
    <xdr:sp macro="" textlink="">
      <xdr:nvSpPr>
        <xdr:cNvPr id="147" name="OpenSolver64"/>
        <xdr:cNvSpPr/>
      </xdr:nvSpPr>
      <xdr:spPr>
        <a:xfrm>
          <a:off x="53654325" y="37871400"/>
          <a:ext cx="1028700" cy="190500"/>
        </a:xfrm>
        <a:prstGeom prst="rect">
          <a:avLst/>
        </a:prstGeom>
        <a:noFill/>
        <a:ln w="254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&gt;</a:t>
          </a:r>
        </a:p>
      </xdr:txBody>
    </xdr:sp>
    <xdr:clientData/>
  </xdr:twoCellAnchor>
  <xdr:twoCellAnchor>
    <xdr:from>
      <xdr:col>55</xdr:col>
      <xdr:colOff>0</xdr:colOff>
      <xdr:row>197</xdr:row>
      <xdr:rowOff>95250</xdr:rowOff>
    </xdr:from>
    <xdr:to>
      <xdr:col>56</xdr:col>
      <xdr:colOff>0</xdr:colOff>
      <xdr:row>197</xdr:row>
      <xdr:rowOff>95250</xdr:rowOff>
    </xdr:to>
    <xdr:cxnSp macro="">
      <xdr:nvCxnSpPr>
        <xdr:cNvPr id="148" name="OpenSolver 65"/>
        <xdr:cNvCxnSpPr>
          <a:stCxn id="146" idx="3"/>
          <a:endCxn id="147" idx="1"/>
        </xdr:cNvCxnSpPr>
      </xdr:nvCxnSpPr>
      <xdr:spPr>
        <a:xfrm>
          <a:off x="53263800" y="37966650"/>
          <a:ext cx="390525" cy="0"/>
        </a:xfrm>
        <a:prstGeom prst="straightConnector1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</xdr:colOff>
      <xdr:row>196</xdr:row>
      <xdr:rowOff>158750</xdr:rowOff>
    </xdr:from>
    <xdr:to>
      <xdr:col>55</xdr:col>
      <xdr:colOff>385762</xdr:colOff>
      <xdr:row>198</xdr:row>
      <xdr:rowOff>31750</xdr:rowOff>
    </xdr:to>
    <xdr:sp macro="" textlink="">
      <xdr:nvSpPr>
        <xdr:cNvPr id="149" name="OpenSolver 66"/>
        <xdr:cNvSpPr/>
      </xdr:nvSpPr>
      <xdr:spPr>
        <a:xfrm>
          <a:off x="53268562" y="37839650"/>
          <a:ext cx="3810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12700</xdr:colOff>
      <xdr:row>92</xdr:row>
      <xdr:rowOff>12700</xdr:rowOff>
    </xdr:from>
    <xdr:to>
      <xdr:col>40</xdr:col>
      <xdr:colOff>12700</xdr:colOff>
      <xdr:row>183</xdr:row>
      <xdr:rowOff>12700</xdr:rowOff>
    </xdr:to>
    <xdr:sp macro="" textlink="">
      <xdr:nvSpPr>
        <xdr:cNvPr id="150" name="OpenSolver67"/>
        <xdr:cNvSpPr/>
      </xdr:nvSpPr>
      <xdr:spPr>
        <a:xfrm>
          <a:off x="35960050" y="17833975"/>
          <a:ext cx="866775" cy="17335500"/>
        </a:xfrm>
        <a:prstGeom prst="rect">
          <a:avLst/>
        </a:prstGeom>
        <a:noFill/>
        <a:ln w="2540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38</xdr:col>
      <xdr:colOff>879475</xdr:colOff>
      <xdr:row>91</xdr:row>
      <xdr:rowOff>123825</xdr:rowOff>
    </xdr:from>
    <xdr:to>
      <xdr:col>39</xdr:col>
      <xdr:colOff>317008</xdr:colOff>
      <xdr:row>92</xdr:row>
      <xdr:rowOff>60325</xdr:rowOff>
    </xdr:to>
    <xdr:sp macro="" textlink="">
      <xdr:nvSpPr>
        <xdr:cNvPr id="151" name="OpenSolver68"/>
        <xdr:cNvSpPr/>
      </xdr:nvSpPr>
      <xdr:spPr>
        <a:xfrm>
          <a:off x="35941000" y="177546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41</xdr:col>
      <xdr:colOff>12700</xdr:colOff>
      <xdr:row>6</xdr:row>
      <xdr:rowOff>12700</xdr:rowOff>
    </xdr:from>
    <xdr:to>
      <xdr:col>55</xdr:col>
      <xdr:colOff>12700</xdr:colOff>
      <xdr:row>12</xdr:row>
      <xdr:rowOff>12700</xdr:rowOff>
    </xdr:to>
    <xdr:sp macro="" textlink="">
      <xdr:nvSpPr>
        <xdr:cNvPr id="152" name="OpenSolver69"/>
        <xdr:cNvSpPr/>
      </xdr:nvSpPr>
      <xdr:spPr>
        <a:xfrm>
          <a:off x="37693600" y="1450975"/>
          <a:ext cx="15582900" cy="1143000"/>
        </a:xfrm>
        <a:prstGeom prst="rect">
          <a:avLst/>
        </a:prstGeom>
        <a:noFill/>
        <a:ln w="2540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41</xdr:col>
      <xdr:colOff>0</xdr:colOff>
      <xdr:row>5</xdr:row>
      <xdr:rowOff>180975</xdr:rowOff>
    </xdr:from>
    <xdr:to>
      <xdr:col>41</xdr:col>
      <xdr:colOff>323358</xdr:colOff>
      <xdr:row>6</xdr:row>
      <xdr:rowOff>60325</xdr:rowOff>
    </xdr:to>
    <xdr:sp macro="" textlink="">
      <xdr:nvSpPr>
        <xdr:cNvPr id="153" name="OpenSolver70"/>
        <xdr:cNvSpPr/>
      </xdr:nvSpPr>
      <xdr:spPr>
        <a:xfrm>
          <a:off x="37680900" y="13716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23</xdr:col>
      <xdr:colOff>12700</xdr:colOff>
      <xdr:row>6</xdr:row>
      <xdr:rowOff>12700</xdr:rowOff>
    </xdr:from>
    <xdr:to>
      <xdr:col>37</xdr:col>
      <xdr:colOff>12700</xdr:colOff>
      <xdr:row>653</xdr:row>
      <xdr:rowOff>12700</xdr:rowOff>
    </xdr:to>
    <xdr:sp macro="" textlink="">
      <xdr:nvSpPr>
        <xdr:cNvPr id="154" name="OpenSolver71"/>
        <xdr:cNvSpPr/>
      </xdr:nvSpPr>
      <xdr:spPr>
        <a:xfrm>
          <a:off x="28663900" y="1450975"/>
          <a:ext cx="5838825" cy="123548775"/>
        </a:xfrm>
        <a:prstGeom prst="rect">
          <a:avLst/>
        </a:prstGeom>
        <a:noFill/>
        <a:ln w="2540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23</xdr:col>
      <xdr:colOff>0</xdr:colOff>
      <xdr:row>5</xdr:row>
      <xdr:rowOff>180975</xdr:rowOff>
    </xdr:from>
    <xdr:to>
      <xdr:col>23</xdr:col>
      <xdr:colOff>323358</xdr:colOff>
      <xdr:row>6</xdr:row>
      <xdr:rowOff>60325</xdr:rowOff>
    </xdr:to>
    <xdr:sp macro="" textlink="">
      <xdr:nvSpPr>
        <xdr:cNvPr id="155" name="OpenSolver72"/>
        <xdr:cNvSpPr/>
      </xdr:nvSpPr>
      <xdr:spPr>
        <a:xfrm>
          <a:off x="28651200" y="13716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41</xdr:col>
      <xdr:colOff>0</xdr:colOff>
      <xdr:row>227</xdr:row>
      <xdr:rowOff>0</xdr:rowOff>
    </xdr:from>
    <xdr:to>
      <xdr:col>55</xdr:col>
      <xdr:colOff>0</xdr:colOff>
      <xdr:row>229</xdr:row>
      <xdr:rowOff>0</xdr:rowOff>
    </xdr:to>
    <xdr:sp macro="" textlink="">
      <xdr:nvSpPr>
        <xdr:cNvPr id="156" name="OpenSolver73"/>
        <xdr:cNvSpPr/>
      </xdr:nvSpPr>
      <xdr:spPr>
        <a:xfrm>
          <a:off x="37680900" y="43710225"/>
          <a:ext cx="15582900" cy="381000"/>
        </a:xfrm>
        <a:prstGeom prst="rect">
          <a:avLst/>
        </a:prstGeom>
        <a:noFill/>
        <a:ln w="25400"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40</xdr:col>
      <xdr:colOff>854075</xdr:colOff>
      <xdr:row>226</xdr:row>
      <xdr:rowOff>117475</xdr:rowOff>
    </xdr:from>
    <xdr:to>
      <xdr:col>41</xdr:col>
      <xdr:colOff>310658</xdr:colOff>
      <xdr:row>227</xdr:row>
      <xdr:rowOff>53975</xdr:rowOff>
    </xdr:to>
    <xdr:sp macro="" textlink="">
      <xdr:nvSpPr>
        <xdr:cNvPr id="157" name="OpenSolver74"/>
        <xdr:cNvSpPr/>
      </xdr:nvSpPr>
      <xdr:spPr>
        <a:xfrm>
          <a:off x="37668200" y="43637200"/>
          <a:ext cx="323358" cy="127000"/>
        </a:xfrm>
        <a:prstGeom prst="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N689"/>
  <sheetViews>
    <sheetView tabSelected="1" topLeftCell="AO208" zoomScale="70" zoomScaleNormal="70" workbookViewId="0">
      <selection activeCell="AT217" sqref="AT217"/>
    </sheetView>
  </sheetViews>
  <sheetFormatPr defaultRowHeight="18.75"/>
  <cols>
    <col min="1" max="1" width="9.140625" customWidth="1"/>
    <col min="2" max="2" width="21.140625" customWidth="1"/>
    <col min="3" max="3" width="50" customWidth="1"/>
    <col min="4" max="4" width="10.5703125" style="10" customWidth="1"/>
    <col min="5" max="5" width="11" style="10" customWidth="1"/>
    <col min="6" max="6" width="18.140625" style="10" customWidth="1"/>
    <col min="7" max="7" width="15.5703125" style="10" customWidth="1"/>
    <col min="8" max="8" width="24.85546875" style="10" customWidth="1"/>
    <col min="9" max="9" width="16.28515625" style="10" customWidth="1"/>
    <col min="10" max="10" width="22.42578125" style="10" customWidth="1"/>
    <col min="11" max="11" width="17" style="10" customWidth="1"/>
    <col min="12" max="12" width="24.28515625" style="10" customWidth="1"/>
    <col min="13" max="13" width="11" style="10" customWidth="1"/>
    <col min="14" max="14" width="14" style="10" customWidth="1"/>
    <col min="15" max="15" width="14.42578125" style="10" customWidth="1"/>
    <col min="16" max="16" width="18.140625" style="10" customWidth="1"/>
    <col min="17" max="17" width="18.5703125" style="10" customWidth="1"/>
    <col min="18" max="18" width="16.28515625" style="10" customWidth="1"/>
    <col min="19" max="19" width="10.85546875" style="10" customWidth="1"/>
    <col min="20" max="20" width="11.28515625" style="10" customWidth="1"/>
    <col min="21" max="21" width="10" bestFit="1" customWidth="1"/>
    <col min="22" max="22" width="5" customWidth="1"/>
    <col min="23" max="23" width="59.7109375" customWidth="1"/>
    <col min="24" max="24" width="5.7109375" customWidth="1"/>
    <col min="25" max="32" width="6" customWidth="1"/>
    <col min="33" max="33" width="6.85546875" customWidth="1"/>
    <col min="34" max="34" width="6.42578125" customWidth="1"/>
    <col min="35" max="37" width="6.85546875" customWidth="1"/>
    <col min="38" max="38" width="8.5703125" customWidth="1"/>
    <col min="39" max="39" width="13.28515625" customWidth="1"/>
    <col min="40" max="41" width="13" customWidth="1"/>
    <col min="42" max="42" width="19.140625" customWidth="1"/>
    <col min="43" max="45" width="14.28515625" customWidth="1"/>
    <col min="46" max="46" width="41.7109375" bestFit="1" customWidth="1"/>
    <col min="47" max="49" width="14.28515625" bestFit="1" customWidth="1"/>
    <col min="50" max="50" width="15" bestFit="1" customWidth="1"/>
    <col min="51" max="52" width="15.42578125" bestFit="1" customWidth="1"/>
    <col min="53" max="54" width="15.85546875" bestFit="1" customWidth="1"/>
    <col min="55" max="55" width="9.5703125" customWidth="1"/>
    <col min="56" max="56" width="5.85546875" customWidth="1"/>
    <col min="57" max="57" width="15.42578125" bestFit="1" customWidth="1"/>
    <col min="58" max="58" width="9.5703125" customWidth="1"/>
    <col min="59" max="59" width="4.42578125" customWidth="1"/>
    <col min="60" max="60" width="6.28515625" customWidth="1"/>
  </cols>
  <sheetData>
    <row r="1" spans="2:57">
      <c r="B1" s="92"/>
      <c r="C1" t="s">
        <v>602</v>
      </c>
      <c r="T1" s="1"/>
    </row>
    <row r="2" spans="2:57">
      <c r="B2" s="29"/>
      <c r="C2" t="s">
        <v>603</v>
      </c>
      <c r="E2" s="10" t="s">
        <v>606</v>
      </c>
      <c r="G2" s="95"/>
      <c r="H2" s="95"/>
    </row>
    <row r="3" spans="2:57">
      <c r="B3" s="93"/>
      <c r="C3" t="s">
        <v>604</v>
      </c>
      <c r="E3" s="96"/>
      <c r="F3" s="10" t="s">
        <v>607</v>
      </c>
    </row>
    <row r="4" spans="2:57">
      <c r="B4" s="94"/>
      <c r="C4" s="95" t="s">
        <v>605</v>
      </c>
      <c r="E4" s="97"/>
      <c r="F4" s="10" t="s">
        <v>608</v>
      </c>
    </row>
    <row r="6" spans="2:57" ht="19.5">
      <c r="B6" s="16" t="s">
        <v>77</v>
      </c>
      <c r="C6" s="11" t="s">
        <v>121</v>
      </c>
      <c r="D6" s="11" t="s">
        <v>0</v>
      </c>
      <c r="E6" s="11" t="s">
        <v>1</v>
      </c>
      <c r="F6" s="11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24</v>
      </c>
      <c r="N6" s="12" t="s">
        <v>18</v>
      </c>
      <c r="O6" s="12" t="s">
        <v>19</v>
      </c>
      <c r="P6" s="12" t="s">
        <v>20</v>
      </c>
      <c r="Q6" s="12" t="s">
        <v>21</v>
      </c>
      <c r="R6" s="12" t="s">
        <v>22</v>
      </c>
      <c r="S6" s="12" t="s">
        <v>23</v>
      </c>
      <c r="T6" s="1"/>
      <c r="V6" s="1"/>
      <c r="W6" s="7" t="s">
        <v>7</v>
      </c>
      <c r="X6" s="1" t="s">
        <v>2</v>
      </c>
      <c r="Y6" s="1" t="s">
        <v>3</v>
      </c>
      <c r="Z6" s="1" t="s">
        <v>6</v>
      </c>
      <c r="AA6" s="1" t="s">
        <v>505</v>
      </c>
      <c r="AB6" s="1" t="s">
        <v>506</v>
      </c>
      <c r="AC6" s="1" t="s">
        <v>507</v>
      </c>
      <c r="AD6" s="1" t="s">
        <v>508</v>
      </c>
      <c r="AE6" s="1" t="s">
        <v>509</v>
      </c>
      <c r="AF6" s="1" t="s">
        <v>510</v>
      </c>
      <c r="AG6" s="1" t="s">
        <v>511</v>
      </c>
      <c r="AH6" s="1" t="s">
        <v>512</v>
      </c>
      <c r="AI6" s="1" t="s">
        <v>513</v>
      </c>
      <c r="AJ6" s="1" t="s">
        <v>514</v>
      </c>
      <c r="AK6" s="1" t="s">
        <v>515</v>
      </c>
      <c r="AO6" s="7" t="s">
        <v>516</v>
      </c>
      <c r="AP6" s="4" t="s">
        <v>2</v>
      </c>
      <c r="AQ6" s="4" t="s">
        <v>3</v>
      </c>
      <c r="AR6" s="4" t="s">
        <v>6</v>
      </c>
      <c r="AS6" s="4" t="s">
        <v>505</v>
      </c>
      <c r="AT6" s="4" t="s">
        <v>506</v>
      </c>
      <c r="AU6" s="4" t="s">
        <v>507</v>
      </c>
      <c r="AV6" s="4" t="s">
        <v>508</v>
      </c>
      <c r="AW6" s="4" t="s">
        <v>509</v>
      </c>
      <c r="AX6" s="4" t="s">
        <v>510</v>
      </c>
      <c r="AY6" s="4" t="s">
        <v>511</v>
      </c>
      <c r="AZ6" s="4" t="s">
        <v>512</v>
      </c>
      <c r="BA6" s="4" t="s">
        <v>513</v>
      </c>
      <c r="BB6" s="4" t="s">
        <v>514</v>
      </c>
      <c r="BC6" s="4" t="s">
        <v>515</v>
      </c>
    </row>
    <row r="7" spans="2:57" ht="15">
      <c r="B7" s="15" t="s">
        <v>76</v>
      </c>
      <c r="C7" s="13" t="s">
        <v>45</v>
      </c>
      <c r="D7" s="14" t="s">
        <v>40</v>
      </c>
      <c r="E7" s="13" t="s">
        <v>75</v>
      </c>
      <c r="F7" s="13">
        <v>680</v>
      </c>
      <c r="G7" s="13">
        <v>29</v>
      </c>
      <c r="H7" s="13">
        <v>10</v>
      </c>
      <c r="I7" s="13">
        <v>0.4</v>
      </c>
      <c r="J7" s="13">
        <v>50</v>
      </c>
      <c r="K7" s="13">
        <v>610</v>
      </c>
      <c r="L7" s="13">
        <v>76</v>
      </c>
      <c r="M7" s="13">
        <v>4</v>
      </c>
      <c r="N7" s="13">
        <v>4</v>
      </c>
      <c r="O7" s="13">
        <v>27</v>
      </c>
      <c r="P7" s="13">
        <v>10</v>
      </c>
      <c r="Q7" s="13">
        <v>0</v>
      </c>
      <c r="R7" s="13">
        <v>25</v>
      </c>
      <c r="S7" s="13">
        <v>40</v>
      </c>
      <c r="T7" s="49"/>
      <c r="U7" s="50"/>
      <c r="V7" s="1">
        <v>1</v>
      </c>
      <c r="W7" s="2" t="str">
        <f>C7</f>
        <v>6" Personal Pan Pizza®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O7" s="1" t="s">
        <v>40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1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E7" s="105"/>
    </row>
    <row r="8" spans="2:57" ht="15">
      <c r="B8" s="15" t="s">
        <v>76</v>
      </c>
      <c r="C8" s="13" t="s">
        <v>46</v>
      </c>
      <c r="D8" s="14" t="s">
        <v>40</v>
      </c>
      <c r="E8" s="13" t="s">
        <v>75</v>
      </c>
      <c r="F8" s="13">
        <v>220</v>
      </c>
      <c r="G8" s="13">
        <v>10</v>
      </c>
      <c r="H8" s="13">
        <v>3</v>
      </c>
      <c r="I8" s="13">
        <v>0.1</v>
      </c>
      <c r="J8" s="13">
        <v>20</v>
      </c>
      <c r="K8" s="13">
        <v>220</v>
      </c>
      <c r="L8" s="13">
        <v>23</v>
      </c>
      <c r="M8" s="13">
        <v>1</v>
      </c>
      <c r="N8" s="13">
        <v>1</v>
      </c>
      <c r="O8" s="13">
        <v>9</v>
      </c>
      <c r="P8" s="13">
        <v>4</v>
      </c>
      <c r="Q8" s="13">
        <v>0</v>
      </c>
      <c r="R8" s="13">
        <v>8</v>
      </c>
      <c r="S8" s="13">
        <v>10</v>
      </c>
      <c r="T8" s="49"/>
      <c r="U8" s="50"/>
      <c r="V8" s="1">
        <v>2</v>
      </c>
      <c r="W8" s="2" t="str">
        <f t="shared" ref="W8:W71" si="0">C8</f>
        <v>9" Small Pan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O8" s="1" t="s">
        <v>203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E8" s="105"/>
    </row>
    <row r="9" spans="2:57" ht="15">
      <c r="B9" s="15" t="s">
        <v>76</v>
      </c>
      <c r="C9" s="13" t="s">
        <v>47</v>
      </c>
      <c r="D9" s="14" t="s">
        <v>40</v>
      </c>
      <c r="E9" s="13" t="s">
        <v>75</v>
      </c>
      <c r="F9" s="13">
        <v>300</v>
      </c>
      <c r="G9" s="13">
        <v>14</v>
      </c>
      <c r="H9" s="13">
        <v>5</v>
      </c>
      <c r="I9" s="13">
        <v>0.2</v>
      </c>
      <c r="J9" s="13">
        <v>25</v>
      </c>
      <c r="K9" s="13">
        <v>300</v>
      </c>
      <c r="L9" s="13">
        <v>31</v>
      </c>
      <c r="M9" s="13">
        <v>2</v>
      </c>
      <c r="N9" s="13">
        <v>2</v>
      </c>
      <c r="O9" s="13">
        <v>13</v>
      </c>
      <c r="P9" s="13">
        <v>6</v>
      </c>
      <c r="Q9" s="13">
        <v>0</v>
      </c>
      <c r="R9" s="13">
        <v>10</v>
      </c>
      <c r="S9" s="13">
        <v>15</v>
      </c>
      <c r="T9" s="49"/>
      <c r="U9" s="50"/>
      <c r="V9" s="1">
        <v>3</v>
      </c>
      <c r="W9" s="2" t="str">
        <f t="shared" si="0"/>
        <v>12" Medium Pan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O9" s="3" t="s">
        <v>213</v>
      </c>
      <c r="AP9" s="27">
        <v>0</v>
      </c>
      <c r="AQ9" s="27">
        <v>1</v>
      </c>
      <c r="AR9" s="27">
        <v>0</v>
      </c>
      <c r="AS9" s="27">
        <v>1</v>
      </c>
      <c r="AT9" s="27">
        <v>0</v>
      </c>
      <c r="AU9" s="27">
        <v>1</v>
      </c>
      <c r="AV9" s="27">
        <v>0</v>
      </c>
      <c r="AW9" s="27">
        <v>0</v>
      </c>
      <c r="AX9" s="27">
        <v>1</v>
      </c>
      <c r="AY9" s="27">
        <v>0</v>
      </c>
      <c r="AZ9" s="27">
        <v>1</v>
      </c>
      <c r="BA9" s="27">
        <v>0</v>
      </c>
      <c r="BB9" s="27">
        <v>1</v>
      </c>
      <c r="BC9" s="27">
        <v>0</v>
      </c>
      <c r="BE9" s="105"/>
    </row>
    <row r="10" spans="2:57" ht="15">
      <c r="B10" s="15" t="s">
        <v>76</v>
      </c>
      <c r="C10" s="13" t="s">
        <v>48</v>
      </c>
      <c r="D10" s="14" t="s">
        <v>40</v>
      </c>
      <c r="E10" s="13" t="s">
        <v>75</v>
      </c>
      <c r="F10" s="13">
        <v>280</v>
      </c>
      <c r="G10" s="13">
        <v>13</v>
      </c>
      <c r="H10" s="13">
        <v>4</v>
      </c>
      <c r="I10" s="13">
        <v>0.2</v>
      </c>
      <c r="J10" s="13">
        <v>25</v>
      </c>
      <c r="K10" s="13">
        <v>290</v>
      </c>
      <c r="L10" s="13">
        <v>29</v>
      </c>
      <c r="M10" s="13">
        <v>2</v>
      </c>
      <c r="N10" s="13">
        <v>2</v>
      </c>
      <c r="O10" s="13">
        <v>12</v>
      </c>
      <c r="P10" s="13">
        <v>6</v>
      </c>
      <c r="Q10" s="13">
        <v>0</v>
      </c>
      <c r="R10" s="13">
        <v>10</v>
      </c>
      <c r="S10" s="13">
        <v>15</v>
      </c>
      <c r="T10" s="49"/>
      <c r="U10" s="50"/>
      <c r="V10" s="1">
        <v>4</v>
      </c>
      <c r="W10" s="2" t="str">
        <f t="shared" si="0"/>
        <v>14" Large Pan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O10" s="3" t="s">
        <v>315</v>
      </c>
      <c r="AP10" s="27">
        <v>1</v>
      </c>
      <c r="AQ10" s="27">
        <v>0</v>
      </c>
      <c r="AR10" s="27">
        <v>1</v>
      </c>
      <c r="AS10" s="27">
        <v>0</v>
      </c>
      <c r="AT10" s="27">
        <v>1</v>
      </c>
      <c r="AU10" s="27">
        <v>0</v>
      </c>
      <c r="AV10" s="27">
        <v>1</v>
      </c>
      <c r="AW10" s="27">
        <v>0</v>
      </c>
      <c r="AX10" s="27">
        <v>0</v>
      </c>
      <c r="AY10" s="27">
        <v>1</v>
      </c>
      <c r="AZ10" s="27">
        <v>0</v>
      </c>
      <c r="BA10" s="27">
        <v>1</v>
      </c>
      <c r="BB10" s="27">
        <v>0</v>
      </c>
      <c r="BC10" s="27">
        <v>1</v>
      </c>
      <c r="BE10" s="105"/>
    </row>
    <row r="11" spans="2:57" ht="15">
      <c r="B11" s="15" t="s">
        <v>76</v>
      </c>
      <c r="C11" s="13" t="s">
        <v>49</v>
      </c>
      <c r="D11" s="14" t="s">
        <v>40</v>
      </c>
      <c r="E11" s="13" t="s">
        <v>75</v>
      </c>
      <c r="F11" s="13">
        <v>250</v>
      </c>
      <c r="G11" s="13">
        <v>11</v>
      </c>
      <c r="H11" s="13">
        <v>4</v>
      </c>
      <c r="I11" s="13">
        <v>0.2</v>
      </c>
      <c r="J11" s="13">
        <v>25</v>
      </c>
      <c r="K11" s="13">
        <v>490</v>
      </c>
      <c r="L11" s="13">
        <v>27</v>
      </c>
      <c r="M11" s="13">
        <v>2</v>
      </c>
      <c r="N11" s="13">
        <v>2</v>
      </c>
      <c r="O11" s="13">
        <v>12</v>
      </c>
      <c r="P11" s="13">
        <v>6</v>
      </c>
      <c r="Q11" s="13">
        <v>0</v>
      </c>
      <c r="R11" s="13">
        <v>10</v>
      </c>
      <c r="S11" s="13">
        <v>15</v>
      </c>
      <c r="T11" s="49"/>
      <c r="U11" s="50"/>
      <c r="V11" s="1">
        <v>5</v>
      </c>
      <c r="W11" s="2" t="str">
        <f t="shared" si="0"/>
        <v>12" Medium Thin 'N Crispy®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O11" s="3" t="s">
        <v>316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0</v>
      </c>
      <c r="BE11" s="105"/>
    </row>
    <row r="12" spans="2:57" ht="15">
      <c r="B12" s="15" t="s">
        <v>76</v>
      </c>
      <c r="C12" s="13" t="s">
        <v>50</v>
      </c>
      <c r="D12" s="14" t="s">
        <v>40</v>
      </c>
      <c r="E12" s="13" t="s">
        <v>75</v>
      </c>
      <c r="F12" s="13">
        <v>240</v>
      </c>
      <c r="G12" s="13">
        <v>10</v>
      </c>
      <c r="H12" s="13">
        <v>4</v>
      </c>
      <c r="I12" s="13">
        <v>0.2</v>
      </c>
      <c r="J12" s="13">
        <v>25</v>
      </c>
      <c r="K12" s="13">
        <v>470</v>
      </c>
      <c r="L12" s="13">
        <v>26</v>
      </c>
      <c r="M12" s="13">
        <v>1</v>
      </c>
      <c r="N12" s="13">
        <v>2</v>
      </c>
      <c r="O12" s="13">
        <v>12</v>
      </c>
      <c r="P12" s="13">
        <v>6</v>
      </c>
      <c r="Q12" s="13">
        <v>0</v>
      </c>
      <c r="R12" s="13">
        <v>10</v>
      </c>
      <c r="S12" s="13">
        <v>15</v>
      </c>
      <c r="T12" s="49"/>
      <c r="U12" s="50"/>
      <c r="V12" s="1">
        <v>6</v>
      </c>
      <c r="W12" s="2" t="str">
        <f t="shared" si="0"/>
        <v>14" Large Thin 'N Crispy®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O12" s="3" t="s">
        <v>493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E12" s="105"/>
    </row>
    <row r="13" spans="2:57" ht="15">
      <c r="B13" s="15" t="s">
        <v>76</v>
      </c>
      <c r="C13" s="13" t="s">
        <v>51</v>
      </c>
      <c r="D13" s="14" t="s">
        <v>40</v>
      </c>
      <c r="E13" s="13" t="s">
        <v>75</v>
      </c>
      <c r="F13" s="13">
        <v>430</v>
      </c>
      <c r="G13" s="13">
        <v>18</v>
      </c>
      <c r="H13" s="13">
        <v>8</v>
      </c>
      <c r="I13" s="13">
        <v>0.4</v>
      </c>
      <c r="J13" s="13">
        <v>45</v>
      </c>
      <c r="K13" s="13">
        <v>600</v>
      </c>
      <c r="L13" s="13">
        <v>44</v>
      </c>
      <c r="M13" s="13">
        <v>2</v>
      </c>
      <c r="N13" s="13">
        <v>3</v>
      </c>
      <c r="O13" s="13">
        <v>22</v>
      </c>
      <c r="P13" s="13">
        <v>10</v>
      </c>
      <c r="Q13" s="13">
        <v>0</v>
      </c>
      <c r="R13" s="13">
        <v>25</v>
      </c>
      <c r="S13" s="13">
        <v>25</v>
      </c>
      <c r="T13" s="49"/>
      <c r="U13" s="50"/>
      <c r="V13" s="1">
        <v>7</v>
      </c>
      <c r="W13" s="2" t="str">
        <f t="shared" si="0"/>
        <v>12" Medium Stuffed Crust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</row>
    <row r="14" spans="2:57" ht="15">
      <c r="B14" s="15" t="s">
        <v>76</v>
      </c>
      <c r="C14" s="13" t="s">
        <v>52</v>
      </c>
      <c r="D14" s="14" t="s">
        <v>40</v>
      </c>
      <c r="E14" s="13" t="s">
        <v>75</v>
      </c>
      <c r="F14" s="13">
        <v>450</v>
      </c>
      <c r="G14" s="13">
        <v>20</v>
      </c>
      <c r="H14" s="13">
        <v>8</v>
      </c>
      <c r="I14" s="13">
        <v>0.3</v>
      </c>
      <c r="J14" s="13">
        <v>50</v>
      </c>
      <c r="K14" s="13">
        <v>640</v>
      </c>
      <c r="L14" s="13">
        <v>45</v>
      </c>
      <c r="M14" s="13">
        <v>2</v>
      </c>
      <c r="N14" s="13">
        <v>3</v>
      </c>
      <c r="O14" s="13">
        <v>22</v>
      </c>
      <c r="P14" s="13">
        <v>10</v>
      </c>
      <c r="Q14" s="13">
        <v>0</v>
      </c>
      <c r="R14" s="13">
        <v>25</v>
      </c>
      <c r="S14" s="13">
        <v>25</v>
      </c>
      <c r="T14" s="49"/>
      <c r="U14" s="50"/>
      <c r="V14" s="1">
        <v>8</v>
      </c>
      <c r="W14" s="2" t="str">
        <f t="shared" si="0"/>
        <v>14" Large Stuffed Crust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</row>
    <row r="15" spans="2:57" ht="15">
      <c r="B15" s="15" t="s">
        <v>76</v>
      </c>
      <c r="C15" s="13" t="s">
        <v>53</v>
      </c>
      <c r="D15" s="14" t="s">
        <v>40</v>
      </c>
      <c r="E15" s="13" t="s">
        <v>75</v>
      </c>
      <c r="F15" s="13">
        <v>290</v>
      </c>
      <c r="G15" s="13">
        <v>12</v>
      </c>
      <c r="H15" s="13">
        <v>4</v>
      </c>
      <c r="I15" s="13">
        <v>0.2</v>
      </c>
      <c r="J15" s="13">
        <v>25</v>
      </c>
      <c r="K15" s="13">
        <v>330</v>
      </c>
      <c r="L15" s="13">
        <v>34</v>
      </c>
      <c r="M15" s="13">
        <v>2</v>
      </c>
      <c r="N15" s="13">
        <v>2</v>
      </c>
      <c r="O15" s="13">
        <v>13</v>
      </c>
      <c r="P15" s="13">
        <v>6</v>
      </c>
      <c r="Q15" s="13">
        <v>0</v>
      </c>
      <c r="R15" s="13">
        <v>10</v>
      </c>
      <c r="S15" s="13">
        <v>20</v>
      </c>
      <c r="T15" s="49"/>
      <c r="U15" s="50"/>
      <c r="V15" s="1">
        <v>9</v>
      </c>
      <c r="W15" s="2" t="str">
        <f t="shared" si="0"/>
        <v>12" Medium Classic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P15" s="29" t="s">
        <v>518</v>
      </c>
      <c r="AQ15" s="29"/>
      <c r="AR15" s="29"/>
      <c r="AS15" s="30"/>
    </row>
    <row r="16" spans="2:57" ht="15">
      <c r="B16" s="15" t="s">
        <v>76</v>
      </c>
      <c r="C16" s="13" t="s">
        <v>54</v>
      </c>
      <c r="D16" s="14" t="s">
        <v>40</v>
      </c>
      <c r="E16" s="13" t="s">
        <v>75</v>
      </c>
      <c r="F16" s="13">
        <v>270</v>
      </c>
      <c r="G16" s="13">
        <v>11</v>
      </c>
      <c r="H16" s="13">
        <v>4</v>
      </c>
      <c r="I16" s="13">
        <v>0.2</v>
      </c>
      <c r="J16" s="13">
        <v>25</v>
      </c>
      <c r="K16" s="13">
        <v>320</v>
      </c>
      <c r="L16" s="13">
        <v>30</v>
      </c>
      <c r="M16" s="13">
        <v>2</v>
      </c>
      <c r="N16" s="13">
        <v>2</v>
      </c>
      <c r="O16" s="13">
        <v>12</v>
      </c>
      <c r="P16" s="13">
        <v>6</v>
      </c>
      <c r="Q16" s="13">
        <v>0</v>
      </c>
      <c r="R16" s="13">
        <v>10</v>
      </c>
      <c r="S16" s="13">
        <v>15</v>
      </c>
      <c r="T16" s="49"/>
      <c r="U16" s="50"/>
      <c r="V16" s="1">
        <v>10</v>
      </c>
      <c r="W16" s="2" t="str">
        <f t="shared" si="0"/>
        <v>14" Large Classic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2:57" ht="15">
      <c r="B17" s="15" t="s">
        <v>76</v>
      </c>
      <c r="C17" s="13" t="s">
        <v>55</v>
      </c>
      <c r="D17" s="14" t="s">
        <v>40</v>
      </c>
      <c r="E17" s="13" t="s">
        <v>75</v>
      </c>
      <c r="F17" s="13">
        <v>270</v>
      </c>
      <c r="G17" s="13">
        <v>10</v>
      </c>
      <c r="H17" s="13">
        <v>4</v>
      </c>
      <c r="I17" s="13">
        <v>0.2</v>
      </c>
      <c r="J17" s="13">
        <v>25</v>
      </c>
      <c r="K17" s="13">
        <v>420</v>
      </c>
      <c r="L17" s="13">
        <v>30</v>
      </c>
      <c r="M17" s="13">
        <v>2</v>
      </c>
      <c r="N17" s="13">
        <v>3</v>
      </c>
      <c r="O17" s="13">
        <v>13</v>
      </c>
      <c r="P17" s="13">
        <v>6</v>
      </c>
      <c r="Q17" s="13">
        <v>0</v>
      </c>
      <c r="R17" s="13">
        <v>10</v>
      </c>
      <c r="S17" s="13">
        <v>20</v>
      </c>
      <c r="T17" s="49"/>
      <c r="U17" s="50"/>
      <c r="V17" s="1">
        <v>11</v>
      </c>
      <c r="W17" s="2" t="str">
        <f t="shared" si="0"/>
        <v>12" Multigrain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P17" s="31" t="s">
        <v>532</v>
      </c>
      <c r="AQ17" s="32" t="s">
        <v>533</v>
      </c>
      <c r="AR17" s="32" t="s">
        <v>534</v>
      </c>
      <c r="AS17" s="32" t="s">
        <v>535</v>
      </c>
      <c r="AT17" s="32" t="s">
        <v>536</v>
      </c>
      <c r="AU17" s="32" t="s">
        <v>537</v>
      </c>
      <c r="AV17" s="32" t="s">
        <v>538</v>
      </c>
      <c r="AW17" s="32" t="s">
        <v>539</v>
      </c>
      <c r="AX17" s="32" t="s">
        <v>540</v>
      </c>
      <c r="AY17" s="32" t="s">
        <v>541</v>
      </c>
      <c r="AZ17" s="32" t="s">
        <v>542</v>
      </c>
      <c r="BA17" s="32" t="s">
        <v>543</v>
      </c>
      <c r="BB17" s="32" t="s">
        <v>544</v>
      </c>
      <c r="BC17" s="33" t="s">
        <v>545</v>
      </c>
    </row>
    <row r="18" spans="2:57" ht="15">
      <c r="B18" s="15" t="s">
        <v>56</v>
      </c>
      <c r="C18" s="13" t="s">
        <v>45</v>
      </c>
      <c r="D18" s="14" t="s">
        <v>40</v>
      </c>
      <c r="E18" s="13" t="s">
        <v>75</v>
      </c>
      <c r="F18" s="13">
        <v>680</v>
      </c>
      <c r="G18" s="13">
        <v>29</v>
      </c>
      <c r="H18" s="13">
        <v>10</v>
      </c>
      <c r="I18" s="13">
        <v>0.4</v>
      </c>
      <c r="J18" s="13">
        <v>50</v>
      </c>
      <c r="K18" s="13">
        <v>740</v>
      </c>
      <c r="L18" s="13">
        <v>75</v>
      </c>
      <c r="M18" s="13">
        <v>4</v>
      </c>
      <c r="N18" s="13">
        <v>3</v>
      </c>
      <c r="O18" s="13">
        <v>29</v>
      </c>
      <c r="P18" s="13">
        <v>2</v>
      </c>
      <c r="Q18" s="13">
        <v>0</v>
      </c>
      <c r="R18" s="13">
        <v>25</v>
      </c>
      <c r="S18" s="13">
        <v>40</v>
      </c>
      <c r="T18" s="49"/>
      <c r="U18" s="50"/>
      <c r="V18" s="1">
        <v>12</v>
      </c>
      <c r="W18" s="2" t="str">
        <f t="shared" si="0"/>
        <v>6" Personal Pan Pizza®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O18" s="9" t="s">
        <v>4</v>
      </c>
      <c r="AP18" s="6">
        <f t="shared" ref="AP18:BC18" si="1">SUM(AP7:AP12)</f>
        <v>1</v>
      </c>
      <c r="AQ18" s="6">
        <f t="shared" si="1"/>
        <v>1</v>
      </c>
      <c r="AR18" s="6">
        <f t="shared" si="1"/>
        <v>1</v>
      </c>
      <c r="AS18" s="6">
        <f t="shared" si="1"/>
        <v>1</v>
      </c>
      <c r="AT18" s="6">
        <f t="shared" si="1"/>
        <v>1</v>
      </c>
      <c r="AU18" s="6">
        <f t="shared" si="1"/>
        <v>1</v>
      </c>
      <c r="AV18" s="6">
        <f t="shared" si="1"/>
        <v>1</v>
      </c>
      <c r="AW18" s="6">
        <f t="shared" si="1"/>
        <v>1</v>
      </c>
      <c r="AX18" s="6">
        <f t="shared" si="1"/>
        <v>1</v>
      </c>
      <c r="AY18" s="6">
        <f t="shared" si="1"/>
        <v>1</v>
      </c>
      <c r="AZ18" s="6">
        <f t="shared" si="1"/>
        <v>1</v>
      </c>
      <c r="BA18" s="6">
        <f t="shared" si="1"/>
        <v>1</v>
      </c>
      <c r="BB18" s="6">
        <f t="shared" si="1"/>
        <v>1</v>
      </c>
      <c r="BC18" s="6">
        <f t="shared" si="1"/>
        <v>1</v>
      </c>
    </row>
    <row r="19" spans="2:57" ht="15">
      <c r="B19" s="15" t="s">
        <v>56</v>
      </c>
      <c r="C19" s="13" t="s">
        <v>46</v>
      </c>
      <c r="D19" s="14" t="s">
        <v>40</v>
      </c>
      <c r="E19" s="13" t="s">
        <v>75</v>
      </c>
      <c r="F19" s="13">
        <v>220</v>
      </c>
      <c r="G19" s="13">
        <v>10</v>
      </c>
      <c r="H19" s="13">
        <v>3</v>
      </c>
      <c r="I19" s="13">
        <v>0.1</v>
      </c>
      <c r="J19" s="13">
        <v>20</v>
      </c>
      <c r="K19" s="13">
        <v>260</v>
      </c>
      <c r="L19" s="13">
        <v>23</v>
      </c>
      <c r="M19" s="13">
        <v>1</v>
      </c>
      <c r="N19" s="13">
        <v>1</v>
      </c>
      <c r="O19" s="13">
        <v>10</v>
      </c>
      <c r="P19" s="13">
        <v>0</v>
      </c>
      <c r="Q19" s="13">
        <v>0</v>
      </c>
      <c r="R19" s="13">
        <v>8</v>
      </c>
      <c r="S19" s="13">
        <v>10</v>
      </c>
      <c r="T19" s="49"/>
      <c r="U19" s="50"/>
      <c r="V19" s="1">
        <v>13</v>
      </c>
      <c r="W19" s="2" t="str">
        <f t="shared" si="0"/>
        <v>9" Small Pan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P19" s="1"/>
      <c r="AQ19" s="1"/>
      <c r="AR19" s="1"/>
      <c r="AS19" s="1"/>
      <c r="AT19" s="1"/>
      <c r="AU19" s="40" t="s">
        <v>548</v>
      </c>
      <c r="AV19" s="1" t="s">
        <v>5</v>
      </c>
      <c r="AW19" s="1"/>
      <c r="AX19" s="1"/>
      <c r="AY19" s="1"/>
      <c r="AZ19" s="1"/>
      <c r="BA19" s="1"/>
      <c r="BB19" s="1"/>
      <c r="BC19" s="1"/>
    </row>
    <row r="20" spans="2:57" ht="15">
      <c r="B20" s="15" t="s">
        <v>56</v>
      </c>
      <c r="C20" s="13" t="s">
        <v>47</v>
      </c>
      <c r="D20" s="14" t="s">
        <v>40</v>
      </c>
      <c r="E20" s="13" t="s">
        <v>75</v>
      </c>
      <c r="F20" s="13">
        <v>300</v>
      </c>
      <c r="G20" s="13">
        <v>13</v>
      </c>
      <c r="H20" s="13">
        <v>4</v>
      </c>
      <c r="I20" s="13">
        <v>0.2</v>
      </c>
      <c r="J20" s="13">
        <v>25</v>
      </c>
      <c r="K20" s="13">
        <v>360</v>
      </c>
      <c r="L20" s="13">
        <v>30</v>
      </c>
      <c r="M20" s="13">
        <v>2</v>
      </c>
      <c r="N20" s="13">
        <v>2</v>
      </c>
      <c r="O20" s="13">
        <v>14</v>
      </c>
      <c r="P20" s="13">
        <v>2</v>
      </c>
      <c r="Q20" s="13">
        <v>0</v>
      </c>
      <c r="R20" s="13">
        <v>10</v>
      </c>
      <c r="S20" s="13">
        <v>15</v>
      </c>
      <c r="T20" s="49"/>
      <c r="U20" s="50"/>
      <c r="V20" s="1">
        <v>14</v>
      </c>
      <c r="W20" s="2" t="str">
        <f t="shared" si="0"/>
        <v>12" Medium Pan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P20" s="39"/>
      <c r="AQ20" s="39"/>
      <c r="AR20" s="39"/>
      <c r="AS20" s="39"/>
      <c r="AT20" s="39"/>
      <c r="AU20" s="39"/>
      <c r="AV20" s="28">
        <v>1</v>
      </c>
      <c r="AW20" s="39"/>
      <c r="AX20" s="39"/>
      <c r="AY20" s="39"/>
      <c r="AZ20" s="39"/>
      <c r="BA20" s="39"/>
      <c r="BB20" s="39"/>
      <c r="BC20" s="39"/>
      <c r="BE20" s="1"/>
    </row>
    <row r="21" spans="2:57" ht="15">
      <c r="B21" s="15" t="s">
        <v>56</v>
      </c>
      <c r="C21" s="13" t="s">
        <v>48</v>
      </c>
      <c r="D21" s="14" t="s">
        <v>40</v>
      </c>
      <c r="E21" s="13" t="s">
        <v>75</v>
      </c>
      <c r="F21" s="13">
        <v>280</v>
      </c>
      <c r="G21" s="13">
        <v>13</v>
      </c>
      <c r="H21" s="13">
        <v>4</v>
      </c>
      <c r="I21" s="13">
        <v>0.2</v>
      </c>
      <c r="J21" s="13">
        <v>25</v>
      </c>
      <c r="K21" s="13">
        <v>340</v>
      </c>
      <c r="L21" s="13">
        <v>28</v>
      </c>
      <c r="M21" s="13">
        <v>1</v>
      </c>
      <c r="N21" s="13">
        <v>1</v>
      </c>
      <c r="O21" s="13">
        <v>13</v>
      </c>
      <c r="P21" s="13">
        <v>2</v>
      </c>
      <c r="Q21" s="13">
        <v>0</v>
      </c>
      <c r="R21" s="13">
        <v>10</v>
      </c>
      <c r="S21" s="13">
        <v>15</v>
      </c>
      <c r="T21" s="49"/>
      <c r="U21" s="50"/>
      <c r="V21" s="1">
        <v>15</v>
      </c>
      <c r="W21" s="2" t="str">
        <f t="shared" si="0"/>
        <v>14" Large Pan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BE21" s="1"/>
    </row>
    <row r="22" spans="2:57" ht="15">
      <c r="B22" s="15" t="s">
        <v>56</v>
      </c>
      <c r="C22" s="13" t="s">
        <v>49</v>
      </c>
      <c r="D22" s="14" t="s">
        <v>40</v>
      </c>
      <c r="E22" s="13" t="s">
        <v>75</v>
      </c>
      <c r="F22" s="13">
        <v>250</v>
      </c>
      <c r="G22" s="13">
        <v>10</v>
      </c>
      <c r="H22" s="13">
        <v>4</v>
      </c>
      <c r="I22" s="13">
        <v>0.2</v>
      </c>
      <c r="J22" s="13">
        <v>25</v>
      </c>
      <c r="K22" s="13">
        <v>530</v>
      </c>
      <c r="L22" s="13">
        <v>27</v>
      </c>
      <c r="M22" s="13">
        <v>1</v>
      </c>
      <c r="N22" s="13">
        <v>1</v>
      </c>
      <c r="O22" s="13">
        <v>13</v>
      </c>
      <c r="P22" s="13">
        <v>2</v>
      </c>
      <c r="Q22" s="13">
        <v>0</v>
      </c>
      <c r="R22" s="13">
        <v>10</v>
      </c>
      <c r="S22" s="13">
        <v>15</v>
      </c>
      <c r="T22" s="49"/>
      <c r="U22" s="50"/>
      <c r="V22" s="1">
        <v>16</v>
      </c>
      <c r="W22" s="2" t="str">
        <f t="shared" si="0"/>
        <v>12" Medium Thin 'N Crispy®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P22" s="29" t="s">
        <v>517</v>
      </c>
      <c r="AQ22" s="29"/>
      <c r="AR22" s="29"/>
    </row>
    <row r="23" spans="2:57" ht="15">
      <c r="B23" s="15" t="s">
        <v>56</v>
      </c>
      <c r="C23" s="13" t="s">
        <v>50</v>
      </c>
      <c r="D23" s="14" t="s">
        <v>40</v>
      </c>
      <c r="E23" s="13" t="s">
        <v>75</v>
      </c>
      <c r="F23" s="13">
        <v>240</v>
      </c>
      <c r="G23" s="13">
        <v>10</v>
      </c>
      <c r="H23" s="13">
        <v>4</v>
      </c>
      <c r="I23" s="13">
        <v>0.2</v>
      </c>
      <c r="J23" s="13">
        <v>25</v>
      </c>
      <c r="K23" s="13">
        <v>510</v>
      </c>
      <c r="L23" s="13">
        <v>25</v>
      </c>
      <c r="M23" s="13">
        <v>1</v>
      </c>
      <c r="N23" s="13">
        <v>1</v>
      </c>
      <c r="O23" s="13">
        <v>12</v>
      </c>
      <c r="P23" s="13">
        <v>2</v>
      </c>
      <c r="Q23" s="13">
        <v>0</v>
      </c>
      <c r="R23" s="13">
        <v>10</v>
      </c>
      <c r="S23" s="13">
        <v>15</v>
      </c>
      <c r="T23" s="49"/>
      <c r="U23" s="50"/>
      <c r="V23" s="1">
        <v>17</v>
      </c>
      <c r="W23" s="2" t="str">
        <f t="shared" si="0"/>
        <v>14" Large Thin 'N Crispy®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BE23" s="1"/>
    </row>
    <row r="24" spans="2:57" ht="15">
      <c r="B24" s="15" t="s">
        <v>56</v>
      </c>
      <c r="C24" s="13" t="s">
        <v>51</v>
      </c>
      <c r="D24" s="14" t="s">
        <v>40</v>
      </c>
      <c r="E24" s="13" t="s">
        <v>75</v>
      </c>
      <c r="F24" s="13">
        <v>420</v>
      </c>
      <c r="G24" s="13">
        <v>18</v>
      </c>
      <c r="H24" s="13">
        <v>8</v>
      </c>
      <c r="I24" s="13">
        <v>0.3</v>
      </c>
      <c r="J24" s="13">
        <v>45</v>
      </c>
      <c r="K24" s="13">
        <v>630</v>
      </c>
      <c r="L24" s="13">
        <v>44</v>
      </c>
      <c r="M24" s="13">
        <v>2</v>
      </c>
      <c r="N24" s="13">
        <v>2</v>
      </c>
      <c r="O24" s="13">
        <v>22</v>
      </c>
      <c r="P24" s="13">
        <v>8</v>
      </c>
      <c r="Q24" s="13">
        <v>0</v>
      </c>
      <c r="R24" s="13">
        <v>25</v>
      </c>
      <c r="S24" s="13">
        <v>25</v>
      </c>
      <c r="T24" s="49"/>
      <c r="U24" s="50"/>
      <c r="V24" s="1">
        <v>18</v>
      </c>
      <c r="W24" s="2" t="str">
        <f t="shared" si="0"/>
        <v>12" Medium Stuffed Crust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P24" s="31" t="s">
        <v>519</v>
      </c>
      <c r="AQ24" s="32" t="s">
        <v>520</v>
      </c>
      <c r="AR24" s="32" t="s">
        <v>521</v>
      </c>
      <c r="AS24" s="32" t="s">
        <v>522</v>
      </c>
      <c r="AT24" s="32" t="s">
        <v>523</v>
      </c>
      <c r="AU24" s="32" t="s">
        <v>524</v>
      </c>
      <c r="AV24" s="32" t="s">
        <v>525</v>
      </c>
      <c r="AW24" s="32" t="s">
        <v>526</v>
      </c>
      <c r="AX24" s="32" t="s">
        <v>527</v>
      </c>
      <c r="AY24" s="32" t="s">
        <v>528</v>
      </c>
      <c r="AZ24" s="32" t="s">
        <v>529</v>
      </c>
      <c r="BA24" s="32" t="s">
        <v>530</v>
      </c>
      <c r="BB24" s="33" t="s">
        <v>531</v>
      </c>
      <c r="BE24" s="1"/>
    </row>
    <row r="25" spans="2:57" ht="15">
      <c r="B25" s="15" t="s">
        <v>56</v>
      </c>
      <c r="C25" s="13" t="s">
        <v>52</v>
      </c>
      <c r="D25" s="14" t="s">
        <v>40</v>
      </c>
      <c r="E25" s="13" t="s">
        <v>75</v>
      </c>
      <c r="F25" s="13">
        <v>430</v>
      </c>
      <c r="G25" s="13">
        <v>18</v>
      </c>
      <c r="H25" s="13">
        <v>8</v>
      </c>
      <c r="I25" s="13">
        <v>0.3</v>
      </c>
      <c r="J25" s="13">
        <v>45</v>
      </c>
      <c r="K25" s="13">
        <v>650</v>
      </c>
      <c r="L25" s="13">
        <v>44</v>
      </c>
      <c r="M25" s="13">
        <v>2</v>
      </c>
      <c r="N25" s="13">
        <v>2</v>
      </c>
      <c r="O25" s="13">
        <v>22</v>
      </c>
      <c r="P25" s="13">
        <v>8</v>
      </c>
      <c r="Q25" s="13">
        <v>0</v>
      </c>
      <c r="R25" s="13">
        <v>25</v>
      </c>
      <c r="S25" s="13">
        <v>25</v>
      </c>
      <c r="T25" s="49"/>
      <c r="U25" s="50"/>
      <c r="V25" s="1">
        <v>19</v>
      </c>
      <c r="W25" s="2" t="str">
        <f t="shared" si="0"/>
        <v>14" Large Stuffed Crust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O25" s="1" t="s">
        <v>40</v>
      </c>
      <c r="AP25" s="6">
        <f t="shared" ref="AP25:BB30" si="2">SUM(AP7:AQ7)</f>
        <v>0</v>
      </c>
      <c r="AQ25" s="6">
        <f t="shared" si="2"/>
        <v>0</v>
      </c>
      <c r="AR25" s="6">
        <f t="shared" si="2"/>
        <v>0</v>
      </c>
      <c r="AS25" s="6">
        <f t="shared" si="2"/>
        <v>0</v>
      </c>
      <c r="AT25" s="6">
        <f t="shared" si="2"/>
        <v>0</v>
      </c>
      <c r="AU25" s="6">
        <f t="shared" si="2"/>
        <v>0</v>
      </c>
      <c r="AV25" s="6">
        <f t="shared" si="2"/>
        <v>1</v>
      </c>
      <c r="AW25" s="6">
        <f t="shared" si="2"/>
        <v>1</v>
      </c>
      <c r="AX25" s="6">
        <f t="shared" si="2"/>
        <v>0</v>
      </c>
      <c r="AY25" s="6">
        <f t="shared" si="2"/>
        <v>0</v>
      </c>
      <c r="AZ25" s="6">
        <f t="shared" si="2"/>
        <v>0</v>
      </c>
      <c r="BA25" s="6">
        <f t="shared" si="2"/>
        <v>0</v>
      </c>
      <c r="BB25" s="6">
        <f t="shared" si="2"/>
        <v>0</v>
      </c>
      <c r="BC25" s="4"/>
      <c r="BD25" s="1"/>
      <c r="BE25" s="1"/>
    </row>
    <row r="26" spans="2:57" ht="15">
      <c r="B26" s="15" t="s">
        <v>56</v>
      </c>
      <c r="C26" s="13" t="s">
        <v>53</v>
      </c>
      <c r="D26" s="14" t="s">
        <v>40</v>
      </c>
      <c r="E26" s="13" t="s">
        <v>75</v>
      </c>
      <c r="F26" s="13">
        <v>290</v>
      </c>
      <c r="G26" s="13">
        <v>11</v>
      </c>
      <c r="H26" s="13">
        <v>4</v>
      </c>
      <c r="I26" s="13">
        <v>0.2</v>
      </c>
      <c r="J26" s="13">
        <v>25</v>
      </c>
      <c r="K26" s="13">
        <v>380</v>
      </c>
      <c r="L26" s="13">
        <v>33</v>
      </c>
      <c r="M26" s="13">
        <v>2</v>
      </c>
      <c r="N26" s="13">
        <v>2</v>
      </c>
      <c r="O26" s="13">
        <v>14</v>
      </c>
      <c r="P26" s="13">
        <v>2</v>
      </c>
      <c r="Q26" s="13">
        <v>0</v>
      </c>
      <c r="R26" s="13">
        <v>10</v>
      </c>
      <c r="S26" s="13">
        <v>15</v>
      </c>
      <c r="T26" s="49"/>
      <c r="U26" s="50"/>
      <c r="V26" s="1">
        <v>20</v>
      </c>
      <c r="W26" s="2" t="str">
        <f t="shared" si="0"/>
        <v>12" Medium Classic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O26" s="1" t="s">
        <v>203</v>
      </c>
      <c r="AP26" s="6">
        <f t="shared" si="2"/>
        <v>0</v>
      </c>
      <c r="AQ26" s="6">
        <f t="shared" si="2"/>
        <v>0</v>
      </c>
      <c r="AR26" s="6">
        <f t="shared" si="2"/>
        <v>0</v>
      </c>
      <c r="AS26" s="6">
        <f t="shared" si="2"/>
        <v>0</v>
      </c>
      <c r="AT26" s="6">
        <f t="shared" si="2"/>
        <v>0</v>
      </c>
      <c r="AU26" s="6">
        <f t="shared" si="2"/>
        <v>0</v>
      </c>
      <c r="AV26" s="6">
        <f t="shared" si="2"/>
        <v>0</v>
      </c>
      <c r="AW26" s="6">
        <f t="shared" si="2"/>
        <v>0</v>
      </c>
      <c r="AX26" s="6">
        <f t="shared" si="2"/>
        <v>0</v>
      </c>
      <c r="AY26" s="6">
        <f t="shared" si="2"/>
        <v>0</v>
      </c>
      <c r="AZ26" s="6">
        <f t="shared" si="2"/>
        <v>0</v>
      </c>
      <c r="BA26" s="6">
        <f t="shared" si="2"/>
        <v>0</v>
      </c>
      <c r="BB26" s="6">
        <f t="shared" si="2"/>
        <v>0</v>
      </c>
      <c r="BC26" s="1"/>
      <c r="BD26" s="1"/>
    </row>
    <row r="27" spans="2:57" ht="15">
      <c r="B27" s="15" t="s">
        <v>56</v>
      </c>
      <c r="C27" s="13" t="s">
        <v>54</v>
      </c>
      <c r="D27" s="14" t="s">
        <v>40</v>
      </c>
      <c r="E27" s="13" t="s">
        <v>75</v>
      </c>
      <c r="F27" s="13">
        <v>260</v>
      </c>
      <c r="G27" s="13">
        <v>10</v>
      </c>
      <c r="H27" s="13">
        <v>4</v>
      </c>
      <c r="I27" s="13">
        <v>0.2</v>
      </c>
      <c r="J27" s="13">
        <v>25</v>
      </c>
      <c r="K27" s="13">
        <v>350</v>
      </c>
      <c r="L27" s="13">
        <v>29</v>
      </c>
      <c r="M27" s="13">
        <v>1</v>
      </c>
      <c r="N27" s="13">
        <v>2</v>
      </c>
      <c r="O27" s="13">
        <v>13</v>
      </c>
      <c r="P27" s="13">
        <v>2</v>
      </c>
      <c r="Q27" s="13">
        <v>0</v>
      </c>
      <c r="R27" s="13">
        <v>10</v>
      </c>
      <c r="S27" s="13">
        <v>15</v>
      </c>
      <c r="T27" s="49"/>
      <c r="U27" s="50"/>
      <c r="V27" s="1">
        <v>21</v>
      </c>
      <c r="W27" s="2" t="str">
        <f t="shared" si="0"/>
        <v>14" Large Classic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O27" s="3" t="s">
        <v>213</v>
      </c>
      <c r="AP27" s="6">
        <f t="shared" si="2"/>
        <v>1</v>
      </c>
      <c r="AQ27" s="6">
        <f t="shared" si="2"/>
        <v>1</v>
      </c>
      <c r="AR27" s="6">
        <f t="shared" si="2"/>
        <v>1</v>
      </c>
      <c r="AS27" s="6">
        <f t="shared" si="2"/>
        <v>1</v>
      </c>
      <c r="AT27" s="6">
        <f t="shared" si="2"/>
        <v>1</v>
      </c>
      <c r="AU27" s="6">
        <f t="shared" si="2"/>
        <v>1</v>
      </c>
      <c r="AV27" s="6">
        <f t="shared" si="2"/>
        <v>0</v>
      </c>
      <c r="AW27" s="6">
        <f t="shared" si="2"/>
        <v>1</v>
      </c>
      <c r="AX27" s="6">
        <f t="shared" si="2"/>
        <v>1</v>
      </c>
      <c r="AY27" s="6">
        <f t="shared" si="2"/>
        <v>1</v>
      </c>
      <c r="AZ27" s="6">
        <f t="shared" si="2"/>
        <v>1</v>
      </c>
      <c r="BA27" s="6">
        <f t="shared" si="2"/>
        <v>1</v>
      </c>
      <c r="BB27" s="6">
        <f t="shared" si="2"/>
        <v>1</v>
      </c>
    </row>
    <row r="28" spans="2:57" ht="15">
      <c r="B28" s="15" t="s">
        <v>56</v>
      </c>
      <c r="C28" s="13" t="s">
        <v>55</v>
      </c>
      <c r="D28" s="14" t="s">
        <v>40</v>
      </c>
      <c r="E28" s="13" t="s">
        <v>75</v>
      </c>
      <c r="F28" s="13">
        <v>260</v>
      </c>
      <c r="G28" s="13">
        <v>10</v>
      </c>
      <c r="H28" s="13">
        <v>4</v>
      </c>
      <c r="I28" s="13">
        <v>0.2</v>
      </c>
      <c r="J28" s="13">
        <v>25</v>
      </c>
      <c r="K28" s="13">
        <v>470</v>
      </c>
      <c r="L28" s="13">
        <v>29</v>
      </c>
      <c r="M28" s="13">
        <v>2</v>
      </c>
      <c r="N28" s="13">
        <v>3</v>
      </c>
      <c r="O28" s="13">
        <v>14</v>
      </c>
      <c r="P28" s="13">
        <v>2</v>
      </c>
      <c r="Q28" s="13">
        <v>0</v>
      </c>
      <c r="R28" s="13">
        <v>10</v>
      </c>
      <c r="S28" s="13">
        <v>20</v>
      </c>
      <c r="T28" s="49"/>
      <c r="U28" s="50"/>
      <c r="V28" s="1">
        <v>22</v>
      </c>
      <c r="W28" s="2" t="str">
        <f t="shared" si="0"/>
        <v>12" Multigrain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O28" s="3" t="s">
        <v>315</v>
      </c>
      <c r="AP28" s="6">
        <f t="shared" si="2"/>
        <v>1</v>
      </c>
      <c r="AQ28" s="6">
        <f t="shared" si="2"/>
        <v>1</v>
      </c>
      <c r="AR28" s="6">
        <f t="shared" si="2"/>
        <v>1</v>
      </c>
      <c r="AS28" s="6">
        <f t="shared" si="2"/>
        <v>1</v>
      </c>
      <c r="AT28" s="6">
        <f t="shared" si="2"/>
        <v>1</v>
      </c>
      <c r="AU28" s="6">
        <f t="shared" si="2"/>
        <v>1</v>
      </c>
      <c r="AV28" s="6">
        <f t="shared" si="2"/>
        <v>1</v>
      </c>
      <c r="AW28" s="6">
        <f t="shared" si="2"/>
        <v>0</v>
      </c>
      <c r="AX28" s="6">
        <f t="shared" si="2"/>
        <v>1</v>
      </c>
      <c r="AY28" s="6">
        <f t="shared" si="2"/>
        <v>1</v>
      </c>
      <c r="AZ28" s="6">
        <f t="shared" si="2"/>
        <v>1</v>
      </c>
      <c r="BA28" s="6">
        <f t="shared" si="2"/>
        <v>1</v>
      </c>
      <c r="BB28" s="6">
        <f t="shared" si="2"/>
        <v>1</v>
      </c>
      <c r="BC28" s="1"/>
      <c r="BD28" s="1"/>
    </row>
    <row r="29" spans="2:57" ht="15">
      <c r="B29" s="15" t="s">
        <v>57</v>
      </c>
      <c r="C29" s="13" t="s">
        <v>58</v>
      </c>
      <c r="D29" s="14" t="s">
        <v>40</v>
      </c>
      <c r="E29" s="13" t="s">
        <v>75</v>
      </c>
      <c r="F29" s="13">
        <v>480</v>
      </c>
      <c r="G29" s="13">
        <v>15</v>
      </c>
      <c r="H29" s="13">
        <v>6</v>
      </c>
      <c r="I29" s="13">
        <v>0.3</v>
      </c>
      <c r="J29" s="13">
        <v>35</v>
      </c>
      <c r="K29" s="13">
        <v>710</v>
      </c>
      <c r="L29" s="13">
        <v>62</v>
      </c>
      <c r="M29" s="13">
        <v>4</v>
      </c>
      <c r="N29" s="13">
        <v>5</v>
      </c>
      <c r="O29" s="13">
        <v>24</v>
      </c>
      <c r="P29" s="13">
        <v>2</v>
      </c>
      <c r="Q29" s="13">
        <v>0</v>
      </c>
      <c r="R29" s="13">
        <v>20</v>
      </c>
      <c r="S29" s="13">
        <v>40</v>
      </c>
      <c r="T29" s="49"/>
      <c r="U29" s="50"/>
      <c r="V29" s="1">
        <v>23</v>
      </c>
      <c r="W29" s="2" t="str">
        <f t="shared" si="0"/>
        <v>6" Personal Multigrain pizza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O29" s="3" t="s">
        <v>316</v>
      </c>
      <c r="AP29" s="6">
        <f t="shared" si="2"/>
        <v>0</v>
      </c>
      <c r="AQ29" s="6">
        <f t="shared" si="2"/>
        <v>0</v>
      </c>
      <c r="AR29" s="6">
        <f t="shared" si="2"/>
        <v>0</v>
      </c>
      <c r="AS29" s="6">
        <f t="shared" si="2"/>
        <v>0</v>
      </c>
      <c r="AT29" s="6">
        <f t="shared" si="2"/>
        <v>0</v>
      </c>
      <c r="AU29" s="6">
        <f t="shared" si="2"/>
        <v>0</v>
      </c>
      <c r="AV29" s="6">
        <f t="shared" si="2"/>
        <v>0</v>
      </c>
      <c r="AW29" s="6">
        <f t="shared" si="2"/>
        <v>0</v>
      </c>
      <c r="AX29" s="6">
        <f t="shared" si="2"/>
        <v>0</v>
      </c>
      <c r="AY29" s="6">
        <f t="shared" si="2"/>
        <v>0</v>
      </c>
      <c r="AZ29" s="6">
        <f t="shared" si="2"/>
        <v>0</v>
      </c>
      <c r="BA29" s="6">
        <f t="shared" si="2"/>
        <v>0</v>
      </c>
      <c r="BB29" s="6">
        <f t="shared" si="2"/>
        <v>0</v>
      </c>
      <c r="BC29" s="1"/>
      <c r="BD29" s="1"/>
    </row>
    <row r="30" spans="2:57" ht="15">
      <c r="B30" s="15" t="s">
        <v>57</v>
      </c>
      <c r="C30" s="13" t="s">
        <v>45</v>
      </c>
      <c r="D30" s="14" t="s">
        <v>40</v>
      </c>
      <c r="E30" s="13" t="s">
        <v>75</v>
      </c>
      <c r="F30" s="13">
        <v>620</v>
      </c>
      <c r="G30" s="13">
        <v>25</v>
      </c>
      <c r="H30" s="13">
        <v>8</v>
      </c>
      <c r="I30" s="13">
        <v>0.4</v>
      </c>
      <c r="J30" s="13">
        <v>35</v>
      </c>
      <c r="K30" s="13">
        <v>500</v>
      </c>
      <c r="L30" s="13">
        <v>75</v>
      </c>
      <c r="M30" s="13">
        <v>4</v>
      </c>
      <c r="N30" s="13">
        <v>4</v>
      </c>
      <c r="O30" s="13">
        <v>24</v>
      </c>
      <c r="P30" s="13">
        <v>2</v>
      </c>
      <c r="Q30" s="13">
        <v>0</v>
      </c>
      <c r="R30" s="13">
        <v>25</v>
      </c>
      <c r="S30" s="13">
        <v>35</v>
      </c>
      <c r="T30" s="49"/>
      <c r="U30" s="50"/>
      <c r="V30" s="1">
        <v>24</v>
      </c>
      <c r="W30" s="2" t="str">
        <f t="shared" si="0"/>
        <v>6" Personal Pan Pizza®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O30" s="3" t="s">
        <v>493</v>
      </c>
      <c r="AP30" s="6">
        <f t="shared" si="2"/>
        <v>0</v>
      </c>
      <c r="AQ30" s="6">
        <f t="shared" si="2"/>
        <v>0</v>
      </c>
      <c r="AR30" s="6">
        <f t="shared" si="2"/>
        <v>0</v>
      </c>
      <c r="AS30" s="6">
        <f t="shared" si="2"/>
        <v>0</v>
      </c>
      <c r="AT30" s="6">
        <f t="shared" si="2"/>
        <v>0</v>
      </c>
      <c r="AU30" s="6">
        <f t="shared" si="2"/>
        <v>0</v>
      </c>
      <c r="AV30" s="6">
        <f t="shared" si="2"/>
        <v>0</v>
      </c>
      <c r="AW30" s="6">
        <f t="shared" si="2"/>
        <v>0</v>
      </c>
      <c r="AX30" s="6">
        <f t="shared" si="2"/>
        <v>0</v>
      </c>
      <c r="AY30" s="6">
        <f t="shared" si="2"/>
        <v>0</v>
      </c>
      <c r="AZ30" s="6">
        <f t="shared" si="2"/>
        <v>0</v>
      </c>
      <c r="BA30" s="6">
        <f t="shared" si="2"/>
        <v>0</v>
      </c>
      <c r="BB30" s="6">
        <f t="shared" si="2"/>
        <v>0</v>
      </c>
      <c r="BC30" s="1"/>
      <c r="BD30" s="1"/>
    </row>
    <row r="31" spans="2:57" ht="15">
      <c r="B31" s="15" t="s">
        <v>57</v>
      </c>
      <c r="C31" s="13" t="s">
        <v>46</v>
      </c>
      <c r="D31" s="14" t="s">
        <v>40</v>
      </c>
      <c r="E31" s="13" t="s">
        <v>75</v>
      </c>
      <c r="F31" s="13">
        <v>200</v>
      </c>
      <c r="G31" s="13">
        <v>8</v>
      </c>
      <c r="H31" s="13">
        <v>3</v>
      </c>
      <c r="I31" s="13">
        <v>0.1</v>
      </c>
      <c r="J31" s="13">
        <v>10</v>
      </c>
      <c r="K31" s="13">
        <v>170</v>
      </c>
      <c r="L31" s="13">
        <v>23</v>
      </c>
      <c r="M31" s="13">
        <v>1</v>
      </c>
      <c r="N31" s="13">
        <v>1</v>
      </c>
      <c r="O31" s="13">
        <v>8</v>
      </c>
      <c r="P31" s="13">
        <v>2</v>
      </c>
      <c r="Q31" s="13">
        <v>0</v>
      </c>
      <c r="R31" s="13">
        <v>8</v>
      </c>
      <c r="S31" s="13">
        <v>10</v>
      </c>
      <c r="T31" s="49"/>
      <c r="U31" s="50"/>
      <c r="V31" s="1">
        <v>25</v>
      </c>
      <c r="W31" s="2" t="str">
        <f t="shared" si="0"/>
        <v>9" Small Pan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U31" s="41" t="s">
        <v>548</v>
      </c>
      <c r="AV31" s="1" t="s">
        <v>25</v>
      </c>
    </row>
    <row r="32" spans="2:57" ht="15">
      <c r="B32" s="15" t="s">
        <v>57</v>
      </c>
      <c r="C32" s="13" t="s">
        <v>47</v>
      </c>
      <c r="D32" s="14" t="s">
        <v>40</v>
      </c>
      <c r="E32" s="13" t="s">
        <v>75</v>
      </c>
      <c r="F32" s="13">
        <v>270</v>
      </c>
      <c r="G32" s="13">
        <v>11</v>
      </c>
      <c r="H32" s="13">
        <v>4</v>
      </c>
      <c r="I32" s="13">
        <v>0.2</v>
      </c>
      <c r="J32" s="13">
        <v>15</v>
      </c>
      <c r="K32" s="13">
        <v>240</v>
      </c>
      <c r="L32" s="13">
        <v>31</v>
      </c>
      <c r="M32" s="13">
        <v>2</v>
      </c>
      <c r="N32" s="13">
        <v>2</v>
      </c>
      <c r="O32" s="13">
        <v>11</v>
      </c>
      <c r="P32" s="13">
        <v>2</v>
      </c>
      <c r="Q32" s="13">
        <v>0</v>
      </c>
      <c r="R32" s="13">
        <v>10</v>
      </c>
      <c r="S32" s="13">
        <v>15</v>
      </c>
      <c r="T32" s="49"/>
      <c r="U32" s="50"/>
      <c r="V32" s="1">
        <v>26</v>
      </c>
      <c r="W32" s="2" t="str">
        <f t="shared" si="0"/>
        <v>12" Medium Pan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V32" s="28">
        <v>1</v>
      </c>
    </row>
    <row r="33" spans="2:55" ht="15">
      <c r="B33" s="15" t="s">
        <v>57</v>
      </c>
      <c r="C33" s="13" t="s">
        <v>48</v>
      </c>
      <c r="D33" s="14" t="s">
        <v>40</v>
      </c>
      <c r="E33" s="13" t="s">
        <v>75</v>
      </c>
      <c r="F33" s="13">
        <v>250</v>
      </c>
      <c r="G33" s="13">
        <v>11</v>
      </c>
      <c r="H33" s="13">
        <v>3</v>
      </c>
      <c r="I33" s="13">
        <v>0.2</v>
      </c>
      <c r="J33" s="13">
        <v>15</v>
      </c>
      <c r="K33" s="13">
        <v>230</v>
      </c>
      <c r="L33" s="13">
        <v>28</v>
      </c>
      <c r="M33" s="13">
        <v>2</v>
      </c>
      <c r="N33" s="13">
        <v>2</v>
      </c>
      <c r="O33" s="13">
        <v>11</v>
      </c>
      <c r="P33" s="13">
        <v>2</v>
      </c>
      <c r="Q33" s="13">
        <v>0</v>
      </c>
      <c r="R33" s="13">
        <v>10</v>
      </c>
      <c r="S33" s="13">
        <v>15</v>
      </c>
      <c r="T33" s="49"/>
      <c r="U33" s="50"/>
      <c r="V33" s="1">
        <v>27</v>
      </c>
      <c r="W33" s="2" t="str">
        <f t="shared" si="0"/>
        <v>14" Large Pan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</row>
    <row r="34" spans="2:55" ht="15">
      <c r="B34" s="15" t="s">
        <v>57</v>
      </c>
      <c r="C34" s="13" t="s">
        <v>49</v>
      </c>
      <c r="D34" s="14" t="s">
        <v>40</v>
      </c>
      <c r="E34" s="13" t="s">
        <v>75</v>
      </c>
      <c r="F34" s="13">
        <v>220</v>
      </c>
      <c r="G34" s="13">
        <v>8</v>
      </c>
      <c r="H34" s="13">
        <v>3</v>
      </c>
      <c r="I34" s="13">
        <v>0.2</v>
      </c>
      <c r="J34" s="13">
        <v>15</v>
      </c>
      <c r="K34" s="13">
        <v>450</v>
      </c>
      <c r="L34" s="13">
        <v>27</v>
      </c>
      <c r="M34" s="13">
        <v>1</v>
      </c>
      <c r="N34" s="13">
        <v>2</v>
      </c>
      <c r="O34" s="13">
        <v>11</v>
      </c>
      <c r="P34" s="13">
        <v>2</v>
      </c>
      <c r="Q34" s="13">
        <v>0</v>
      </c>
      <c r="R34" s="13">
        <v>10</v>
      </c>
      <c r="S34" s="13">
        <v>15</v>
      </c>
      <c r="T34" s="49"/>
      <c r="U34" s="50"/>
      <c r="V34" s="1">
        <v>28</v>
      </c>
      <c r="W34" s="2" t="str">
        <f t="shared" si="0"/>
        <v>12" Medium Thin 'N Crispy®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</row>
    <row r="35" spans="2:55" ht="15">
      <c r="B35" s="15" t="s">
        <v>57</v>
      </c>
      <c r="C35" s="13" t="s">
        <v>50</v>
      </c>
      <c r="D35" s="14" t="s">
        <v>40</v>
      </c>
      <c r="E35" s="13" t="s">
        <v>75</v>
      </c>
      <c r="F35" s="13">
        <v>210</v>
      </c>
      <c r="G35" s="13">
        <v>8</v>
      </c>
      <c r="H35" s="13">
        <v>3</v>
      </c>
      <c r="I35" s="13">
        <v>0.2</v>
      </c>
      <c r="J35" s="13">
        <v>15</v>
      </c>
      <c r="K35" s="13">
        <v>410</v>
      </c>
      <c r="L35" s="13">
        <v>25</v>
      </c>
      <c r="M35" s="13">
        <v>1</v>
      </c>
      <c r="N35" s="13">
        <v>1</v>
      </c>
      <c r="O35" s="13">
        <v>10</v>
      </c>
      <c r="P35" s="13">
        <v>2</v>
      </c>
      <c r="Q35" s="13">
        <v>0</v>
      </c>
      <c r="R35" s="13">
        <v>10</v>
      </c>
      <c r="S35" s="13">
        <v>15</v>
      </c>
      <c r="T35" s="49"/>
      <c r="U35" s="50"/>
      <c r="V35" s="1">
        <v>29</v>
      </c>
      <c r="W35" s="2" t="str">
        <f t="shared" si="0"/>
        <v>14" Large Thin 'N Crispy®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P35" s="29" t="s">
        <v>563</v>
      </c>
      <c r="AQ35" s="29"/>
    </row>
    <row r="36" spans="2:55" ht="15">
      <c r="B36" s="15" t="s">
        <v>57</v>
      </c>
      <c r="C36" s="13" t="s">
        <v>51</v>
      </c>
      <c r="D36" s="14" t="s">
        <v>40</v>
      </c>
      <c r="E36" s="13" t="s">
        <v>75</v>
      </c>
      <c r="F36" s="13">
        <v>400</v>
      </c>
      <c r="G36" s="13">
        <v>16</v>
      </c>
      <c r="H36" s="13">
        <v>7</v>
      </c>
      <c r="I36" s="13">
        <v>0.3</v>
      </c>
      <c r="J36" s="13">
        <v>40</v>
      </c>
      <c r="K36" s="13">
        <v>550</v>
      </c>
      <c r="L36" s="13">
        <v>44</v>
      </c>
      <c r="M36" s="13">
        <v>2</v>
      </c>
      <c r="N36" s="13">
        <v>2</v>
      </c>
      <c r="O36" s="13">
        <v>20</v>
      </c>
      <c r="P36" s="13">
        <v>8</v>
      </c>
      <c r="Q36" s="13">
        <v>0</v>
      </c>
      <c r="R36" s="13">
        <v>25</v>
      </c>
      <c r="S36" s="13">
        <v>25</v>
      </c>
      <c r="T36" s="49"/>
      <c r="U36" s="50"/>
      <c r="V36" s="1">
        <v>30</v>
      </c>
      <c r="W36" s="2" t="str">
        <f t="shared" si="0"/>
        <v>12" Medium Stuffed Crust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</row>
    <row r="37" spans="2:55" ht="15">
      <c r="B37" s="15" t="s">
        <v>57</v>
      </c>
      <c r="C37" s="13" t="s">
        <v>52</v>
      </c>
      <c r="D37" s="14" t="s">
        <v>40</v>
      </c>
      <c r="E37" s="13" t="s">
        <v>75</v>
      </c>
      <c r="F37" s="13">
        <v>400</v>
      </c>
      <c r="G37" s="13">
        <v>16</v>
      </c>
      <c r="H37" s="13">
        <v>7</v>
      </c>
      <c r="I37" s="13">
        <v>0.3</v>
      </c>
      <c r="J37" s="13">
        <v>40</v>
      </c>
      <c r="K37" s="13">
        <v>550</v>
      </c>
      <c r="L37" s="13">
        <v>44</v>
      </c>
      <c r="M37" s="13">
        <v>2</v>
      </c>
      <c r="N37" s="13">
        <v>3</v>
      </c>
      <c r="O37" s="13">
        <v>20</v>
      </c>
      <c r="P37" s="13">
        <v>8</v>
      </c>
      <c r="Q37" s="13">
        <v>0</v>
      </c>
      <c r="R37" s="13">
        <v>25</v>
      </c>
      <c r="S37" s="13">
        <v>25</v>
      </c>
      <c r="T37" s="49"/>
      <c r="U37" s="50"/>
      <c r="V37" s="1">
        <v>31</v>
      </c>
      <c r="W37" s="2" t="str">
        <f t="shared" si="0"/>
        <v>14" Large Stuffed Crust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P37" t="s">
        <v>546</v>
      </c>
    </row>
    <row r="38" spans="2:55" ht="15">
      <c r="B38" s="15" t="s">
        <v>57</v>
      </c>
      <c r="C38" s="13" t="s">
        <v>53</v>
      </c>
      <c r="D38" s="14" t="s">
        <v>40</v>
      </c>
      <c r="E38" s="13" t="s">
        <v>75</v>
      </c>
      <c r="F38" s="13">
        <v>260</v>
      </c>
      <c r="G38" s="13">
        <v>9</v>
      </c>
      <c r="H38" s="13">
        <v>3</v>
      </c>
      <c r="I38" s="13">
        <v>0.2</v>
      </c>
      <c r="J38" s="13">
        <v>15</v>
      </c>
      <c r="K38" s="13">
        <v>270</v>
      </c>
      <c r="L38" s="13">
        <v>33</v>
      </c>
      <c r="M38" s="13">
        <v>2</v>
      </c>
      <c r="N38" s="13">
        <v>2</v>
      </c>
      <c r="O38" s="13">
        <v>11</v>
      </c>
      <c r="P38" s="13">
        <v>2</v>
      </c>
      <c r="Q38" s="13">
        <v>0</v>
      </c>
      <c r="R38" s="13">
        <v>10</v>
      </c>
      <c r="S38" s="13">
        <v>15</v>
      </c>
      <c r="T38" s="49"/>
      <c r="U38" s="50"/>
      <c r="V38" s="1">
        <v>32</v>
      </c>
      <c r="W38" s="2" t="str">
        <f t="shared" si="0"/>
        <v>12" Medium Classic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</row>
    <row r="39" spans="2:55" ht="15">
      <c r="B39" s="15" t="s">
        <v>57</v>
      </c>
      <c r="C39" s="13" t="s">
        <v>54</v>
      </c>
      <c r="D39" s="14" t="s">
        <v>40</v>
      </c>
      <c r="E39" s="13" t="s">
        <v>75</v>
      </c>
      <c r="F39" s="13">
        <v>240</v>
      </c>
      <c r="G39" s="13">
        <v>8</v>
      </c>
      <c r="H39" s="13">
        <v>3</v>
      </c>
      <c r="I39" s="13">
        <v>0.2</v>
      </c>
      <c r="J39" s="13">
        <v>15</v>
      </c>
      <c r="K39" s="13">
        <v>260</v>
      </c>
      <c r="L39" s="13">
        <v>30</v>
      </c>
      <c r="M39" s="13">
        <v>1</v>
      </c>
      <c r="N39" s="13">
        <v>2</v>
      </c>
      <c r="O39" s="13">
        <v>11</v>
      </c>
      <c r="P39" s="13">
        <v>2</v>
      </c>
      <c r="Q39" s="13">
        <v>0</v>
      </c>
      <c r="R39" s="13">
        <v>10</v>
      </c>
      <c r="S39" s="13">
        <v>15</v>
      </c>
      <c r="T39" s="49"/>
      <c r="U39" s="50"/>
      <c r="V39" s="1">
        <v>33</v>
      </c>
      <c r="W39" s="2" t="str">
        <f t="shared" si="0"/>
        <v>14" Large Classic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P39" s="29" t="s">
        <v>8</v>
      </c>
      <c r="AQ39" s="29"/>
    </row>
    <row r="40" spans="2:55" ht="15">
      <c r="B40" s="15" t="s">
        <v>57</v>
      </c>
      <c r="C40" s="13" t="s">
        <v>55</v>
      </c>
      <c r="D40" s="14" t="s">
        <v>40</v>
      </c>
      <c r="E40" s="13" t="s">
        <v>75</v>
      </c>
      <c r="F40" s="13">
        <v>270</v>
      </c>
      <c r="G40" s="13">
        <v>8</v>
      </c>
      <c r="H40" s="13">
        <v>3</v>
      </c>
      <c r="I40" s="13">
        <v>0.2</v>
      </c>
      <c r="J40" s="13">
        <v>15</v>
      </c>
      <c r="K40" s="13">
        <v>400</v>
      </c>
      <c r="L40" s="13">
        <v>36</v>
      </c>
      <c r="M40" s="13">
        <v>3</v>
      </c>
      <c r="N40" s="13">
        <v>3</v>
      </c>
      <c r="O40" s="13">
        <v>13</v>
      </c>
      <c r="P40" s="13">
        <v>0</v>
      </c>
      <c r="Q40" s="13">
        <v>0</v>
      </c>
      <c r="R40" s="13">
        <v>10</v>
      </c>
      <c r="S40" s="13">
        <v>20</v>
      </c>
      <c r="T40" s="49"/>
      <c r="U40" s="50"/>
      <c r="V40" s="1">
        <v>34</v>
      </c>
      <c r="W40" s="2" t="str">
        <f t="shared" si="0"/>
        <v>12" Multigrain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</row>
    <row r="41" spans="2:55" ht="15">
      <c r="B41" s="15" t="s">
        <v>59</v>
      </c>
      <c r="C41" s="13" t="s">
        <v>58</v>
      </c>
      <c r="D41" s="14" t="s">
        <v>40</v>
      </c>
      <c r="E41" s="13" t="s">
        <v>75</v>
      </c>
      <c r="F41" s="13">
        <v>540</v>
      </c>
      <c r="G41" s="13">
        <v>16</v>
      </c>
      <c r="H41" s="13">
        <v>8</v>
      </c>
      <c r="I41" s="13">
        <v>0.4</v>
      </c>
      <c r="J41" s="13">
        <v>45</v>
      </c>
      <c r="K41" s="13">
        <v>830</v>
      </c>
      <c r="L41" s="13">
        <v>67</v>
      </c>
      <c r="M41" s="13">
        <v>5</v>
      </c>
      <c r="N41" s="13">
        <v>10</v>
      </c>
      <c r="O41" s="13">
        <v>30</v>
      </c>
      <c r="P41" s="13">
        <v>2</v>
      </c>
      <c r="Q41" s="13">
        <v>0</v>
      </c>
      <c r="R41" s="13">
        <v>30</v>
      </c>
      <c r="S41" s="13">
        <v>30</v>
      </c>
      <c r="T41" s="49"/>
      <c r="U41" s="50"/>
      <c r="V41" s="1">
        <v>35</v>
      </c>
      <c r="W41" s="2" t="str">
        <f t="shared" si="0"/>
        <v>6" Personal Multigrain pizza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P41" s="31" t="s">
        <v>532</v>
      </c>
      <c r="AQ41" s="32" t="s">
        <v>533</v>
      </c>
      <c r="AR41" s="32" t="s">
        <v>534</v>
      </c>
      <c r="AS41" s="32" t="s">
        <v>535</v>
      </c>
      <c r="AT41" s="32" t="s">
        <v>536</v>
      </c>
      <c r="AU41" s="32" t="s">
        <v>537</v>
      </c>
      <c r="AV41" s="32" t="s">
        <v>538</v>
      </c>
      <c r="AW41" s="32" t="s">
        <v>539</v>
      </c>
      <c r="AX41" s="32" t="s">
        <v>540</v>
      </c>
      <c r="AY41" s="32" t="s">
        <v>541</v>
      </c>
      <c r="AZ41" s="32" t="s">
        <v>542</v>
      </c>
      <c r="BA41" s="32" t="s">
        <v>543</v>
      </c>
      <c r="BB41" s="32" t="s">
        <v>544</v>
      </c>
      <c r="BC41" s="33" t="s">
        <v>545</v>
      </c>
    </row>
    <row r="42" spans="2:55" ht="15">
      <c r="B42" s="15" t="s">
        <v>59</v>
      </c>
      <c r="C42" s="13" t="s">
        <v>45</v>
      </c>
      <c r="D42" s="14" t="s">
        <v>40</v>
      </c>
      <c r="E42" s="13" t="s">
        <v>75</v>
      </c>
      <c r="F42" s="13">
        <v>680</v>
      </c>
      <c r="G42" s="13">
        <v>26</v>
      </c>
      <c r="H42" s="13">
        <v>10</v>
      </c>
      <c r="I42" s="13">
        <v>0.5</v>
      </c>
      <c r="J42" s="13">
        <v>45</v>
      </c>
      <c r="K42" s="13">
        <v>630</v>
      </c>
      <c r="L42" s="13">
        <v>80</v>
      </c>
      <c r="M42" s="13">
        <v>4</v>
      </c>
      <c r="N42" s="13">
        <v>8</v>
      </c>
      <c r="O42" s="13">
        <v>30</v>
      </c>
      <c r="P42" s="13">
        <v>2</v>
      </c>
      <c r="Q42" s="13">
        <v>0</v>
      </c>
      <c r="R42" s="13">
        <v>30</v>
      </c>
      <c r="S42" s="13">
        <v>35</v>
      </c>
      <c r="T42" s="49"/>
      <c r="U42" s="50"/>
      <c r="V42" s="1">
        <v>36</v>
      </c>
      <c r="W42" s="2" t="str">
        <f t="shared" si="0"/>
        <v>6" Personal Pan Pizza®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N42" s="35" t="s">
        <v>40</v>
      </c>
      <c r="AO42" s="46" t="s">
        <v>75</v>
      </c>
      <c r="AP42" s="6">
        <f t="shared" ref="AP42:BC42" si="3">SUM(X7:X226)</f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>
        <f t="shared" si="3"/>
        <v>1</v>
      </c>
      <c r="AX42" s="6">
        <f t="shared" si="3"/>
        <v>0</v>
      </c>
      <c r="AY42" s="6">
        <f t="shared" si="3"/>
        <v>0</v>
      </c>
      <c r="AZ42" s="6">
        <f t="shared" si="3"/>
        <v>0</v>
      </c>
      <c r="BA42" s="6">
        <f t="shared" si="3"/>
        <v>0</v>
      </c>
      <c r="BB42" s="6">
        <f t="shared" si="3"/>
        <v>0</v>
      </c>
      <c r="BC42" s="6">
        <f t="shared" si="3"/>
        <v>0</v>
      </c>
    </row>
    <row r="43" spans="2:55" ht="15">
      <c r="B43" s="15" t="s">
        <v>59</v>
      </c>
      <c r="C43" s="13" t="s">
        <v>46</v>
      </c>
      <c r="D43" s="14" t="s">
        <v>40</v>
      </c>
      <c r="E43" s="13" t="s">
        <v>75</v>
      </c>
      <c r="F43" s="13">
        <v>210</v>
      </c>
      <c r="G43" s="13">
        <v>8</v>
      </c>
      <c r="H43" s="13">
        <v>3</v>
      </c>
      <c r="I43" s="13">
        <v>0.2</v>
      </c>
      <c r="J43" s="13">
        <v>15</v>
      </c>
      <c r="K43" s="13">
        <v>220</v>
      </c>
      <c r="L43" s="13">
        <v>24</v>
      </c>
      <c r="M43" s="13">
        <v>1</v>
      </c>
      <c r="N43" s="13">
        <v>3</v>
      </c>
      <c r="O43" s="13">
        <v>10</v>
      </c>
      <c r="P43" s="13">
        <v>0</v>
      </c>
      <c r="Q43" s="13">
        <v>0</v>
      </c>
      <c r="R43" s="13">
        <v>10</v>
      </c>
      <c r="S43" s="13">
        <v>10</v>
      </c>
      <c r="T43" s="49"/>
      <c r="U43" s="50"/>
      <c r="V43" s="1">
        <v>37</v>
      </c>
      <c r="W43" s="2" t="str">
        <f t="shared" si="0"/>
        <v>9" Small Pan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N43" s="1"/>
      <c r="AO43" s="46" t="s">
        <v>95</v>
      </c>
      <c r="AP43" s="6">
        <f t="shared" ref="AP43:BC43" si="4">SUM(X227:X254)</f>
        <v>0</v>
      </c>
      <c r="AQ43" s="6">
        <f t="shared" si="4"/>
        <v>0</v>
      </c>
      <c r="AR43" s="6">
        <f t="shared" si="4"/>
        <v>0</v>
      </c>
      <c r="AS43" s="6">
        <f t="shared" si="4"/>
        <v>0</v>
      </c>
      <c r="AT43" s="6">
        <f t="shared" si="4"/>
        <v>0</v>
      </c>
      <c r="AU43" s="6">
        <f t="shared" si="4"/>
        <v>0</v>
      </c>
      <c r="AV43" s="6">
        <f t="shared" si="4"/>
        <v>0</v>
      </c>
      <c r="AW43" s="6">
        <f t="shared" si="4"/>
        <v>1</v>
      </c>
      <c r="AX43" s="6">
        <f t="shared" si="4"/>
        <v>0</v>
      </c>
      <c r="AY43" s="6">
        <f t="shared" si="4"/>
        <v>0</v>
      </c>
      <c r="AZ43" s="6">
        <f t="shared" si="4"/>
        <v>0</v>
      </c>
      <c r="BA43" s="6">
        <f t="shared" si="4"/>
        <v>0</v>
      </c>
      <c r="BB43" s="6">
        <f t="shared" si="4"/>
        <v>0</v>
      </c>
      <c r="BC43" s="6">
        <f t="shared" si="4"/>
        <v>0</v>
      </c>
    </row>
    <row r="44" spans="2:55" ht="15">
      <c r="B44" s="15" t="s">
        <v>59</v>
      </c>
      <c r="C44" s="13" t="s">
        <v>47</v>
      </c>
      <c r="D44" s="14" t="s">
        <v>40</v>
      </c>
      <c r="E44" s="13" t="s">
        <v>75</v>
      </c>
      <c r="F44" s="13">
        <v>290</v>
      </c>
      <c r="G44" s="13">
        <v>12</v>
      </c>
      <c r="H44" s="13">
        <v>4</v>
      </c>
      <c r="I44" s="13">
        <v>0.2</v>
      </c>
      <c r="J44" s="13">
        <v>25</v>
      </c>
      <c r="K44" s="13">
        <v>300</v>
      </c>
      <c r="L44" s="13">
        <v>32</v>
      </c>
      <c r="M44" s="13">
        <v>2</v>
      </c>
      <c r="N44" s="13">
        <v>3</v>
      </c>
      <c r="O44" s="13">
        <v>14</v>
      </c>
      <c r="P44" s="13">
        <v>2</v>
      </c>
      <c r="Q44" s="13">
        <v>0</v>
      </c>
      <c r="R44" s="13">
        <v>15</v>
      </c>
      <c r="S44" s="13">
        <v>15</v>
      </c>
      <c r="T44" s="49"/>
      <c r="U44" s="50"/>
      <c r="V44" s="1">
        <v>38</v>
      </c>
      <c r="W44" s="2" t="str">
        <f t="shared" si="0"/>
        <v>12" Medium Pan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N44" s="1"/>
      <c r="AO44" s="46" t="s">
        <v>39</v>
      </c>
      <c r="AP44" s="6">
        <f t="shared" ref="AP44:BC44" si="5">SUM(X255:X267)</f>
        <v>0</v>
      </c>
      <c r="AQ44" s="6">
        <f t="shared" si="5"/>
        <v>0</v>
      </c>
      <c r="AR44" s="6">
        <f t="shared" si="5"/>
        <v>0</v>
      </c>
      <c r="AS44" s="6">
        <f t="shared" si="5"/>
        <v>0</v>
      </c>
      <c r="AT44" s="6">
        <f t="shared" si="5"/>
        <v>0</v>
      </c>
      <c r="AU44" s="6">
        <f t="shared" si="5"/>
        <v>0</v>
      </c>
      <c r="AV44" s="6">
        <f t="shared" si="5"/>
        <v>0</v>
      </c>
      <c r="AW44" s="6">
        <f t="shared" si="5"/>
        <v>1</v>
      </c>
      <c r="AX44" s="6">
        <f t="shared" si="5"/>
        <v>0</v>
      </c>
      <c r="AY44" s="6">
        <f t="shared" si="5"/>
        <v>0</v>
      </c>
      <c r="AZ44" s="6">
        <f t="shared" si="5"/>
        <v>0</v>
      </c>
      <c r="BA44" s="6">
        <f t="shared" si="5"/>
        <v>0</v>
      </c>
      <c r="BB44" s="6">
        <f t="shared" si="5"/>
        <v>0</v>
      </c>
      <c r="BC44" s="6">
        <f t="shared" si="5"/>
        <v>0</v>
      </c>
    </row>
    <row r="45" spans="2:55" ht="15">
      <c r="B45" s="15" t="s">
        <v>59</v>
      </c>
      <c r="C45" s="13" t="s">
        <v>48</v>
      </c>
      <c r="D45" s="14" t="s">
        <v>40</v>
      </c>
      <c r="E45" s="13" t="s">
        <v>75</v>
      </c>
      <c r="F45" s="13">
        <v>270</v>
      </c>
      <c r="G45" s="13">
        <v>11</v>
      </c>
      <c r="H45" s="13">
        <v>4</v>
      </c>
      <c r="I45" s="13">
        <v>0.2</v>
      </c>
      <c r="J45" s="13">
        <v>20</v>
      </c>
      <c r="K45" s="13">
        <v>290</v>
      </c>
      <c r="L45" s="13">
        <v>30</v>
      </c>
      <c r="M45" s="13">
        <v>2</v>
      </c>
      <c r="N45" s="13">
        <v>3</v>
      </c>
      <c r="O45" s="13">
        <v>13</v>
      </c>
      <c r="P45" s="13">
        <v>2</v>
      </c>
      <c r="Q45" s="13">
        <v>0</v>
      </c>
      <c r="R45" s="13">
        <v>15</v>
      </c>
      <c r="S45" s="13">
        <v>15</v>
      </c>
      <c r="T45" s="49"/>
      <c r="U45" s="50"/>
      <c r="V45" s="1">
        <v>39</v>
      </c>
      <c r="W45" s="2" t="str">
        <f t="shared" si="0"/>
        <v>14" Large Pan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N45" s="35" t="s">
        <v>203</v>
      </c>
      <c r="AO45" s="46" t="s">
        <v>75</v>
      </c>
      <c r="AP45" s="6">
        <f t="shared" ref="AP45:BC45" si="6">SUM(X268:X291)</f>
        <v>0</v>
      </c>
      <c r="AQ45" s="6">
        <f t="shared" si="6"/>
        <v>0</v>
      </c>
      <c r="AR45" s="6">
        <f t="shared" si="6"/>
        <v>0</v>
      </c>
      <c r="AS45" s="6">
        <f t="shared" si="6"/>
        <v>0</v>
      </c>
      <c r="AT45" s="6">
        <f t="shared" si="6"/>
        <v>0</v>
      </c>
      <c r="AU45" s="6">
        <f t="shared" si="6"/>
        <v>0</v>
      </c>
      <c r="AV45" s="6">
        <f t="shared" si="6"/>
        <v>0</v>
      </c>
      <c r="AW45" s="6">
        <f t="shared" si="6"/>
        <v>0</v>
      </c>
      <c r="AX45" s="6">
        <f t="shared" si="6"/>
        <v>0</v>
      </c>
      <c r="AY45" s="6">
        <f t="shared" si="6"/>
        <v>0</v>
      </c>
      <c r="AZ45" s="6">
        <f t="shared" si="6"/>
        <v>0</v>
      </c>
      <c r="BA45" s="6">
        <f t="shared" si="6"/>
        <v>0</v>
      </c>
      <c r="BB45" s="6">
        <f t="shared" si="6"/>
        <v>0</v>
      </c>
      <c r="BC45" s="6">
        <f t="shared" si="6"/>
        <v>0</v>
      </c>
    </row>
    <row r="46" spans="2:55" ht="15">
      <c r="B46" s="15" t="s">
        <v>59</v>
      </c>
      <c r="C46" s="13" t="s">
        <v>49</v>
      </c>
      <c r="D46" s="14" t="s">
        <v>40</v>
      </c>
      <c r="E46" s="13" t="s">
        <v>75</v>
      </c>
      <c r="F46" s="13">
        <v>240</v>
      </c>
      <c r="G46" s="13">
        <v>8</v>
      </c>
      <c r="H46" s="13">
        <v>4</v>
      </c>
      <c r="I46" s="13">
        <v>0.2</v>
      </c>
      <c r="J46" s="13">
        <v>25</v>
      </c>
      <c r="K46" s="13">
        <v>490</v>
      </c>
      <c r="L46" s="13">
        <v>29</v>
      </c>
      <c r="M46" s="13">
        <v>1</v>
      </c>
      <c r="N46" s="13">
        <v>3</v>
      </c>
      <c r="O46" s="13">
        <v>13</v>
      </c>
      <c r="P46" s="13">
        <v>2</v>
      </c>
      <c r="Q46" s="13">
        <v>0</v>
      </c>
      <c r="R46" s="13">
        <v>15</v>
      </c>
      <c r="S46" s="13">
        <v>15</v>
      </c>
      <c r="T46" s="49"/>
      <c r="U46" s="50"/>
      <c r="V46" s="1">
        <v>40</v>
      </c>
      <c r="W46" s="2" t="str">
        <f t="shared" si="0"/>
        <v>12" Medium Thin 'N Crispy®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N46" s="1"/>
      <c r="AO46" s="46" t="s">
        <v>95</v>
      </c>
      <c r="AP46" s="6">
        <f t="shared" ref="AP46:BC46" si="7">SUM(X292:X325)</f>
        <v>0</v>
      </c>
      <c r="AQ46" s="6">
        <f t="shared" si="7"/>
        <v>0</v>
      </c>
      <c r="AR46" s="6">
        <f t="shared" si="7"/>
        <v>0</v>
      </c>
      <c r="AS46" s="6">
        <f t="shared" si="7"/>
        <v>0</v>
      </c>
      <c r="AT46" s="6">
        <f t="shared" si="7"/>
        <v>0</v>
      </c>
      <c r="AU46" s="6">
        <f t="shared" si="7"/>
        <v>0</v>
      </c>
      <c r="AV46" s="6">
        <f t="shared" si="7"/>
        <v>0</v>
      </c>
      <c r="AW46" s="6">
        <f t="shared" si="7"/>
        <v>0</v>
      </c>
      <c r="AX46" s="6">
        <f t="shared" si="7"/>
        <v>0</v>
      </c>
      <c r="AY46" s="6">
        <f t="shared" si="7"/>
        <v>0</v>
      </c>
      <c r="AZ46" s="6">
        <f t="shared" si="7"/>
        <v>0</v>
      </c>
      <c r="BA46" s="6">
        <f t="shared" si="7"/>
        <v>0</v>
      </c>
      <c r="BB46" s="6">
        <f t="shared" si="7"/>
        <v>0</v>
      </c>
      <c r="BC46" s="6">
        <f t="shared" si="7"/>
        <v>0</v>
      </c>
    </row>
    <row r="47" spans="2:55" ht="15">
      <c r="B47" s="15" t="s">
        <v>59</v>
      </c>
      <c r="C47" s="13" t="s">
        <v>50</v>
      </c>
      <c r="D47" s="14" t="s">
        <v>40</v>
      </c>
      <c r="E47" s="13" t="s">
        <v>75</v>
      </c>
      <c r="F47" s="13">
        <v>230</v>
      </c>
      <c r="G47" s="13">
        <v>8</v>
      </c>
      <c r="H47" s="13">
        <v>3</v>
      </c>
      <c r="I47" s="13">
        <v>0.2</v>
      </c>
      <c r="J47" s="13">
        <v>20</v>
      </c>
      <c r="K47" s="13">
        <v>460</v>
      </c>
      <c r="L47" s="13">
        <v>27</v>
      </c>
      <c r="M47" s="13">
        <v>1</v>
      </c>
      <c r="N47" s="13">
        <v>3</v>
      </c>
      <c r="O47" s="13">
        <v>13</v>
      </c>
      <c r="P47" s="13">
        <v>2</v>
      </c>
      <c r="Q47" s="13">
        <v>0</v>
      </c>
      <c r="R47" s="13">
        <v>15</v>
      </c>
      <c r="S47" s="13">
        <v>15</v>
      </c>
      <c r="T47" s="49"/>
      <c r="U47" s="50"/>
      <c r="V47" s="1">
        <v>41</v>
      </c>
      <c r="W47" s="2" t="str">
        <f t="shared" si="0"/>
        <v>14" Large Thin 'N Crispy®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N47" s="1"/>
      <c r="AO47" s="46" t="s">
        <v>39</v>
      </c>
      <c r="AP47" s="6">
        <f t="shared" ref="AP47:BC47" si="8">SUM(X326:X338)</f>
        <v>0</v>
      </c>
      <c r="AQ47" s="6">
        <f t="shared" si="8"/>
        <v>0</v>
      </c>
      <c r="AR47" s="6">
        <f t="shared" si="8"/>
        <v>0</v>
      </c>
      <c r="AS47" s="6">
        <f t="shared" si="8"/>
        <v>0</v>
      </c>
      <c r="AT47" s="6">
        <f t="shared" si="8"/>
        <v>0</v>
      </c>
      <c r="AU47" s="6">
        <f t="shared" si="8"/>
        <v>0</v>
      </c>
      <c r="AV47" s="6">
        <f t="shared" si="8"/>
        <v>0</v>
      </c>
      <c r="AW47" s="6">
        <f t="shared" si="8"/>
        <v>0</v>
      </c>
      <c r="AX47" s="6">
        <f t="shared" si="8"/>
        <v>0</v>
      </c>
      <c r="AY47" s="6">
        <f t="shared" si="8"/>
        <v>0</v>
      </c>
      <c r="AZ47" s="6">
        <f t="shared" si="8"/>
        <v>0</v>
      </c>
      <c r="BA47" s="6">
        <f t="shared" si="8"/>
        <v>0</v>
      </c>
      <c r="BB47" s="6">
        <f t="shared" si="8"/>
        <v>0</v>
      </c>
      <c r="BC47" s="6">
        <f t="shared" si="8"/>
        <v>0</v>
      </c>
    </row>
    <row r="48" spans="2:55" ht="15">
      <c r="B48" s="15" t="s">
        <v>59</v>
      </c>
      <c r="C48" s="13" t="s">
        <v>51</v>
      </c>
      <c r="D48" s="14" t="s">
        <v>40</v>
      </c>
      <c r="E48" s="13" t="s">
        <v>75</v>
      </c>
      <c r="F48" s="13">
        <v>410</v>
      </c>
      <c r="G48" s="13">
        <v>16</v>
      </c>
      <c r="H48" s="13">
        <v>7</v>
      </c>
      <c r="I48" s="13">
        <v>0.4</v>
      </c>
      <c r="J48" s="13">
        <v>45</v>
      </c>
      <c r="K48" s="13">
        <v>610</v>
      </c>
      <c r="L48" s="13">
        <v>45</v>
      </c>
      <c r="M48" s="13">
        <v>2</v>
      </c>
      <c r="N48" s="13">
        <v>4</v>
      </c>
      <c r="O48" s="13">
        <v>22</v>
      </c>
      <c r="P48" s="13">
        <v>8</v>
      </c>
      <c r="Q48" s="13">
        <v>0</v>
      </c>
      <c r="R48" s="13">
        <v>30</v>
      </c>
      <c r="S48" s="13">
        <v>20</v>
      </c>
      <c r="T48" s="49"/>
      <c r="U48" s="50"/>
      <c r="V48" s="1">
        <v>42</v>
      </c>
      <c r="W48" s="2" t="str">
        <f t="shared" si="0"/>
        <v>12" Medium Stuffed Crust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N48" s="34" t="s">
        <v>213</v>
      </c>
      <c r="AO48" s="46" t="s">
        <v>75</v>
      </c>
      <c r="AP48" s="6">
        <f t="shared" ref="AP48:BC48" si="9">SUM(X339:X389)</f>
        <v>0</v>
      </c>
      <c r="AQ48" s="6">
        <f t="shared" si="9"/>
        <v>1</v>
      </c>
      <c r="AR48" s="6">
        <f t="shared" si="9"/>
        <v>0</v>
      </c>
      <c r="AS48" s="6">
        <f t="shared" si="9"/>
        <v>1</v>
      </c>
      <c r="AT48" s="6">
        <f t="shared" si="9"/>
        <v>0</v>
      </c>
      <c r="AU48" s="6">
        <f t="shared" si="9"/>
        <v>1</v>
      </c>
      <c r="AV48" s="6">
        <f t="shared" si="9"/>
        <v>0</v>
      </c>
      <c r="AW48" s="6">
        <f t="shared" si="9"/>
        <v>0</v>
      </c>
      <c r="AX48" s="6">
        <f t="shared" si="9"/>
        <v>1</v>
      </c>
      <c r="AY48" s="6">
        <f t="shared" si="9"/>
        <v>0</v>
      </c>
      <c r="AZ48" s="6">
        <f t="shared" si="9"/>
        <v>1</v>
      </c>
      <c r="BA48" s="6">
        <f t="shared" si="9"/>
        <v>0</v>
      </c>
      <c r="BB48" s="6">
        <f t="shared" si="9"/>
        <v>1</v>
      </c>
      <c r="BC48" s="6">
        <f t="shared" si="9"/>
        <v>0</v>
      </c>
    </row>
    <row r="49" spans="2:55" ht="15">
      <c r="B49" s="15" t="s">
        <v>59</v>
      </c>
      <c r="C49" s="13" t="s">
        <v>52</v>
      </c>
      <c r="D49" s="14" t="s">
        <v>40</v>
      </c>
      <c r="E49" s="13" t="s">
        <v>75</v>
      </c>
      <c r="F49" s="13">
        <v>410</v>
      </c>
      <c r="G49" s="13">
        <v>16</v>
      </c>
      <c r="H49" s="13">
        <v>7</v>
      </c>
      <c r="I49" s="13">
        <v>0.4</v>
      </c>
      <c r="J49" s="13">
        <v>45</v>
      </c>
      <c r="K49" s="13">
        <v>620</v>
      </c>
      <c r="L49" s="13">
        <v>46</v>
      </c>
      <c r="M49" s="13">
        <v>2</v>
      </c>
      <c r="N49" s="13">
        <v>4</v>
      </c>
      <c r="O49" s="13">
        <v>23</v>
      </c>
      <c r="P49" s="13">
        <v>8</v>
      </c>
      <c r="Q49" s="13">
        <v>0</v>
      </c>
      <c r="R49" s="13">
        <v>30</v>
      </c>
      <c r="S49" s="13">
        <v>20</v>
      </c>
      <c r="T49" s="49"/>
      <c r="U49" s="50"/>
      <c r="V49" s="1">
        <v>43</v>
      </c>
      <c r="W49" s="2" t="str">
        <f t="shared" si="0"/>
        <v>14" Large Stuffed Crust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N49" s="1"/>
      <c r="AO49" s="46" t="s">
        <v>95</v>
      </c>
      <c r="AP49" s="6">
        <f t="shared" ref="AP49:BC49" si="10">SUM(X390:X407)</f>
        <v>0</v>
      </c>
      <c r="AQ49" s="6">
        <f t="shared" si="10"/>
        <v>1</v>
      </c>
      <c r="AR49" s="6">
        <f t="shared" si="10"/>
        <v>0</v>
      </c>
      <c r="AS49" s="6">
        <f t="shared" si="10"/>
        <v>1</v>
      </c>
      <c r="AT49" s="6">
        <f t="shared" si="10"/>
        <v>0</v>
      </c>
      <c r="AU49" s="6">
        <f t="shared" si="10"/>
        <v>1</v>
      </c>
      <c r="AV49" s="6">
        <f t="shared" si="10"/>
        <v>0</v>
      </c>
      <c r="AW49" s="6">
        <f t="shared" si="10"/>
        <v>0</v>
      </c>
      <c r="AX49" s="6">
        <f t="shared" si="10"/>
        <v>1</v>
      </c>
      <c r="AY49" s="6">
        <f t="shared" si="10"/>
        <v>0</v>
      </c>
      <c r="AZ49" s="6">
        <f t="shared" si="10"/>
        <v>1</v>
      </c>
      <c r="BA49" s="6">
        <f t="shared" si="10"/>
        <v>0</v>
      </c>
      <c r="BB49" s="6">
        <f t="shared" si="10"/>
        <v>1</v>
      </c>
      <c r="BC49" s="6">
        <f t="shared" si="10"/>
        <v>0</v>
      </c>
    </row>
    <row r="50" spans="2:55" ht="15">
      <c r="B50" s="15" t="s">
        <v>59</v>
      </c>
      <c r="C50" s="13" t="s">
        <v>53</v>
      </c>
      <c r="D50" s="14" t="s">
        <v>40</v>
      </c>
      <c r="E50" s="13" t="s">
        <v>75</v>
      </c>
      <c r="F50" s="13">
        <v>250</v>
      </c>
      <c r="G50" s="13">
        <v>8</v>
      </c>
      <c r="H50" s="13">
        <v>3</v>
      </c>
      <c r="I50" s="13">
        <v>0.2</v>
      </c>
      <c r="J50" s="13">
        <v>20</v>
      </c>
      <c r="K50" s="13">
        <v>300</v>
      </c>
      <c r="L50" s="13">
        <v>35</v>
      </c>
      <c r="M50" s="13">
        <v>2</v>
      </c>
      <c r="N50" s="13">
        <v>4</v>
      </c>
      <c r="O50" s="13">
        <v>12</v>
      </c>
      <c r="P50" s="13">
        <v>2</v>
      </c>
      <c r="Q50" s="13">
        <v>0</v>
      </c>
      <c r="R50" s="13">
        <v>10</v>
      </c>
      <c r="S50" s="13">
        <v>15</v>
      </c>
      <c r="T50" s="49"/>
      <c r="U50" s="50"/>
      <c r="V50" s="1">
        <v>44</v>
      </c>
      <c r="W50" s="2" t="str">
        <f t="shared" si="0"/>
        <v>12" Medium Classic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N50" s="1"/>
      <c r="AO50" s="46" t="s">
        <v>39</v>
      </c>
      <c r="AP50" s="6">
        <f t="shared" ref="AP50:BC50" si="11">SUM(X408:X461)</f>
        <v>0</v>
      </c>
      <c r="AQ50" s="6">
        <f t="shared" si="11"/>
        <v>1</v>
      </c>
      <c r="AR50" s="6">
        <f t="shared" si="11"/>
        <v>0</v>
      </c>
      <c r="AS50" s="6">
        <f t="shared" si="11"/>
        <v>1</v>
      </c>
      <c r="AT50" s="6">
        <f t="shared" si="11"/>
        <v>0</v>
      </c>
      <c r="AU50" s="6">
        <f t="shared" si="11"/>
        <v>1</v>
      </c>
      <c r="AV50" s="6">
        <f t="shared" si="11"/>
        <v>0</v>
      </c>
      <c r="AW50" s="6">
        <f t="shared" si="11"/>
        <v>0</v>
      </c>
      <c r="AX50" s="6">
        <f t="shared" si="11"/>
        <v>1</v>
      </c>
      <c r="AY50" s="6">
        <f t="shared" si="11"/>
        <v>0</v>
      </c>
      <c r="AZ50" s="6">
        <f t="shared" si="11"/>
        <v>1</v>
      </c>
      <c r="BA50" s="6">
        <f t="shared" si="11"/>
        <v>0</v>
      </c>
      <c r="BB50" s="6">
        <f t="shared" si="11"/>
        <v>1</v>
      </c>
      <c r="BC50" s="6">
        <f t="shared" si="11"/>
        <v>0</v>
      </c>
    </row>
    <row r="51" spans="2:55" ht="15">
      <c r="B51" s="15" t="s">
        <v>59</v>
      </c>
      <c r="C51" s="13" t="s">
        <v>54</v>
      </c>
      <c r="D51" s="14" t="s">
        <v>40</v>
      </c>
      <c r="E51" s="13" t="s">
        <v>75</v>
      </c>
      <c r="F51" s="13">
        <v>260</v>
      </c>
      <c r="G51" s="13">
        <v>9</v>
      </c>
      <c r="H51" s="13">
        <v>4</v>
      </c>
      <c r="I51" s="13">
        <v>0.2</v>
      </c>
      <c r="J51" s="13">
        <v>20</v>
      </c>
      <c r="K51" s="13">
        <v>310</v>
      </c>
      <c r="L51" s="13">
        <v>31</v>
      </c>
      <c r="M51" s="13">
        <v>1</v>
      </c>
      <c r="N51" s="13">
        <v>3</v>
      </c>
      <c r="O51" s="13">
        <v>13</v>
      </c>
      <c r="P51" s="13">
        <v>2</v>
      </c>
      <c r="Q51" s="13">
        <v>0</v>
      </c>
      <c r="R51" s="13">
        <v>15</v>
      </c>
      <c r="S51" s="13">
        <v>15</v>
      </c>
      <c r="T51" s="49"/>
      <c r="U51" s="50"/>
      <c r="V51" s="1">
        <v>45</v>
      </c>
      <c r="W51" s="2" t="str">
        <f t="shared" si="0"/>
        <v>14" Large Classic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N51" s="34" t="s">
        <v>315</v>
      </c>
      <c r="AO51" s="46" t="s">
        <v>75</v>
      </c>
      <c r="AP51" s="6">
        <f t="shared" ref="AP51:BC51" si="12">SUM(X462:X489)</f>
        <v>1</v>
      </c>
      <c r="AQ51" s="6">
        <f t="shared" si="12"/>
        <v>0</v>
      </c>
      <c r="AR51" s="6">
        <f t="shared" si="12"/>
        <v>1</v>
      </c>
      <c r="AS51" s="6">
        <f t="shared" si="12"/>
        <v>0</v>
      </c>
      <c r="AT51" s="6">
        <f t="shared" si="12"/>
        <v>1</v>
      </c>
      <c r="AU51" s="6">
        <f t="shared" si="12"/>
        <v>0</v>
      </c>
      <c r="AV51" s="6">
        <f t="shared" si="12"/>
        <v>1</v>
      </c>
      <c r="AW51" s="6">
        <f t="shared" si="12"/>
        <v>0</v>
      </c>
      <c r="AX51" s="6">
        <f t="shared" si="12"/>
        <v>0</v>
      </c>
      <c r="AY51" s="6">
        <f t="shared" si="12"/>
        <v>1</v>
      </c>
      <c r="AZ51" s="6">
        <f t="shared" si="12"/>
        <v>0</v>
      </c>
      <c r="BA51" s="6">
        <f t="shared" si="12"/>
        <v>1</v>
      </c>
      <c r="BB51" s="6">
        <f t="shared" si="12"/>
        <v>0</v>
      </c>
      <c r="BC51" s="6">
        <f t="shared" si="12"/>
        <v>1</v>
      </c>
    </row>
    <row r="52" spans="2:55" ht="15">
      <c r="B52" s="15" t="s">
        <v>59</v>
      </c>
      <c r="C52" s="13" t="s">
        <v>55</v>
      </c>
      <c r="D52" s="14" t="s">
        <v>40</v>
      </c>
      <c r="E52" s="13" t="s">
        <v>75</v>
      </c>
      <c r="F52" s="13">
        <v>260</v>
      </c>
      <c r="G52" s="13">
        <v>8</v>
      </c>
      <c r="H52" s="13">
        <v>3</v>
      </c>
      <c r="I52" s="13">
        <v>0.2</v>
      </c>
      <c r="J52" s="13">
        <v>25</v>
      </c>
      <c r="K52" s="13">
        <v>410</v>
      </c>
      <c r="L52" s="13">
        <v>31</v>
      </c>
      <c r="M52" s="13">
        <v>2</v>
      </c>
      <c r="N52" s="13">
        <v>4</v>
      </c>
      <c r="O52" s="13">
        <v>14</v>
      </c>
      <c r="P52" s="13">
        <v>0</v>
      </c>
      <c r="Q52" s="13">
        <v>0</v>
      </c>
      <c r="R52" s="13">
        <v>15</v>
      </c>
      <c r="S52" s="13">
        <v>20</v>
      </c>
      <c r="T52" s="49"/>
      <c r="U52" s="50"/>
      <c r="V52" s="1">
        <v>46</v>
      </c>
      <c r="W52" s="2" t="str">
        <f t="shared" si="0"/>
        <v>12" Multigrain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N52" s="1"/>
      <c r="AO52" s="46" t="s">
        <v>95</v>
      </c>
      <c r="AP52" s="6">
        <f t="shared" ref="AP52:BC52" si="13">SUM(X490:X502)</f>
        <v>1</v>
      </c>
      <c r="AQ52" s="6">
        <f t="shared" si="13"/>
        <v>0</v>
      </c>
      <c r="AR52" s="6">
        <f t="shared" si="13"/>
        <v>1</v>
      </c>
      <c r="AS52" s="6">
        <f t="shared" si="13"/>
        <v>0</v>
      </c>
      <c r="AT52" s="6">
        <f t="shared" si="13"/>
        <v>1</v>
      </c>
      <c r="AU52" s="6">
        <f t="shared" si="13"/>
        <v>0</v>
      </c>
      <c r="AV52" s="6">
        <f t="shared" si="13"/>
        <v>1</v>
      </c>
      <c r="AW52" s="6">
        <f t="shared" si="13"/>
        <v>0</v>
      </c>
      <c r="AX52" s="6">
        <f t="shared" si="13"/>
        <v>0</v>
      </c>
      <c r="AY52" s="6">
        <f t="shared" si="13"/>
        <v>1</v>
      </c>
      <c r="AZ52" s="6">
        <f t="shared" si="13"/>
        <v>0</v>
      </c>
      <c r="BA52" s="6">
        <f t="shared" si="13"/>
        <v>1</v>
      </c>
      <c r="BB52" s="6">
        <f t="shared" si="13"/>
        <v>0</v>
      </c>
      <c r="BC52" s="6">
        <f t="shared" si="13"/>
        <v>1</v>
      </c>
    </row>
    <row r="53" spans="2:55" ht="15">
      <c r="B53" s="15" t="s">
        <v>60</v>
      </c>
      <c r="C53" s="13" t="s">
        <v>45</v>
      </c>
      <c r="D53" s="14" t="s">
        <v>40</v>
      </c>
      <c r="E53" s="13" t="s">
        <v>75</v>
      </c>
      <c r="F53" s="13">
        <v>740</v>
      </c>
      <c r="G53" s="13">
        <v>34</v>
      </c>
      <c r="H53" s="13">
        <v>13</v>
      </c>
      <c r="I53" s="13">
        <v>0.5</v>
      </c>
      <c r="J53" s="13">
        <v>55</v>
      </c>
      <c r="K53" s="13">
        <v>730</v>
      </c>
      <c r="L53" s="13">
        <v>75</v>
      </c>
      <c r="M53" s="13">
        <v>4</v>
      </c>
      <c r="N53" s="13">
        <v>3</v>
      </c>
      <c r="O53" s="13">
        <v>32</v>
      </c>
      <c r="P53" s="13">
        <v>2</v>
      </c>
      <c r="Q53" s="13">
        <v>0</v>
      </c>
      <c r="R53" s="13">
        <v>35</v>
      </c>
      <c r="S53" s="13">
        <v>40</v>
      </c>
      <c r="T53" s="49"/>
      <c r="U53" s="50"/>
      <c r="V53" s="1">
        <v>47</v>
      </c>
      <c r="W53" s="2" t="str">
        <f t="shared" si="0"/>
        <v>6" Personal Pan Pizza®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N53" s="1"/>
      <c r="AO53" s="46" t="s">
        <v>39</v>
      </c>
      <c r="AP53" s="6">
        <f t="shared" ref="AP53:BC53" si="14">SUM(X503:X527)</f>
        <v>1</v>
      </c>
      <c r="AQ53" s="6">
        <f t="shared" si="14"/>
        <v>0</v>
      </c>
      <c r="AR53" s="6">
        <f t="shared" si="14"/>
        <v>1</v>
      </c>
      <c r="AS53" s="6">
        <f t="shared" si="14"/>
        <v>0</v>
      </c>
      <c r="AT53" s="6">
        <f t="shared" si="14"/>
        <v>1</v>
      </c>
      <c r="AU53" s="6">
        <f t="shared" si="14"/>
        <v>0</v>
      </c>
      <c r="AV53" s="6">
        <f t="shared" si="14"/>
        <v>1</v>
      </c>
      <c r="AW53" s="6">
        <f t="shared" si="14"/>
        <v>0</v>
      </c>
      <c r="AX53" s="6">
        <f t="shared" si="14"/>
        <v>0</v>
      </c>
      <c r="AY53" s="6">
        <f t="shared" si="14"/>
        <v>1</v>
      </c>
      <c r="AZ53" s="6">
        <f t="shared" si="14"/>
        <v>0</v>
      </c>
      <c r="BA53" s="6">
        <f t="shared" si="14"/>
        <v>1</v>
      </c>
      <c r="BB53" s="6">
        <f t="shared" si="14"/>
        <v>0</v>
      </c>
      <c r="BC53" s="6">
        <f t="shared" si="14"/>
        <v>1</v>
      </c>
    </row>
    <row r="54" spans="2:55" ht="15">
      <c r="B54" s="15" t="s">
        <v>60</v>
      </c>
      <c r="C54" s="13" t="s">
        <v>46</v>
      </c>
      <c r="D54" s="14" t="s">
        <v>40</v>
      </c>
      <c r="E54" s="13" t="s">
        <v>75</v>
      </c>
      <c r="F54" s="13">
        <v>240</v>
      </c>
      <c r="G54" s="13">
        <v>11</v>
      </c>
      <c r="H54" s="13">
        <v>4</v>
      </c>
      <c r="I54" s="13">
        <v>0.2</v>
      </c>
      <c r="J54" s="13">
        <v>20</v>
      </c>
      <c r="K54" s="13">
        <v>250</v>
      </c>
      <c r="L54" s="13">
        <v>23</v>
      </c>
      <c r="M54" s="13">
        <v>1</v>
      </c>
      <c r="N54" s="13">
        <v>1</v>
      </c>
      <c r="O54" s="13">
        <v>11</v>
      </c>
      <c r="P54" s="13">
        <v>0</v>
      </c>
      <c r="Q54" s="13">
        <v>0</v>
      </c>
      <c r="R54" s="13">
        <v>10</v>
      </c>
      <c r="S54" s="13">
        <v>10</v>
      </c>
      <c r="T54" s="49"/>
      <c r="U54" s="50"/>
      <c r="V54" s="1">
        <v>48</v>
      </c>
      <c r="W54" s="2" t="str">
        <f t="shared" si="0"/>
        <v>9" Small Pan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N54" s="34" t="s">
        <v>316</v>
      </c>
      <c r="AO54" s="46" t="s">
        <v>75</v>
      </c>
      <c r="AP54" s="6">
        <f t="shared" ref="AP54:BC54" si="15">SUM(X528:X554)</f>
        <v>0</v>
      </c>
      <c r="AQ54" s="6">
        <f t="shared" si="15"/>
        <v>0</v>
      </c>
      <c r="AR54" s="6">
        <f t="shared" si="15"/>
        <v>0</v>
      </c>
      <c r="AS54" s="6">
        <f t="shared" si="15"/>
        <v>0</v>
      </c>
      <c r="AT54" s="6">
        <f t="shared" si="15"/>
        <v>0</v>
      </c>
      <c r="AU54" s="6">
        <f t="shared" si="15"/>
        <v>0</v>
      </c>
      <c r="AV54" s="6">
        <f t="shared" si="15"/>
        <v>0</v>
      </c>
      <c r="AW54" s="6">
        <f t="shared" si="15"/>
        <v>0</v>
      </c>
      <c r="AX54" s="6">
        <f t="shared" si="15"/>
        <v>0</v>
      </c>
      <c r="AY54" s="6">
        <f t="shared" si="15"/>
        <v>0</v>
      </c>
      <c r="AZ54" s="6">
        <f t="shared" si="15"/>
        <v>0</v>
      </c>
      <c r="BA54" s="6">
        <f t="shared" si="15"/>
        <v>0</v>
      </c>
      <c r="BB54" s="6">
        <f t="shared" si="15"/>
        <v>0</v>
      </c>
      <c r="BC54" s="6">
        <f t="shared" si="15"/>
        <v>0</v>
      </c>
    </row>
    <row r="55" spans="2:55" ht="15">
      <c r="B55" s="15" t="s">
        <v>60</v>
      </c>
      <c r="C55" s="13" t="s">
        <v>47</v>
      </c>
      <c r="D55" s="14" t="s">
        <v>40</v>
      </c>
      <c r="E55" s="13" t="s">
        <v>75</v>
      </c>
      <c r="F55" s="13">
        <v>320</v>
      </c>
      <c r="G55" s="13">
        <v>16</v>
      </c>
      <c r="H55" s="13">
        <v>6</v>
      </c>
      <c r="I55" s="13">
        <v>0.3</v>
      </c>
      <c r="J55" s="13">
        <v>30</v>
      </c>
      <c r="K55" s="13">
        <v>350</v>
      </c>
      <c r="L55" s="13">
        <v>31</v>
      </c>
      <c r="M55" s="13">
        <v>2</v>
      </c>
      <c r="N55" s="13">
        <v>1</v>
      </c>
      <c r="O55" s="13">
        <v>15</v>
      </c>
      <c r="P55" s="13">
        <v>2</v>
      </c>
      <c r="Q55" s="13">
        <v>0</v>
      </c>
      <c r="R55" s="13">
        <v>15</v>
      </c>
      <c r="S55" s="13">
        <v>15</v>
      </c>
      <c r="T55" s="49"/>
      <c r="U55" s="50"/>
      <c r="V55" s="1">
        <v>49</v>
      </c>
      <c r="W55" s="2" t="str">
        <f t="shared" si="0"/>
        <v>12" Medium Pan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N55" s="1"/>
      <c r="AO55" s="46" t="s">
        <v>95</v>
      </c>
      <c r="AP55" s="6">
        <f t="shared" ref="AP55:BC55" si="16">SUM(X555:X564)</f>
        <v>0</v>
      </c>
      <c r="AQ55" s="6">
        <f t="shared" si="16"/>
        <v>0</v>
      </c>
      <c r="AR55" s="6">
        <f t="shared" si="16"/>
        <v>0</v>
      </c>
      <c r="AS55" s="6">
        <f t="shared" si="16"/>
        <v>0</v>
      </c>
      <c r="AT55" s="6">
        <f t="shared" si="16"/>
        <v>0</v>
      </c>
      <c r="AU55" s="6">
        <f t="shared" si="16"/>
        <v>0</v>
      </c>
      <c r="AV55" s="6">
        <f t="shared" si="16"/>
        <v>0</v>
      </c>
      <c r="AW55" s="6">
        <f t="shared" si="16"/>
        <v>0</v>
      </c>
      <c r="AX55" s="6">
        <f t="shared" si="16"/>
        <v>0</v>
      </c>
      <c r="AY55" s="6">
        <f t="shared" si="16"/>
        <v>0</v>
      </c>
      <c r="AZ55" s="6">
        <f t="shared" si="16"/>
        <v>0</v>
      </c>
      <c r="BA55" s="6">
        <f t="shared" si="16"/>
        <v>0</v>
      </c>
      <c r="BB55" s="6">
        <f t="shared" si="16"/>
        <v>0</v>
      </c>
      <c r="BC55" s="6">
        <f t="shared" si="16"/>
        <v>0</v>
      </c>
    </row>
    <row r="56" spans="2:55" ht="15">
      <c r="B56" s="15" t="s">
        <v>60</v>
      </c>
      <c r="C56" s="13" t="s">
        <v>48</v>
      </c>
      <c r="D56" s="14" t="s">
        <v>40</v>
      </c>
      <c r="E56" s="13" t="s">
        <v>75</v>
      </c>
      <c r="F56" s="13">
        <v>300</v>
      </c>
      <c r="G56" s="13">
        <v>15</v>
      </c>
      <c r="H56" s="13">
        <v>6</v>
      </c>
      <c r="I56" s="13">
        <v>0.3</v>
      </c>
      <c r="J56" s="13">
        <v>25</v>
      </c>
      <c r="K56" s="13">
        <v>330</v>
      </c>
      <c r="L56" s="13">
        <v>28</v>
      </c>
      <c r="M56" s="13">
        <v>2</v>
      </c>
      <c r="N56" s="13">
        <v>1</v>
      </c>
      <c r="O56" s="13">
        <v>14</v>
      </c>
      <c r="P56" s="13">
        <v>2</v>
      </c>
      <c r="Q56" s="13">
        <v>0</v>
      </c>
      <c r="R56" s="13">
        <v>15</v>
      </c>
      <c r="S56" s="13">
        <v>15</v>
      </c>
      <c r="T56" s="49"/>
      <c r="U56" s="50"/>
      <c r="V56" s="1">
        <v>50</v>
      </c>
      <c r="W56" s="2" t="str">
        <f t="shared" si="0"/>
        <v>14" Large Pan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N56" s="1"/>
      <c r="AO56" s="46" t="s">
        <v>39</v>
      </c>
      <c r="AP56" s="6">
        <f t="shared" ref="AP56:BC56" si="17">SUM(X565:X568)</f>
        <v>0</v>
      </c>
      <c r="AQ56" s="6">
        <f t="shared" si="17"/>
        <v>0</v>
      </c>
      <c r="AR56" s="6">
        <f t="shared" si="17"/>
        <v>0</v>
      </c>
      <c r="AS56" s="6">
        <f t="shared" si="17"/>
        <v>0</v>
      </c>
      <c r="AT56" s="6">
        <f t="shared" si="17"/>
        <v>0</v>
      </c>
      <c r="AU56" s="6">
        <f t="shared" si="17"/>
        <v>0</v>
      </c>
      <c r="AV56" s="6">
        <f t="shared" si="17"/>
        <v>0</v>
      </c>
      <c r="AW56" s="6">
        <f t="shared" si="17"/>
        <v>0</v>
      </c>
      <c r="AX56" s="6">
        <f t="shared" si="17"/>
        <v>0</v>
      </c>
      <c r="AY56" s="6">
        <f t="shared" si="17"/>
        <v>0</v>
      </c>
      <c r="AZ56" s="6">
        <f t="shared" si="17"/>
        <v>0</v>
      </c>
      <c r="BA56" s="6">
        <f t="shared" si="17"/>
        <v>0</v>
      </c>
      <c r="BB56" s="6">
        <f t="shared" si="17"/>
        <v>0</v>
      </c>
      <c r="BC56" s="6">
        <f t="shared" si="17"/>
        <v>0</v>
      </c>
    </row>
    <row r="57" spans="2:55" ht="15">
      <c r="B57" s="15" t="s">
        <v>60</v>
      </c>
      <c r="C57" s="13" t="s">
        <v>49</v>
      </c>
      <c r="D57" s="14" t="s">
        <v>40</v>
      </c>
      <c r="E57" s="13" t="s">
        <v>75</v>
      </c>
      <c r="F57" s="13">
        <v>270</v>
      </c>
      <c r="G57" s="13">
        <v>12</v>
      </c>
      <c r="H57" s="13">
        <v>5</v>
      </c>
      <c r="I57" s="13">
        <v>0.3</v>
      </c>
      <c r="J57" s="13">
        <v>30</v>
      </c>
      <c r="K57" s="13">
        <v>540</v>
      </c>
      <c r="L57" s="13">
        <v>27</v>
      </c>
      <c r="M57" s="13">
        <v>1</v>
      </c>
      <c r="N57" s="13">
        <v>1</v>
      </c>
      <c r="O57" s="13">
        <v>14</v>
      </c>
      <c r="P57" s="13">
        <v>2</v>
      </c>
      <c r="Q57" s="13">
        <v>0</v>
      </c>
      <c r="R57" s="13">
        <v>15</v>
      </c>
      <c r="S57" s="13">
        <v>15</v>
      </c>
      <c r="T57" s="49"/>
      <c r="U57" s="50"/>
      <c r="V57" s="1">
        <v>51</v>
      </c>
      <c r="W57" s="2" t="str">
        <f t="shared" si="0"/>
        <v>12" Medium Thin 'N Crispy®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N57" s="34" t="s">
        <v>493</v>
      </c>
      <c r="AO57" s="46" t="s">
        <v>75</v>
      </c>
      <c r="AP57" s="6">
        <f t="shared" ref="AP57:BC57" si="18">SUM(X569:X617)</f>
        <v>0</v>
      </c>
      <c r="AQ57" s="6">
        <f t="shared" si="18"/>
        <v>0</v>
      </c>
      <c r="AR57" s="6">
        <f t="shared" si="18"/>
        <v>0</v>
      </c>
      <c r="AS57" s="6">
        <f t="shared" si="18"/>
        <v>0</v>
      </c>
      <c r="AT57" s="6">
        <f t="shared" si="18"/>
        <v>0</v>
      </c>
      <c r="AU57" s="6">
        <f t="shared" si="18"/>
        <v>0</v>
      </c>
      <c r="AV57" s="6">
        <f t="shared" si="18"/>
        <v>0</v>
      </c>
      <c r="AW57" s="6">
        <f t="shared" si="18"/>
        <v>0</v>
      </c>
      <c r="AX57" s="6">
        <f t="shared" si="18"/>
        <v>0</v>
      </c>
      <c r="AY57" s="6">
        <f t="shared" si="18"/>
        <v>0</v>
      </c>
      <c r="AZ57" s="6">
        <f t="shared" si="18"/>
        <v>0</v>
      </c>
      <c r="BA57" s="6">
        <f t="shared" si="18"/>
        <v>0</v>
      </c>
      <c r="BB57" s="6">
        <f t="shared" si="18"/>
        <v>0</v>
      </c>
      <c r="BC57" s="6">
        <f t="shared" si="18"/>
        <v>0</v>
      </c>
    </row>
    <row r="58" spans="2:55" ht="15">
      <c r="B58" s="15" t="s">
        <v>60</v>
      </c>
      <c r="C58" s="13" t="s">
        <v>50</v>
      </c>
      <c r="D58" s="14" t="s">
        <v>40</v>
      </c>
      <c r="E58" s="13" t="s">
        <v>75</v>
      </c>
      <c r="F58" s="13">
        <v>260</v>
      </c>
      <c r="G58" s="13">
        <v>12</v>
      </c>
      <c r="H58" s="13">
        <v>5</v>
      </c>
      <c r="I58" s="13">
        <v>0.3</v>
      </c>
      <c r="J58" s="13">
        <v>25</v>
      </c>
      <c r="K58" s="13">
        <v>510</v>
      </c>
      <c r="L58" s="13">
        <v>25</v>
      </c>
      <c r="M58" s="13">
        <v>1</v>
      </c>
      <c r="N58" s="13">
        <v>1</v>
      </c>
      <c r="O58" s="13">
        <v>13</v>
      </c>
      <c r="P58" s="13">
        <v>2</v>
      </c>
      <c r="Q58" s="13">
        <v>0</v>
      </c>
      <c r="R58" s="13">
        <v>15</v>
      </c>
      <c r="S58" s="13">
        <v>15</v>
      </c>
      <c r="T58" s="49"/>
      <c r="U58" s="50"/>
      <c r="V58" s="1">
        <v>52</v>
      </c>
      <c r="W58" s="2" t="str">
        <f t="shared" si="0"/>
        <v>14" Large Thin 'N Crispy®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N58" s="1"/>
      <c r="AO58" s="46" t="s">
        <v>95</v>
      </c>
      <c r="AP58" s="6">
        <f t="shared" ref="AP58:BC58" si="19">SUM(X618:X649)</f>
        <v>0</v>
      </c>
      <c r="AQ58" s="6">
        <f t="shared" si="19"/>
        <v>0</v>
      </c>
      <c r="AR58" s="6">
        <f t="shared" si="19"/>
        <v>0</v>
      </c>
      <c r="AS58" s="6">
        <f t="shared" si="19"/>
        <v>0</v>
      </c>
      <c r="AT58" s="6">
        <f t="shared" si="19"/>
        <v>0</v>
      </c>
      <c r="AU58" s="6">
        <f t="shared" si="19"/>
        <v>0</v>
      </c>
      <c r="AV58" s="6">
        <f t="shared" si="19"/>
        <v>0</v>
      </c>
      <c r="AW58" s="6">
        <f t="shared" si="19"/>
        <v>0</v>
      </c>
      <c r="AX58" s="6">
        <f t="shared" si="19"/>
        <v>0</v>
      </c>
      <c r="AY58" s="6">
        <f t="shared" si="19"/>
        <v>0</v>
      </c>
      <c r="AZ58" s="6">
        <f t="shared" si="19"/>
        <v>0</v>
      </c>
      <c r="BA58" s="6">
        <f t="shared" si="19"/>
        <v>0</v>
      </c>
      <c r="BB58" s="6">
        <f t="shared" si="19"/>
        <v>0</v>
      </c>
      <c r="BC58" s="6">
        <f t="shared" si="19"/>
        <v>0</v>
      </c>
    </row>
    <row r="59" spans="2:55" ht="15">
      <c r="B59" s="15" t="s">
        <v>60</v>
      </c>
      <c r="C59" s="13" t="s">
        <v>51</v>
      </c>
      <c r="D59" s="14" t="s">
        <v>40</v>
      </c>
      <c r="E59" s="13" t="s">
        <v>75</v>
      </c>
      <c r="F59" s="13">
        <v>460</v>
      </c>
      <c r="G59" s="13">
        <v>21</v>
      </c>
      <c r="H59" s="13">
        <v>9</v>
      </c>
      <c r="I59" s="13">
        <v>0.4</v>
      </c>
      <c r="J59" s="13">
        <v>50</v>
      </c>
      <c r="K59" s="13">
        <v>670</v>
      </c>
      <c r="L59" s="13">
        <v>44</v>
      </c>
      <c r="M59" s="13">
        <v>2</v>
      </c>
      <c r="N59" s="13">
        <v>2</v>
      </c>
      <c r="O59" s="13">
        <v>24</v>
      </c>
      <c r="P59" s="13">
        <v>8</v>
      </c>
      <c r="Q59" s="13">
        <v>0</v>
      </c>
      <c r="R59" s="13">
        <v>30</v>
      </c>
      <c r="S59" s="13">
        <v>25</v>
      </c>
      <c r="T59" s="49"/>
      <c r="U59" s="50"/>
      <c r="V59" s="1">
        <v>53</v>
      </c>
      <c r="W59" s="2" t="str">
        <f t="shared" si="0"/>
        <v>12" Medium Stuffed Crust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N59" s="1"/>
      <c r="AO59" s="35" t="s">
        <v>39</v>
      </c>
      <c r="AP59" s="6">
        <f t="shared" ref="AP59:BC59" si="20">SUM(X650:X653)</f>
        <v>0</v>
      </c>
      <c r="AQ59" s="6">
        <f t="shared" si="20"/>
        <v>0</v>
      </c>
      <c r="AR59" s="6">
        <f t="shared" si="20"/>
        <v>0</v>
      </c>
      <c r="AS59" s="6">
        <f t="shared" si="20"/>
        <v>0</v>
      </c>
      <c r="AT59" s="6">
        <f t="shared" si="20"/>
        <v>0</v>
      </c>
      <c r="AU59" s="6">
        <f t="shared" si="20"/>
        <v>0</v>
      </c>
      <c r="AV59" s="6">
        <f t="shared" si="20"/>
        <v>0</v>
      </c>
      <c r="AW59" s="6">
        <f t="shared" si="20"/>
        <v>0</v>
      </c>
      <c r="AX59" s="6">
        <f t="shared" si="20"/>
        <v>0</v>
      </c>
      <c r="AY59" s="6">
        <f t="shared" si="20"/>
        <v>0</v>
      </c>
      <c r="AZ59" s="6">
        <f t="shared" si="20"/>
        <v>0</v>
      </c>
      <c r="BA59" s="6">
        <f t="shared" si="20"/>
        <v>0</v>
      </c>
      <c r="BB59" s="6">
        <f t="shared" si="20"/>
        <v>0</v>
      </c>
      <c r="BC59" s="6">
        <f t="shared" si="20"/>
        <v>0</v>
      </c>
    </row>
    <row r="60" spans="2:55" ht="15">
      <c r="B60" s="15" t="s">
        <v>60</v>
      </c>
      <c r="C60" s="13" t="s">
        <v>52</v>
      </c>
      <c r="D60" s="14" t="s">
        <v>40</v>
      </c>
      <c r="E60" s="13" t="s">
        <v>75</v>
      </c>
      <c r="F60" s="13">
        <v>460</v>
      </c>
      <c r="G60" s="13">
        <v>21</v>
      </c>
      <c r="H60" s="13">
        <v>9</v>
      </c>
      <c r="I60" s="13">
        <v>0.4</v>
      </c>
      <c r="J60" s="13">
        <v>50</v>
      </c>
      <c r="K60" s="13">
        <v>680</v>
      </c>
      <c r="L60" s="13">
        <v>44</v>
      </c>
      <c r="M60" s="13">
        <v>2</v>
      </c>
      <c r="N60" s="13">
        <v>2</v>
      </c>
      <c r="O60" s="13">
        <v>24</v>
      </c>
      <c r="P60" s="13">
        <v>8</v>
      </c>
      <c r="Q60" s="13">
        <v>0</v>
      </c>
      <c r="R60" s="13">
        <v>30</v>
      </c>
      <c r="S60" s="13">
        <v>25</v>
      </c>
      <c r="T60" s="49"/>
      <c r="U60" s="50"/>
      <c r="V60" s="1">
        <v>54</v>
      </c>
      <c r="W60" s="2" t="str">
        <f t="shared" si="0"/>
        <v>14" Large Stuffed Crust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V60" s="1" t="s">
        <v>5</v>
      </c>
    </row>
    <row r="61" spans="2:55" ht="15">
      <c r="B61" s="15" t="s">
        <v>60</v>
      </c>
      <c r="C61" s="13" t="s">
        <v>53</v>
      </c>
      <c r="D61" s="14" t="s">
        <v>40</v>
      </c>
      <c r="E61" s="13" t="s">
        <v>75</v>
      </c>
      <c r="F61" s="13">
        <v>310</v>
      </c>
      <c r="G61" s="13">
        <v>13</v>
      </c>
      <c r="H61" s="13">
        <v>6</v>
      </c>
      <c r="I61" s="13">
        <v>0.3</v>
      </c>
      <c r="J61" s="13">
        <v>30</v>
      </c>
      <c r="K61" s="13">
        <v>380</v>
      </c>
      <c r="L61" s="13">
        <v>33</v>
      </c>
      <c r="M61" s="13">
        <v>2</v>
      </c>
      <c r="N61" s="13">
        <v>2</v>
      </c>
      <c r="O61" s="13">
        <v>15</v>
      </c>
      <c r="P61" s="13">
        <v>2</v>
      </c>
      <c r="Q61" s="13">
        <v>0</v>
      </c>
      <c r="R61" s="13">
        <v>15</v>
      </c>
      <c r="S61" s="13">
        <v>20</v>
      </c>
      <c r="T61" s="49"/>
      <c r="U61" s="50"/>
      <c r="V61" s="1">
        <v>55</v>
      </c>
      <c r="W61" s="2" t="str">
        <f t="shared" si="0"/>
        <v>12" Medium Classic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P61" s="38">
        <f t="shared" ref="AP61:BC61" si="21">AP7</f>
        <v>0</v>
      </c>
      <c r="AQ61" s="38">
        <f t="shared" si="21"/>
        <v>0</v>
      </c>
      <c r="AR61" s="38">
        <f t="shared" si="21"/>
        <v>0</v>
      </c>
      <c r="AS61" s="38">
        <f t="shared" si="21"/>
        <v>0</v>
      </c>
      <c r="AT61" s="38">
        <f t="shared" si="21"/>
        <v>0</v>
      </c>
      <c r="AU61" s="38">
        <f t="shared" si="21"/>
        <v>0</v>
      </c>
      <c r="AV61" s="38">
        <f t="shared" si="21"/>
        <v>0</v>
      </c>
      <c r="AW61" s="38">
        <f t="shared" si="21"/>
        <v>1</v>
      </c>
      <c r="AX61" s="38">
        <f t="shared" si="21"/>
        <v>0</v>
      </c>
      <c r="AY61" s="38">
        <f t="shared" si="21"/>
        <v>0</v>
      </c>
      <c r="AZ61" s="38">
        <f t="shared" si="21"/>
        <v>0</v>
      </c>
      <c r="BA61" s="38">
        <f t="shared" si="21"/>
        <v>0</v>
      </c>
      <c r="BB61" s="38">
        <f t="shared" si="21"/>
        <v>0</v>
      </c>
      <c r="BC61" s="38">
        <f t="shared" si="21"/>
        <v>0</v>
      </c>
    </row>
    <row r="62" spans="2:55" ht="15">
      <c r="B62" s="15" t="s">
        <v>60</v>
      </c>
      <c r="C62" s="13" t="s">
        <v>54</v>
      </c>
      <c r="D62" s="14" t="s">
        <v>40</v>
      </c>
      <c r="E62" s="13" t="s">
        <v>75</v>
      </c>
      <c r="F62" s="13">
        <v>290</v>
      </c>
      <c r="G62" s="13">
        <v>13</v>
      </c>
      <c r="H62" s="13">
        <v>5</v>
      </c>
      <c r="I62" s="13">
        <v>0.3</v>
      </c>
      <c r="J62" s="13">
        <v>25</v>
      </c>
      <c r="K62" s="13">
        <v>360</v>
      </c>
      <c r="L62" s="13">
        <v>29</v>
      </c>
      <c r="M62" s="13">
        <v>1</v>
      </c>
      <c r="N62" s="13">
        <v>1</v>
      </c>
      <c r="O62" s="13">
        <v>14</v>
      </c>
      <c r="P62" s="13">
        <v>2</v>
      </c>
      <c r="Q62" s="13">
        <v>0</v>
      </c>
      <c r="R62" s="13">
        <v>15</v>
      </c>
      <c r="S62" s="13">
        <v>15</v>
      </c>
      <c r="T62" s="49"/>
      <c r="U62" s="50"/>
      <c r="V62" s="1">
        <v>56</v>
      </c>
      <c r="W62" s="2" t="str">
        <f t="shared" si="0"/>
        <v>14" Large Classic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P62" s="38">
        <f t="shared" ref="AP62:BC62" si="22">AP7</f>
        <v>0</v>
      </c>
      <c r="AQ62" s="38">
        <f t="shared" si="22"/>
        <v>0</v>
      </c>
      <c r="AR62" s="38">
        <f t="shared" si="22"/>
        <v>0</v>
      </c>
      <c r="AS62" s="38">
        <f t="shared" si="22"/>
        <v>0</v>
      </c>
      <c r="AT62" s="38">
        <f t="shared" si="22"/>
        <v>0</v>
      </c>
      <c r="AU62" s="38">
        <f t="shared" si="22"/>
        <v>0</v>
      </c>
      <c r="AV62" s="38">
        <f t="shared" si="22"/>
        <v>0</v>
      </c>
      <c r="AW62" s="38">
        <f t="shared" si="22"/>
        <v>1</v>
      </c>
      <c r="AX62" s="38">
        <f t="shared" si="22"/>
        <v>0</v>
      </c>
      <c r="AY62" s="38">
        <f t="shared" si="22"/>
        <v>0</v>
      </c>
      <c r="AZ62" s="38">
        <f t="shared" si="22"/>
        <v>0</v>
      </c>
      <c r="BA62" s="38">
        <f t="shared" si="22"/>
        <v>0</v>
      </c>
      <c r="BB62" s="38">
        <f t="shared" si="22"/>
        <v>0</v>
      </c>
      <c r="BC62" s="38">
        <f t="shared" si="22"/>
        <v>0</v>
      </c>
    </row>
    <row r="63" spans="2:55" ht="15">
      <c r="B63" s="15" t="s">
        <v>60</v>
      </c>
      <c r="C63" s="13" t="s">
        <v>55</v>
      </c>
      <c r="D63" s="14" t="s">
        <v>40</v>
      </c>
      <c r="E63" s="13" t="s">
        <v>75</v>
      </c>
      <c r="F63" s="13">
        <v>290</v>
      </c>
      <c r="G63" s="13">
        <v>12</v>
      </c>
      <c r="H63" s="13">
        <v>5</v>
      </c>
      <c r="I63" s="13">
        <v>0.3</v>
      </c>
      <c r="J63" s="13">
        <v>30</v>
      </c>
      <c r="K63" s="13">
        <v>460</v>
      </c>
      <c r="L63" s="13">
        <v>29</v>
      </c>
      <c r="M63" s="13">
        <v>2</v>
      </c>
      <c r="N63" s="13">
        <v>2</v>
      </c>
      <c r="O63" s="13">
        <v>15</v>
      </c>
      <c r="P63" s="13">
        <v>0</v>
      </c>
      <c r="Q63" s="13">
        <v>0</v>
      </c>
      <c r="R63" s="13">
        <v>15</v>
      </c>
      <c r="S63" s="13">
        <v>20</v>
      </c>
      <c r="T63" s="49"/>
      <c r="U63" s="50"/>
      <c r="V63" s="1">
        <v>57</v>
      </c>
      <c r="W63" s="2" t="str">
        <f t="shared" si="0"/>
        <v>12" Multigrain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N63" s="36"/>
      <c r="AO63" s="37"/>
      <c r="AP63" s="38">
        <f t="shared" ref="AP63:BC64" si="23">AP7</f>
        <v>0</v>
      </c>
      <c r="AQ63" s="38">
        <f t="shared" si="23"/>
        <v>0</v>
      </c>
      <c r="AR63" s="38">
        <f t="shared" si="23"/>
        <v>0</v>
      </c>
      <c r="AS63" s="38">
        <f t="shared" si="23"/>
        <v>0</v>
      </c>
      <c r="AT63" s="38">
        <f t="shared" si="23"/>
        <v>0</v>
      </c>
      <c r="AU63" s="38">
        <f t="shared" si="23"/>
        <v>0</v>
      </c>
      <c r="AV63" s="38">
        <f t="shared" si="23"/>
        <v>0</v>
      </c>
      <c r="AW63" s="38">
        <f t="shared" si="23"/>
        <v>1</v>
      </c>
      <c r="AX63" s="38">
        <f t="shared" si="23"/>
        <v>0</v>
      </c>
      <c r="AY63" s="38">
        <f t="shared" si="23"/>
        <v>0</v>
      </c>
      <c r="AZ63" s="38">
        <f t="shared" si="23"/>
        <v>0</v>
      </c>
      <c r="BA63" s="38">
        <f t="shared" si="23"/>
        <v>0</v>
      </c>
      <c r="BB63" s="38">
        <f t="shared" si="23"/>
        <v>0</v>
      </c>
      <c r="BC63" s="38">
        <f t="shared" si="23"/>
        <v>0</v>
      </c>
    </row>
    <row r="64" spans="2:55" ht="15">
      <c r="B64" s="15" t="s">
        <v>61</v>
      </c>
      <c r="C64" s="13" t="s">
        <v>45</v>
      </c>
      <c r="D64" s="14" t="s">
        <v>40</v>
      </c>
      <c r="E64" s="13" t="s">
        <v>75</v>
      </c>
      <c r="F64" s="13">
        <v>740</v>
      </c>
      <c r="G64" s="13">
        <v>34</v>
      </c>
      <c r="H64" s="13">
        <v>12</v>
      </c>
      <c r="I64" s="13">
        <v>0.5</v>
      </c>
      <c r="J64" s="13">
        <v>70</v>
      </c>
      <c r="K64" s="13">
        <v>900</v>
      </c>
      <c r="L64" s="13">
        <v>75</v>
      </c>
      <c r="M64" s="13">
        <v>5</v>
      </c>
      <c r="N64" s="13">
        <v>3</v>
      </c>
      <c r="O64" s="13">
        <v>33</v>
      </c>
      <c r="P64" s="13">
        <v>2</v>
      </c>
      <c r="Q64" s="13">
        <v>0</v>
      </c>
      <c r="R64" s="13">
        <v>25</v>
      </c>
      <c r="S64" s="13">
        <v>40</v>
      </c>
      <c r="T64" s="49"/>
      <c r="U64" s="50"/>
      <c r="V64" s="1">
        <v>58</v>
      </c>
      <c r="W64" s="2" t="str">
        <f t="shared" si="0"/>
        <v>6" Personal Pan Pizza®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N64" s="37"/>
      <c r="AO64" s="37"/>
      <c r="AP64" s="38">
        <f t="shared" si="23"/>
        <v>0</v>
      </c>
      <c r="AQ64" s="38">
        <f t="shared" si="23"/>
        <v>0</v>
      </c>
      <c r="AR64" s="38">
        <f t="shared" si="23"/>
        <v>0</v>
      </c>
      <c r="AS64" s="38">
        <f t="shared" si="23"/>
        <v>0</v>
      </c>
      <c r="AT64" s="38">
        <f t="shared" si="23"/>
        <v>0</v>
      </c>
      <c r="AU64" s="38">
        <f t="shared" si="23"/>
        <v>0</v>
      </c>
      <c r="AV64" s="38">
        <f t="shared" si="23"/>
        <v>0</v>
      </c>
      <c r="AW64" s="38">
        <f t="shared" si="23"/>
        <v>0</v>
      </c>
      <c r="AX64" s="38">
        <f t="shared" si="23"/>
        <v>0</v>
      </c>
      <c r="AY64" s="38">
        <f t="shared" si="23"/>
        <v>0</v>
      </c>
      <c r="AZ64" s="38">
        <f t="shared" si="23"/>
        <v>0</v>
      </c>
      <c r="BA64" s="38">
        <f t="shared" si="23"/>
        <v>0</v>
      </c>
      <c r="BB64" s="38">
        <f t="shared" si="23"/>
        <v>0</v>
      </c>
      <c r="BC64" s="38">
        <f t="shared" si="23"/>
        <v>0</v>
      </c>
    </row>
    <row r="65" spans="2:55" ht="15">
      <c r="B65" s="15" t="s">
        <v>61</v>
      </c>
      <c r="C65" s="13" t="s">
        <v>46</v>
      </c>
      <c r="D65" s="14" t="s">
        <v>40</v>
      </c>
      <c r="E65" s="13" t="s">
        <v>75</v>
      </c>
      <c r="F65" s="13">
        <v>240</v>
      </c>
      <c r="G65" s="13">
        <v>12</v>
      </c>
      <c r="H65" s="13">
        <v>4</v>
      </c>
      <c r="I65" s="13">
        <v>0.2</v>
      </c>
      <c r="J65" s="13">
        <v>25</v>
      </c>
      <c r="K65" s="13">
        <v>320</v>
      </c>
      <c r="L65" s="13">
        <v>23</v>
      </c>
      <c r="M65" s="13">
        <v>2</v>
      </c>
      <c r="N65" s="13">
        <v>1</v>
      </c>
      <c r="O65" s="13">
        <v>11</v>
      </c>
      <c r="P65" s="13">
        <v>0</v>
      </c>
      <c r="Q65" s="13">
        <v>0</v>
      </c>
      <c r="R65" s="13">
        <v>8</v>
      </c>
      <c r="S65" s="13">
        <v>15</v>
      </c>
      <c r="T65" s="49"/>
      <c r="U65" s="50"/>
      <c r="V65" s="1">
        <v>59</v>
      </c>
      <c r="W65" s="2" t="str">
        <f t="shared" si="0"/>
        <v>9" Small Pan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N65" s="37"/>
      <c r="AO65" s="37"/>
      <c r="AP65" s="38">
        <f t="shared" ref="AP65:BC65" si="24">AP8</f>
        <v>0</v>
      </c>
      <c r="AQ65" s="38">
        <f t="shared" si="24"/>
        <v>0</v>
      </c>
      <c r="AR65" s="38">
        <f t="shared" si="24"/>
        <v>0</v>
      </c>
      <c r="AS65" s="38">
        <f t="shared" si="24"/>
        <v>0</v>
      </c>
      <c r="AT65" s="38">
        <f t="shared" si="24"/>
        <v>0</v>
      </c>
      <c r="AU65" s="38">
        <f t="shared" si="24"/>
        <v>0</v>
      </c>
      <c r="AV65" s="38">
        <f t="shared" si="24"/>
        <v>0</v>
      </c>
      <c r="AW65" s="38">
        <f t="shared" si="24"/>
        <v>0</v>
      </c>
      <c r="AX65" s="38">
        <f t="shared" si="24"/>
        <v>0</v>
      </c>
      <c r="AY65" s="38">
        <f t="shared" si="24"/>
        <v>0</v>
      </c>
      <c r="AZ65" s="38">
        <f t="shared" si="24"/>
        <v>0</v>
      </c>
      <c r="BA65" s="38">
        <f t="shared" si="24"/>
        <v>0</v>
      </c>
      <c r="BB65" s="38">
        <f t="shared" si="24"/>
        <v>0</v>
      </c>
      <c r="BC65" s="38">
        <f t="shared" si="24"/>
        <v>0</v>
      </c>
    </row>
    <row r="66" spans="2:55" ht="15">
      <c r="B66" s="15" t="s">
        <v>61</v>
      </c>
      <c r="C66" s="13" t="s">
        <v>47</v>
      </c>
      <c r="D66" s="14" t="s">
        <v>40</v>
      </c>
      <c r="E66" s="13" t="s">
        <v>75</v>
      </c>
      <c r="F66" s="13">
        <v>330</v>
      </c>
      <c r="G66" s="13">
        <v>16</v>
      </c>
      <c r="H66" s="13">
        <v>6</v>
      </c>
      <c r="I66" s="13">
        <v>0.2</v>
      </c>
      <c r="J66" s="13">
        <v>35</v>
      </c>
      <c r="K66" s="13">
        <v>410</v>
      </c>
      <c r="L66" s="13">
        <v>31</v>
      </c>
      <c r="M66" s="13">
        <v>2</v>
      </c>
      <c r="N66" s="13">
        <v>2</v>
      </c>
      <c r="O66" s="13">
        <v>15</v>
      </c>
      <c r="P66" s="13">
        <v>2</v>
      </c>
      <c r="Q66" s="13">
        <v>0</v>
      </c>
      <c r="R66" s="13">
        <v>10</v>
      </c>
      <c r="S66" s="13">
        <v>20</v>
      </c>
      <c r="T66" s="49"/>
      <c r="U66" s="50"/>
      <c r="V66" s="1">
        <v>60</v>
      </c>
      <c r="W66" s="2" t="str">
        <f t="shared" si="0"/>
        <v>12" Medium Pan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N66" s="36"/>
      <c r="AO66" s="37"/>
      <c r="AP66" s="38">
        <f t="shared" ref="AP66:BC67" si="25">AP8</f>
        <v>0</v>
      </c>
      <c r="AQ66" s="38">
        <f t="shared" si="25"/>
        <v>0</v>
      </c>
      <c r="AR66" s="38">
        <f t="shared" si="25"/>
        <v>0</v>
      </c>
      <c r="AS66" s="38">
        <f t="shared" si="25"/>
        <v>0</v>
      </c>
      <c r="AT66" s="38">
        <f t="shared" si="25"/>
        <v>0</v>
      </c>
      <c r="AU66" s="38">
        <f t="shared" si="25"/>
        <v>0</v>
      </c>
      <c r="AV66" s="38">
        <f t="shared" si="25"/>
        <v>0</v>
      </c>
      <c r="AW66" s="38">
        <f t="shared" si="25"/>
        <v>0</v>
      </c>
      <c r="AX66" s="38">
        <f t="shared" si="25"/>
        <v>0</v>
      </c>
      <c r="AY66" s="38">
        <f t="shared" si="25"/>
        <v>0</v>
      </c>
      <c r="AZ66" s="38">
        <f t="shared" si="25"/>
        <v>0</v>
      </c>
      <c r="BA66" s="38">
        <f t="shared" si="25"/>
        <v>0</v>
      </c>
      <c r="BB66" s="38">
        <f t="shared" si="25"/>
        <v>0</v>
      </c>
      <c r="BC66" s="38">
        <f t="shared" si="25"/>
        <v>0</v>
      </c>
    </row>
    <row r="67" spans="2:55" ht="15">
      <c r="B67" s="15" t="s">
        <v>61</v>
      </c>
      <c r="C67" s="13" t="s">
        <v>48</v>
      </c>
      <c r="D67" s="14" t="s">
        <v>40</v>
      </c>
      <c r="E67" s="13" t="s">
        <v>75</v>
      </c>
      <c r="F67" s="13">
        <v>310</v>
      </c>
      <c r="G67" s="13">
        <v>15</v>
      </c>
      <c r="H67" s="13">
        <v>5</v>
      </c>
      <c r="I67" s="13">
        <v>0.2</v>
      </c>
      <c r="J67" s="13">
        <v>35</v>
      </c>
      <c r="K67" s="13">
        <v>390</v>
      </c>
      <c r="L67" s="13">
        <v>28</v>
      </c>
      <c r="M67" s="13">
        <v>2</v>
      </c>
      <c r="N67" s="13">
        <v>1</v>
      </c>
      <c r="O67" s="13">
        <v>15</v>
      </c>
      <c r="P67" s="13">
        <v>2</v>
      </c>
      <c r="Q67" s="13">
        <v>0</v>
      </c>
      <c r="R67" s="13">
        <v>10</v>
      </c>
      <c r="S67" s="13">
        <v>15</v>
      </c>
      <c r="T67" s="49"/>
      <c r="U67" s="50"/>
      <c r="V67" s="1">
        <v>61</v>
      </c>
      <c r="W67" s="2" t="str">
        <f t="shared" si="0"/>
        <v>14" Large Pan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N67" s="37"/>
      <c r="AO67" s="37"/>
      <c r="AP67" s="38">
        <f t="shared" si="25"/>
        <v>0</v>
      </c>
      <c r="AQ67" s="38">
        <f t="shared" si="25"/>
        <v>1</v>
      </c>
      <c r="AR67" s="38">
        <f t="shared" si="25"/>
        <v>0</v>
      </c>
      <c r="AS67" s="38">
        <f t="shared" si="25"/>
        <v>1</v>
      </c>
      <c r="AT67" s="38">
        <f t="shared" si="25"/>
        <v>0</v>
      </c>
      <c r="AU67" s="38">
        <f t="shared" si="25"/>
        <v>1</v>
      </c>
      <c r="AV67" s="38">
        <f t="shared" si="25"/>
        <v>0</v>
      </c>
      <c r="AW67" s="38">
        <f t="shared" si="25"/>
        <v>0</v>
      </c>
      <c r="AX67" s="38">
        <f t="shared" si="25"/>
        <v>1</v>
      </c>
      <c r="AY67" s="38">
        <f t="shared" si="25"/>
        <v>0</v>
      </c>
      <c r="AZ67" s="38">
        <f t="shared" si="25"/>
        <v>1</v>
      </c>
      <c r="BA67" s="38">
        <f t="shared" si="25"/>
        <v>0</v>
      </c>
      <c r="BB67" s="38">
        <f t="shared" si="25"/>
        <v>1</v>
      </c>
      <c r="BC67" s="38">
        <f t="shared" si="25"/>
        <v>0</v>
      </c>
    </row>
    <row r="68" spans="2:55" ht="15">
      <c r="B68" s="15" t="s">
        <v>61</v>
      </c>
      <c r="C68" s="13" t="s">
        <v>49</v>
      </c>
      <c r="D68" s="14" t="s">
        <v>40</v>
      </c>
      <c r="E68" s="13" t="s">
        <v>75</v>
      </c>
      <c r="F68" s="13">
        <v>280</v>
      </c>
      <c r="G68" s="13">
        <v>13</v>
      </c>
      <c r="H68" s="13">
        <v>5</v>
      </c>
      <c r="I68" s="13">
        <v>0.2</v>
      </c>
      <c r="J68" s="13">
        <v>35</v>
      </c>
      <c r="K68" s="13">
        <v>590</v>
      </c>
      <c r="L68" s="13">
        <v>27</v>
      </c>
      <c r="M68" s="13">
        <v>2</v>
      </c>
      <c r="N68" s="13">
        <v>1</v>
      </c>
      <c r="O68" s="13">
        <v>15</v>
      </c>
      <c r="P68" s="13">
        <v>2</v>
      </c>
      <c r="Q68" s="13">
        <v>0</v>
      </c>
      <c r="R68" s="13">
        <v>10</v>
      </c>
      <c r="S68" s="13">
        <v>20</v>
      </c>
      <c r="T68" s="49"/>
      <c r="U68" s="50"/>
      <c r="V68" s="1">
        <v>62</v>
      </c>
      <c r="W68" s="2" t="str">
        <f t="shared" si="0"/>
        <v>12" Medium Thin 'N Crispy®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N68" s="37"/>
      <c r="AO68" s="37"/>
      <c r="AP68" s="38">
        <f t="shared" ref="AP68:BC68" si="26">AP9</f>
        <v>0</v>
      </c>
      <c r="AQ68" s="38">
        <f t="shared" si="26"/>
        <v>1</v>
      </c>
      <c r="AR68" s="38">
        <f t="shared" si="26"/>
        <v>0</v>
      </c>
      <c r="AS68" s="38">
        <f t="shared" si="26"/>
        <v>1</v>
      </c>
      <c r="AT68" s="38">
        <f t="shared" si="26"/>
        <v>0</v>
      </c>
      <c r="AU68" s="38">
        <f t="shared" si="26"/>
        <v>1</v>
      </c>
      <c r="AV68" s="38">
        <f t="shared" si="26"/>
        <v>0</v>
      </c>
      <c r="AW68" s="38">
        <f t="shared" si="26"/>
        <v>0</v>
      </c>
      <c r="AX68" s="38">
        <f t="shared" si="26"/>
        <v>1</v>
      </c>
      <c r="AY68" s="38">
        <f t="shared" si="26"/>
        <v>0</v>
      </c>
      <c r="AZ68" s="38">
        <f t="shared" si="26"/>
        <v>1</v>
      </c>
      <c r="BA68" s="38">
        <f t="shared" si="26"/>
        <v>0</v>
      </c>
      <c r="BB68" s="38">
        <f t="shared" si="26"/>
        <v>1</v>
      </c>
      <c r="BC68" s="38">
        <f t="shared" si="26"/>
        <v>0</v>
      </c>
    </row>
    <row r="69" spans="2:55" ht="15">
      <c r="B69" s="15" t="s">
        <v>61</v>
      </c>
      <c r="C69" s="13" t="s">
        <v>50</v>
      </c>
      <c r="D69" s="14" t="s">
        <v>40</v>
      </c>
      <c r="E69" s="13" t="s">
        <v>75</v>
      </c>
      <c r="F69" s="13">
        <v>270</v>
      </c>
      <c r="G69" s="13">
        <v>12</v>
      </c>
      <c r="H69" s="13">
        <v>5</v>
      </c>
      <c r="I69" s="13">
        <v>0.2</v>
      </c>
      <c r="J69" s="13">
        <v>35</v>
      </c>
      <c r="K69" s="13">
        <v>570</v>
      </c>
      <c r="L69" s="13">
        <v>25</v>
      </c>
      <c r="M69" s="13">
        <v>2</v>
      </c>
      <c r="N69" s="13">
        <v>1</v>
      </c>
      <c r="O69" s="13">
        <v>14</v>
      </c>
      <c r="P69" s="13">
        <v>2</v>
      </c>
      <c r="Q69" s="13">
        <v>0</v>
      </c>
      <c r="R69" s="13">
        <v>10</v>
      </c>
      <c r="S69" s="13">
        <v>15</v>
      </c>
      <c r="T69" s="49"/>
      <c r="U69" s="50"/>
      <c r="V69" s="1">
        <v>63</v>
      </c>
      <c r="W69" s="2" t="str">
        <f t="shared" si="0"/>
        <v>14" Large Thin 'N Crispy®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N69" s="3"/>
      <c r="AO69" s="37"/>
      <c r="AP69" s="38">
        <f t="shared" ref="AP69:BC70" si="27">AP9</f>
        <v>0</v>
      </c>
      <c r="AQ69" s="38">
        <f t="shared" si="27"/>
        <v>1</v>
      </c>
      <c r="AR69" s="38">
        <f t="shared" si="27"/>
        <v>0</v>
      </c>
      <c r="AS69" s="38">
        <f t="shared" si="27"/>
        <v>1</v>
      </c>
      <c r="AT69" s="38">
        <f t="shared" si="27"/>
        <v>0</v>
      </c>
      <c r="AU69" s="38">
        <f t="shared" si="27"/>
        <v>1</v>
      </c>
      <c r="AV69" s="38">
        <f t="shared" si="27"/>
        <v>0</v>
      </c>
      <c r="AW69" s="38">
        <f t="shared" si="27"/>
        <v>0</v>
      </c>
      <c r="AX69" s="38">
        <f t="shared" si="27"/>
        <v>1</v>
      </c>
      <c r="AY69" s="38">
        <f t="shared" si="27"/>
        <v>0</v>
      </c>
      <c r="AZ69" s="38">
        <f t="shared" si="27"/>
        <v>1</v>
      </c>
      <c r="BA69" s="38">
        <f t="shared" si="27"/>
        <v>0</v>
      </c>
      <c r="BB69" s="38">
        <f t="shared" si="27"/>
        <v>1</v>
      </c>
      <c r="BC69" s="38">
        <f t="shared" si="27"/>
        <v>0</v>
      </c>
    </row>
    <row r="70" spans="2:55" ht="15">
      <c r="B70" s="15" t="s">
        <v>61</v>
      </c>
      <c r="C70" s="13" t="s">
        <v>51</v>
      </c>
      <c r="D70" s="14" t="s">
        <v>40</v>
      </c>
      <c r="E70" s="13" t="s">
        <v>75</v>
      </c>
      <c r="F70" s="13">
        <v>460</v>
      </c>
      <c r="G70" s="13">
        <v>21</v>
      </c>
      <c r="H70" s="13">
        <v>9</v>
      </c>
      <c r="I70" s="13">
        <v>0.4</v>
      </c>
      <c r="J70" s="13">
        <v>55</v>
      </c>
      <c r="K70" s="13">
        <v>720</v>
      </c>
      <c r="L70" s="13">
        <v>44</v>
      </c>
      <c r="M70" s="13">
        <v>2</v>
      </c>
      <c r="N70" s="13">
        <v>3</v>
      </c>
      <c r="O70" s="13">
        <v>24</v>
      </c>
      <c r="P70" s="13">
        <v>8</v>
      </c>
      <c r="Q70" s="13">
        <v>0</v>
      </c>
      <c r="R70" s="13">
        <v>25</v>
      </c>
      <c r="S70" s="13">
        <v>25</v>
      </c>
      <c r="T70" s="49"/>
      <c r="U70" s="50"/>
      <c r="V70" s="1">
        <v>64</v>
      </c>
      <c r="W70" s="2" t="str">
        <f t="shared" si="0"/>
        <v>12" Medium Stuffed Crust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N70" s="37"/>
      <c r="AO70" s="37"/>
      <c r="AP70" s="38">
        <f t="shared" si="27"/>
        <v>1</v>
      </c>
      <c r="AQ70" s="38">
        <f t="shared" si="27"/>
        <v>0</v>
      </c>
      <c r="AR70" s="38">
        <f t="shared" si="27"/>
        <v>1</v>
      </c>
      <c r="AS70" s="38">
        <f t="shared" si="27"/>
        <v>0</v>
      </c>
      <c r="AT70" s="38">
        <f t="shared" si="27"/>
        <v>1</v>
      </c>
      <c r="AU70" s="38">
        <f t="shared" si="27"/>
        <v>0</v>
      </c>
      <c r="AV70" s="38">
        <f t="shared" si="27"/>
        <v>1</v>
      </c>
      <c r="AW70" s="38">
        <f t="shared" si="27"/>
        <v>0</v>
      </c>
      <c r="AX70" s="38">
        <f t="shared" si="27"/>
        <v>0</v>
      </c>
      <c r="AY70" s="38">
        <f t="shared" si="27"/>
        <v>1</v>
      </c>
      <c r="AZ70" s="38">
        <f t="shared" si="27"/>
        <v>0</v>
      </c>
      <c r="BA70" s="38">
        <f t="shared" si="27"/>
        <v>1</v>
      </c>
      <c r="BB70" s="38">
        <f t="shared" si="27"/>
        <v>0</v>
      </c>
      <c r="BC70" s="38">
        <f t="shared" si="27"/>
        <v>1</v>
      </c>
    </row>
    <row r="71" spans="2:55" ht="15">
      <c r="B71" s="15" t="s">
        <v>61</v>
      </c>
      <c r="C71" s="13" t="s">
        <v>52</v>
      </c>
      <c r="D71" s="14" t="s">
        <v>40</v>
      </c>
      <c r="E71" s="13" t="s">
        <v>75</v>
      </c>
      <c r="F71" s="13">
        <v>480</v>
      </c>
      <c r="G71" s="13">
        <v>22</v>
      </c>
      <c r="H71" s="13">
        <v>9</v>
      </c>
      <c r="I71" s="13">
        <v>0.4</v>
      </c>
      <c r="J71" s="13">
        <v>60</v>
      </c>
      <c r="K71" s="13">
        <v>760</v>
      </c>
      <c r="L71" s="13">
        <v>45</v>
      </c>
      <c r="M71" s="13">
        <v>3</v>
      </c>
      <c r="N71" s="13">
        <v>3</v>
      </c>
      <c r="O71" s="13">
        <v>25</v>
      </c>
      <c r="P71" s="13">
        <v>8</v>
      </c>
      <c r="Q71" s="13">
        <v>0</v>
      </c>
      <c r="R71" s="13">
        <v>25</v>
      </c>
      <c r="S71" s="13">
        <v>25</v>
      </c>
      <c r="T71" s="49"/>
      <c r="U71" s="50"/>
      <c r="V71" s="1">
        <v>65</v>
      </c>
      <c r="W71" s="2" t="str">
        <f t="shared" si="0"/>
        <v>14" Large Stuffed Crust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N71" s="37"/>
      <c r="AO71" s="37"/>
      <c r="AP71" s="38">
        <f t="shared" ref="AP71:BC71" si="28">AP10</f>
        <v>1</v>
      </c>
      <c r="AQ71" s="38">
        <f t="shared" si="28"/>
        <v>0</v>
      </c>
      <c r="AR71" s="38">
        <f t="shared" si="28"/>
        <v>1</v>
      </c>
      <c r="AS71" s="38">
        <f t="shared" si="28"/>
        <v>0</v>
      </c>
      <c r="AT71" s="38">
        <f t="shared" si="28"/>
        <v>1</v>
      </c>
      <c r="AU71" s="38">
        <f t="shared" si="28"/>
        <v>0</v>
      </c>
      <c r="AV71" s="38">
        <f t="shared" si="28"/>
        <v>1</v>
      </c>
      <c r="AW71" s="38">
        <f t="shared" si="28"/>
        <v>0</v>
      </c>
      <c r="AX71" s="38">
        <f t="shared" si="28"/>
        <v>0</v>
      </c>
      <c r="AY71" s="38">
        <f t="shared" si="28"/>
        <v>1</v>
      </c>
      <c r="AZ71" s="38">
        <f t="shared" si="28"/>
        <v>0</v>
      </c>
      <c r="BA71" s="38">
        <f t="shared" si="28"/>
        <v>1</v>
      </c>
      <c r="BB71" s="38">
        <f t="shared" si="28"/>
        <v>0</v>
      </c>
      <c r="BC71" s="38">
        <f t="shared" si="28"/>
        <v>1</v>
      </c>
    </row>
    <row r="72" spans="2:55" ht="15">
      <c r="B72" s="15" t="s">
        <v>61</v>
      </c>
      <c r="C72" s="13" t="s">
        <v>53</v>
      </c>
      <c r="D72" s="14" t="s">
        <v>40</v>
      </c>
      <c r="E72" s="13" t="s">
        <v>75</v>
      </c>
      <c r="F72" s="13">
        <v>320</v>
      </c>
      <c r="G72" s="13">
        <v>14</v>
      </c>
      <c r="H72" s="13">
        <v>5</v>
      </c>
      <c r="I72" s="13">
        <v>0.2</v>
      </c>
      <c r="J72" s="13">
        <v>35</v>
      </c>
      <c r="K72" s="13">
        <v>440</v>
      </c>
      <c r="L72" s="13">
        <v>33</v>
      </c>
      <c r="M72" s="13">
        <v>2</v>
      </c>
      <c r="N72" s="13">
        <v>2</v>
      </c>
      <c r="O72" s="13">
        <v>15</v>
      </c>
      <c r="P72" s="13">
        <v>2</v>
      </c>
      <c r="Q72" s="13">
        <v>0</v>
      </c>
      <c r="R72" s="13">
        <v>10</v>
      </c>
      <c r="S72" s="13">
        <v>20</v>
      </c>
      <c r="T72" s="49"/>
      <c r="U72" s="50"/>
      <c r="V72" s="1">
        <v>66</v>
      </c>
      <c r="W72" s="2" t="str">
        <f t="shared" ref="W72:W135" si="29">C72</f>
        <v>12" Medium Classic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N72" s="3"/>
      <c r="AO72" s="37"/>
      <c r="AP72" s="38">
        <f t="shared" ref="AP72:BC73" si="30">AP10</f>
        <v>1</v>
      </c>
      <c r="AQ72" s="38">
        <f t="shared" si="30"/>
        <v>0</v>
      </c>
      <c r="AR72" s="38">
        <f t="shared" si="30"/>
        <v>1</v>
      </c>
      <c r="AS72" s="38">
        <f t="shared" si="30"/>
        <v>0</v>
      </c>
      <c r="AT72" s="38">
        <f t="shared" si="30"/>
        <v>1</v>
      </c>
      <c r="AU72" s="38">
        <f t="shared" si="30"/>
        <v>0</v>
      </c>
      <c r="AV72" s="38">
        <f t="shared" si="30"/>
        <v>1</v>
      </c>
      <c r="AW72" s="38">
        <f t="shared" si="30"/>
        <v>0</v>
      </c>
      <c r="AX72" s="38">
        <f t="shared" si="30"/>
        <v>0</v>
      </c>
      <c r="AY72" s="38">
        <f t="shared" si="30"/>
        <v>1</v>
      </c>
      <c r="AZ72" s="38">
        <f t="shared" si="30"/>
        <v>0</v>
      </c>
      <c r="BA72" s="38">
        <f t="shared" si="30"/>
        <v>1</v>
      </c>
      <c r="BB72" s="38">
        <f t="shared" si="30"/>
        <v>0</v>
      </c>
      <c r="BC72" s="38">
        <f t="shared" si="30"/>
        <v>1</v>
      </c>
    </row>
    <row r="73" spans="2:55" ht="15">
      <c r="B73" s="15" t="s">
        <v>61</v>
      </c>
      <c r="C73" s="13" t="s">
        <v>54</v>
      </c>
      <c r="D73" s="14" t="s">
        <v>40</v>
      </c>
      <c r="E73" s="13" t="s">
        <v>75</v>
      </c>
      <c r="F73" s="13">
        <v>290</v>
      </c>
      <c r="G73" s="13">
        <v>13</v>
      </c>
      <c r="H73" s="13">
        <v>5</v>
      </c>
      <c r="I73" s="13">
        <v>0.2</v>
      </c>
      <c r="J73" s="13">
        <v>35</v>
      </c>
      <c r="K73" s="13">
        <v>420</v>
      </c>
      <c r="L73" s="13">
        <v>30</v>
      </c>
      <c r="M73" s="13">
        <v>2</v>
      </c>
      <c r="N73" s="13">
        <v>2</v>
      </c>
      <c r="O73" s="13">
        <v>14</v>
      </c>
      <c r="P73" s="13">
        <v>2</v>
      </c>
      <c r="Q73" s="13">
        <v>0</v>
      </c>
      <c r="R73" s="13">
        <v>10</v>
      </c>
      <c r="S73" s="13">
        <v>20</v>
      </c>
      <c r="T73" s="49"/>
      <c r="U73" s="50"/>
      <c r="V73" s="1">
        <v>67</v>
      </c>
      <c r="W73" s="2" t="str">
        <f t="shared" si="29"/>
        <v>14" Large Classic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N73" s="37"/>
      <c r="AO73" s="37"/>
      <c r="AP73" s="38">
        <f t="shared" si="30"/>
        <v>0</v>
      </c>
      <c r="AQ73" s="38">
        <f t="shared" si="30"/>
        <v>0</v>
      </c>
      <c r="AR73" s="38">
        <f t="shared" si="30"/>
        <v>0</v>
      </c>
      <c r="AS73" s="38">
        <f t="shared" si="30"/>
        <v>0</v>
      </c>
      <c r="AT73" s="38">
        <f t="shared" si="30"/>
        <v>0</v>
      </c>
      <c r="AU73" s="38">
        <f t="shared" si="30"/>
        <v>0</v>
      </c>
      <c r="AV73" s="38">
        <f t="shared" si="30"/>
        <v>0</v>
      </c>
      <c r="AW73" s="38">
        <f t="shared" si="30"/>
        <v>0</v>
      </c>
      <c r="AX73" s="38">
        <f t="shared" si="30"/>
        <v>0</v>
      </c>
      <c r="AY73" s="38">
        <f t="shared" si="30"/>
        <v>0</v>
      </c>
      <c r="AZ73" s="38">
        <f t="shared" si="30"/>
        <v>0</v>
      </c>
      <c r="BA73" s="38">
        <f t="shared" si="30"/>
        <v>0</v>
      </c>
      <c r="BB73" s="38">
        <f t="shared" si="30"/>
        <v>0</v>
      </c>
      <c r="BC73" s="38">
        <f t="shared" si="30"/>
        <v>0</v>
      </c>
    </row>
    <row r="74" spans="2:55" ht="15">
      <c r="B74" s="15" t="s">
        <v>61</v>
      </c>
      <c r="C74" s="13" t="s">
        <v>55</v>
      </c>
      <c r="D74" s="14" t="s">
        <v>40</v>
      </c>
      <c r="E74" s="13" t="s">
        <v>75</v>
      </c>
      <c r="F74" s="13">
        <v>320</v>
      </c>
      <c r="G74" s="13">
        <v>16</v>
      </c>
      <c r="H74" s="13">
        <v>6</v>
      </c>
      <c r="I74" s="13">
        <v>0.2</v>
      </c>
      <c r="J74" s="13">
        <v>35</v>
      </c>
      <c r="K74" s="13">
        <v>400</v>
      </c>
      <c r="L74" s="13">
        <v>29</v>
      </c>
      <c r="M74" s="13">
        <v>2</v>
      </c>
      <c r="N74" s="13">
        <v>2</v>
      </c>
      <c r="O74" s="13">
        <v>15</v>
      </c>
      <c r="P74" s="13">
        <v>0</v>
      </c>
      <c r="Q74" s="13">
        <v>0</v>
      </c>
      <c r="R74" s="13">
        <v>10</v>
      </c>
      <c r="S74" s="13">
        <v>15</v>
      </c>
      <c r="T74" s="49"/>
      <c r="U74" s="50"/>
      <c r="V74" s="1">
        <v>68</v>
      </c>
      <c r="W74" s="2" t="str">
        <f t="shared" si="29"/>
        <v>12" Multigrain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N74" s="37"/>
      <c r="AO74" s="37"/>
      <c r="AP74" s="38">
        <f t="shared" ref="AP74:BC74" si="31">AP11</f>
        <v>0</v>
      </c>
      <c r="AQ74" s="38">
        <f t="shared" si="31"/>
        <v>0</v>
      </c>
      <c r="AR74" s="38">
        <f t="shared" si="31"/>
        <v>0</v>
      </c>
      <c r="AS74" s="38">
        <f t="shared" si="31"/>
        <v>0</v>
      </c>
      <c r="AT74" s="38">
        <f t="shared" si="31"/>
        <v>0</v>
      </c>
      <c r="AU74" s="38">
        <f t="shared" si="31"/>
        <v>0</v>
      </c>
      <c r="AV74" s="38">
        <f t="shared" si="31"/>
        <v>0</v>
      </c>
      <c r="AW74" s="38">
        <f t="shared" si="31"/>
        <v>0</v>
      </c>
      <c r="AX74" s="38">
        <f t="shared" si="31"/>
        <v>0</v>
      </c>
      <c r="AY74" s="38">
        <f t="shared" si="31"/>
        <v>0</v>
      </c>
      <c r="AZ74" s="38">
        <f t="shared" si="31"/>
        <v>0</v>
      </c>
      <c r="BA74" s="38">
        <f t="shared" si="31"/>
        <v>0</v>
      </c>
      <c r="BB74" s="38">
        <f t="shared" si="31"/>
        <v>0</v>
      </c>
      <c r="BC74" s="38">
        <f t="shared" si="31"/>
        <v>0</v>
      </c>
    </row>
    <row r="75" spans="2:55" ht="15">
      <c r="B75" s="15" t="s">
        <v>62</v>
      </c>
      <c r="C75" s="13" t="s">
        <v>45</v>
      </c>
      <c r="D75" s="14" t="s">
        <v>40</v>
      </c>
      <c r="E75" s="13" t="s">
        <v>75</v>
      </c>
      <c r="F75" s="13">
        <v>700</v>
      </c>
      <c r="G75" s="13">
        <v>30</v>
      </c>
      <c r="H75" s="13">
        <v>10</v>
      </c>
      <c r="I75" s="13">
        <v>0.5</v>
      </c>
      <c r="J75" s="13">
        <v>55</v>
      </c>
      <c r="K75" s="13">
        <v>720</v>
      </c>
      <c r="L75" s="13">
        <v>76</v>
      </c>
      <c r="M75" s="13">
        <v>5</v>
      </c>
      <c r="N75" s="13">
        <v>4</v>
      </c>
      <c r="O75" s="13">
        <v>31</v>
      </c>
      <c r="P75" s="13">
        <v>2</v>
      </c>
      <c r="Q75" s="13">
        <v>0</v>
      </c>
      <c r="R75" s="13">
        <v>25</v>
      </c>
      <c r="S75" s="13">
        <v>40</v>
      </c>
      <c r="T75" s="49"/>
      <c r="U75" s="50"/>
      <c r="V75" s="1">
        <v>69</v>
      </c>
      <c r="W75" s="2" t="str">
        <f t="shared" si="29"/>
        <v>6" Personal Pan Pizza®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N75" s="3"/>
      <c r="AO75" s="37"/>
      <c r="AP75" s="38">
        <f t="shared" ref="AP75:BC76" si="32">AP11</f>
        <v>0</v>
      </c>
      <c r="AQ75" s="38">
        <f t="shared" si="32"/>
        <v>0</v>
      </c>
      <c r="AR75" s="38">
        <f t="shared" si="32"/>
        <v>0</v>
      </c>
      <c r="AS75" s="38">
        <f t="shared" si="32"/>
        <v>0</v>
      </c>
      <c r="AT75" s="38">
        <f t="shared" si="32"/>
        <v>0</v>
      </c>
      <c r="AU75" s="38">
        <f t="shared" si="32"/>
        <v>0</v>
      </c>
      <c r="AV75" s="38">
        <f t="shared" si="32"/>
        <v>0</v>
      </c>
      <c r="AW75" s="38">
        <f t="shared" si="32"/>
        <v>0</v>
      </c>
      <c r="AX75" s="38">
        <f t="shared" si="32"/>
        <v>0</v>
      </c>
      <c r="AY75" s="38">
        <f t="shared" si="32"/>
        <v>0</v>
      </c>
      <c r="AZ75" s="38">
        <f t="shared" si="32"/>
        <v>0</v>
      </c>
      <c r="BA75" s="38">
        <f t="shared" si="32"/>
        <v>0</v>
      </c>
      <c r="BB75" s="38">
        <f t="shared" si="32"/>
        <v>0</v>
      </c>
      <c r="BC75" s="38">
        <f t="shared" si="32"/>
        <v>0</v>
      </c>
    </row>
    <row r="76" spans="2:55" ht="15">
      <c r="B76" s="15" t="s">
        <v>62</v>
      </c>
      <c r="C76" s="13" t="s">
        <v>46</v>
      </c>
      <c r="D76" s="14" t="s">
        <v>40</v>
      </c>
      <c r="E76" s="13" t="s">
        <v>75</v>
      </c>
      <c r="F76" s="13">
        <v>220</v>
      </c>
      <c r="G76" s="13">
        <v>10</v>
      </c>
      <c r="H76" s="13">
        <v>3</v>
      </c>
      <c r="I76" s="13">
        <v>0.2</v>
      </c>
      <c r="J76" s="13">
        <v>20</v>
      </c>
      <c r="K76" s="13">
        <v>250</v>
      </c>
      <c r="L76" s="13">
        <v>23</v>
      </c>
      <c r="M76" s="13">
        <v>2</v>
      </c>
      <c r="N76" s="13">
        <v>1</v>
      </c>
      <c r="O76" s="13">
        <v>10</v>
      </c>
      <c r="P76" s="13">
        <v>0</v>
      </c>
      <c r="Q76" s="13">
        <v>0</v>
      </c>
      <c r="R76" s="13">
        <v>8</v>
      </c>
      <c r="S76" s="13">
        <v>15</v>
      </c>
      <c r="T76" s="49"/>
      <c r="U76" s="50"/>
      <c r="V76" s="1">
        <v>70</v>
      </c>
      <c r="W76" s="2" t="str">
        <f t="shared" si="29"/>
        <v>9" Small Pan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N76" s="37"/>
      <c r="AO76" s="37"/>
      <c r="AP76" s="38">
        <f t="shared" si="32"/>
        <v>0</v>
      </c>
      <c r="AQ76" s="38">
        <f t="shared" si="32"/>
        <v>0</v>
      </c>
      <c r="AR76" s="38">
        <f t="shared" si="32"/>
        <v>0</v>
      </c>
      <c r="AS76" s="38">
        <f t="shared" si="32"/>
        <v>0</v>
      </c>
      <c r="AT76" s="38">
        <f t="shared" si="32"/>
        <v>0</v>
      </c>
      <c r="AU76" s="38">
        <f t="shared" si="32"/>
        <v>0</v>
      </c>
      <c r="AV76" s="38">
        <f t="shared" si="32"/>
        <v>0</v>
      </c>
      <c r="AW76" s="38">
        <f t="shared" si="32"/>
        <v>0</v>
      </c>
      <c r="AX76" s="38">
        <f t="shared" si="32"/>
        <v>0</v>
      </c>
      <c r="AY76" s="38">
        <f t="shared" si="32"/>
        <v>0</v>
      </c>
      <c r="AZ76" s="38">
        <f t="shared" si="32"/>
        <v>0</v>
      </c>
      <c r="BA76" s="38">
        <f t="shared" si="32"/>
        <v>0</v>
      </c>
      <c r="BB76" s="38">
        <f t="shared" si="32"/>
        <v>0</v>
      </c>
      <c r="BC76" s="38">
        <f t="shared" si="32"/>
        <v>0</v>
      </c>
    </row>
    <row r="77" spans="2:55" ht="15">
      <c r="B77" s="15" t="s">
        <v>62</v>
      </c>
      <c r="C77" s="13" t="s">
        <v>47</v>
      </c>
      <c r="D77" s="14" t="s">
        <v>40</v>
      </c>
      <c r="E77" s="13" t="s">
        <v>75</v>
      </c>
      <c r="F77" s="13">
        <v>310</v>
      </c>
      <c r="G77" s="13">
        <v>14</v>
      </c>
      <c r="H77" s="13">
        <v>5</v>
      </c>
      <c r="I77" s="13">
        <v>0.3</v>
      </c>
      <c r="J77" s="13">
        <v>30</v>
      </c>
      <c r="K77" s="13">
        <v>360</v>
      </c>
      <c r="L77" s="13">
        <v>31</v>
      </c>
      <c r="M77" s="13">
        <v>2</v>
      </c>
      <c r="N77" s="13">
        <v>2</v>
      </c>
      <c r="O77" s="13">
        <v>15</v>
      </c>
      <c r="P77" s="13">
        <v>2</v>
      </c>
      <c r="Q77" s="13">
        <v>0</v>
      </c>
      <c r="R77" s="13">
        <v>10</v>
      </c>
      <c r="S77" s="13">
        <v>20</v>
      </c>
      <c r="T77" s="49"/>
      <c r="U77" s="50"/>
      <c r="V77" s="1">
        <v>71</v>
      </c>
      <c r="W77" s="2" t="str">
        <f t="shared" si="29"/>
        <v>12" Medium Pan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N77" s="37"/>
      <c r="AO77" s="37"/>
      <c r="AP77" s="38">
        <f t="shared" ref="AP77:BC77" si="33">AP12</f>
        <v>0</v>
      </c>
      <c r="AQ77" s="38">
        <f t="shared" si="33"/>
        <v>0</v>
      </c>
      <c r="AR77" s="38">
        <f t="shared" si="33"/>
        <v>0</v>
      </c>
      <c r="AS77" s="38">
        <f t="shared" si="33"/>
        <v>0</v>
      </c>
      <c r="AT77" s="38">
        <f t="shared" si="33"/>
        <v>0</v>
      </c>
      <c r="AU77" s="38">
        <f t="shared" si="33"/>
        <v>0</v>
      </c>
      <c r="AV77" s="38">
        <f t="shared" si="33"/>
        <v>0</v>
      </c>
      <c r="AW77" s="38">
        <f t="shared" si="33"/>
        <v>0</v>
      </c>
      <c r="AX77" s="38">
        <f t="shared" si="33"/>
        <v>0</v>
      </c>
      <c r="AY77" s="38">
        <f t="shared" si="33"/>
        <v>0</v>
      </c>
      <c r="AZ77" s="38">
        <f t="shared" si="33"/>
        <v>0</v>
      </c>
      <c r="BA77" s="38">
        <f t="shared" si="33"/>
        <v>0</v>
      </c>
      <c r="BB77" s="38">
        <f t="shared" si="33"/>
        <v>0</v>
      </c>
      <c r="BC77" s="38">
        <f t="shared" si="33"/>
        <v>0</v>
      </c>
    </row>
    <row r="78" spans="2:55" ht="15">
      <c r="B78" s="15" t="s">
        <v>62</v>
      </c>
      <c r="C78" s="13" t="s">
        <v>48</v>
      </c>
      <c r="D78" s="14" t="s">
        <v>40</v>
      </c>
      <c r="E78" s="13" t="s">
        <v>75</v>
      </c>
      <c r="F78" s="13">
        <v>290</v>
      </c>
      <c r="G78" s="13">
        <v>13</v>
      </c>
      <c r="H78" s="13">
        <v>5</v>
      </c>
      <c r="I78" s="13">
        <v>0.2</v>
      </c>
      <c r="J78" s="13">
        <v>25</v>
      </c>
      <c r="K78" s="13">
        <v>340</v>
      </c>
      <c r="L78" s="13">
        <v>29</v>
      </c>
      <c r="M78" s="13">
        <v>2</v>
      </c>
      <c r="N78" s="13">
        <v>1</v>
      </c>
      <c r="O78" s="13">
        <v>14</v>
      </c>
      <c r="P78" s="13">
        <v>2</v>
      </c>
      <c r="Q78" s="13">
        <v>0</v>
      </c>
      <c r="R78" s="13">
        <v>10</v>
      </c>
      <c r="S78" s="13">
        <v>15</v>
      </c>
      <c r="T78" s="49"/>
      <c r="U78" s="50"/>
      <c r="V78" s="1">
        <v>72</v>
      </c>
      <c r="W78" s="2" t="str">
        <f t="shared" si="29"/>
        <v>14" Large Pan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N78" s="3"/>
      <c r="AO78" s="37"/>
      <c r="AP78" s="38">
        <f t="shared" ref="AP78:BC78" si="34">AP12</f>
        <v>0</v>
      </c>
      <c r="AQ78" s="38">
        <f t="shared" si="34"/>
        <v>0</v>
      </c>
      <c r="AR78" s="38">
        <f t="shared" si="34"/>
        <v>0</v>
      </c>
      <c r="AS78" s="38">
        <f t="shared" si="34"/>
        <v>0</v>
      </c>
      <c r="AT78" s="38">
        <f t="shared" si="34"/>
        <v>0</v>
      </c>
      <c r="AU78" s="38">
        <f t="shared" si="34"/>
        <v>0</v>
      </c>
      <c r="AV78" s="38">
        <f t="shared" si="34"/>
        <v>0</v>
      </c>
      <c r="AW78" s="38">
        <f t="shared" si="34"/>
        <v>0</v>
      </c>
      <c r="AX78" s="38">
        <f t="shared" si="34"/>
        <v>0</v>
      </c>
      <c r="AY78" s="38">
        <f t="shared" si="34"/>
        <v>0</v>
      </c>
      <c r="AZ78" s="38">
        <f t="shared" si="34"/>
        <v>0</v>
      </c>
      <c r="BA78" s="38">
        <f t="shared" si="34"/>
        <v>0</v>
      </c>
      <c r="BB78" s="38">
        <f t="shared" si="34"/>
        <v>0</v>
      </c>
      <c r="BC78" s="38">
        <f t="shared" si="34"/>
        <v>0</v>
      </c>
    </row>
    <row r="79" spans="2:55" ht="15">
      <c r="B79" s="15" t="s">
        <v>62</v>
      </c>
      <c r="C79" s="13" t="s">
        <v>49</v>
      </c>
      <c r="D79" s="14" t="s">
        <v>40</v>
      </c>
      <c r="E79" s="13" t="s">
        <v>75</v>
      </c>
      <c r="F79" s="13">
        <v>260</v>
      </c>
      <c r="G79" s="13">
        <v>11</v>
      </c>
      <c r="H79" s="13">
        <v>4</v>
      </c>
      <c r="I79" s="13">
        <v>0.2</v>
      </c>
      <c r="J79" s="13">
        <v>30</v>
      </c>
      <c r="K79" s="13">
        <v>550</v>
      </c>
      <c r="L79" s="13">
        <v>27</v>
      </c>
      <c r="M79" s="13">
        <v>2</v>
      </c>
      <c r="N79" s="13">
        <v>1</v>
      </c>
      <c r="O79" s="13">
        <v>14</v>
      </c>
      <c r="P79" s="13">
        <v>2</v>
      </c>
      <c r="Q79" s="13">
        <v>0</v>
      </c>
      <c r="R79" s="13">
        <v>10</v>
      </c>
      <c r="S79" s="13">
        <v>20</v>
      </c>
      <c r="T79" s="49"/>
      <c r="U79" s="50"/>
      <c r="V79" s="1">
        <v>73</v>
      </c>
      <c r="W79" s="2" t="str">
        <f t="shared" si="29"/>
        <v>12" Medium Thin 'N Crispy®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</row>
    <row r="80" spans="2:55" ht="15">
      <c r="B80" s="15" t="s">
        <v>62</v>
      </c>
      <c r="C80" s="13" t="s">
        <v>50</v>
      </c>
      <c r="D80" s="14" t="s">
        <v>40</v>
      </c>
      <c r="E80" s="13" t="s">
        <v>75</v>
      </c>
      <c r="F80" s="13">
        <v>250</v>
      </c>
      <c r="G80" s="13">
        <v>10</v>
      </c>
      <c r="H80" s="13">
        <v>4</v>
      </c>
      <c r="I80" s="13">
        <v>0.2</v>
      </c>
      <c r="J80" s="13">
        <v>25</v>
      </c>
      <c r="K80" s="13">
        <v>520</v>
      </c>
      <c r="L80" s="13">
        <v>26</v>
      </c>
      <c r="M80" s="13">
        <v>2</v>
      </c>
      <c r="N80" s="13">
        <v>1</v>
      </c>
      <c r="O80" s="13">
        <v>13</v>
      </c>
      <c r="P80" s="13">
        <v>2</v>
      </c>
      <c r="Q80" s="13">
        <v>0</v>
      </c>
      <c r="R80" s="13">
        <v>10</v>
      </c>
      <c r="S80" s="13">
        <v>15</v>
      </c>
      <c r="T80" s="49"/>
      <c r="U80" s="50"/>
      <c r="V80" s="1">
        <v>74</v>
      </c>
      <c r="W80" s="2" t="str">
        <f t="shared" si="29"/>
        <v>14" Large Thin 'N Crispy®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P80" s="29" t="s">
        <v>547</v>
      </c>
      <c r="AQ80" s="29"/>
    </row>
    <row r="81" spans="2:60" ht="15">
      <c r="B81" s="15" t="s">
        <v>62</v>
      </c>
      <c r="C81" s="13" t="s">
        <v>51</v>
      </c>
      <c r="D81" s="14" t="s">
        <v>40</v>
      </c>
      <c r="E81" s="13" t="s">
        <v>75</v>
      </c>
      <c r="F81" s="13">
        <v>430</v>
      </c>
      <c r="G81" s="13">
        <v>18</v>
      </c>
      <c r="H81" s="13">
        <v>8</v>
      </c>
      <c r="I81" s="13">
        <v>0.4</v>
      </c>
      <c r="J81" s="13">
        <v>45</v>
      </c>
      <c r="K81" s="13">
        <v>630</v>
      </c>
      <c r="L81" s="13">
        <v>44</v>
      </c>
      <c r="M81" s="13">
        <v>2</v>
      </c>
      <c r="N81" s="13">
        <v>2</v>
      </c>
      <c r="O81" s="13">
        <v>23</v>
      </c>
      <c r="P81" s="13">
        <v>8</v>
      </c>
      <c r="Q81" s="13">
        <v>0</v>
      </c>
      <c r="R81" s="13">
        <v>25</v>
      </c>
      <c r="S81" s="13">
        <v>25</v>
      </c>
      <c r="T81" s="49"/>
      <c r="U81" s="50"/>
      <c r="V81" s="1">
        <v>75</v>
      </c>
      <c r="W81" s="2" t="str">
        <f t="shared" si="29"/>
        <v>12" Medium Stuffed Crust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</row>
    <row r="82" spans="2:60" ht="15">
      <c r="B82" s="15" t="s">
        <v>62</v>
      </c>
      <c r="C82" s="13" t="s">
        <v>52</v>
      </c>
      <c r="D82" s="14" t="s">
        <v>40</v>
      </c>
      <c r="E82" s="13" t="s">
        <v>75</v>
      </c>
      <c r="F82" s="13">
        <v>440</v>
      </c>
      <c r="G82" s="13">
        <v>19</v>
      </c>
      <c r="H82" s="13">
        <v>8</v>
      </c>
      <c r="I82" s="13">
        <v>0.4</v>
      </c>
      <c r="J82" s="13">
        <v>50</v>
      </c>
      <c r="K82" s="13">
        <v>660</v>
      </c>
      <c r="L82" s="13">
        <v>45</v>
      </c>
      <c r="M82" s="13">
        <v>3</v>
      </c>
      <c r="N82" s="13">
        <v>3</v>
      </c>
      <c r="O82" s="13">
        <v>23</v>
      </c>
      <c r="P82" s="13">
        <v>8</v>
      </c>
      <c r="Q82" s="13">
        <v>0</v>
      </c>
      <c r="R82" s="13">
        <v>25</v>
      </c>
      <c r="S82" s="13">
        <v>25</v>
      </c>
      <c r="T82" s="49"/>
      <c r="U82" s="50"/>
      <c r="V82" s="1">
        <v>76</v>
      </c>
      <c r="W82" s="2" t="str">
        <f t="shared" si="29"/>
        <v>14" Large Stuffed Crust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P82" s="41" t="s">
        <v>549</v>
      </c>
    </row>
    <row r="83" spans="2:60" ht="15">
      <c r="B83" s="15" t="s">
        <v>62</v>
      </c>
      <c r="C83" s="13" t="s">
        <v>53</v>
      </c>
      <c r="D83" s="14" t="s">
        <v>40</v>
      </c>
      <c r="E83" s="13" t="s">
        <v>75</v>
      </c>
      <c r="F83" s="13">
        <v>300</v>
      </c>
      <c r="G83" s="13">
        <v>12</v>
      </c>
      <c r="H83" s="13">
        <v>5</v>
      </c>
      <c r="I83" s="13">
        <v>0.3</v>
      </c>
      <c r="J83" s="13">
        <v>30</v>
      </c>
      <c r="K83" s="13">
        <v>390</v>
      </c>
      <c r="L83" s="13">
        <v>34</v>
      </c>
      <c r="M83" s="13">
        <v>2</v>
      </c>
      <c r="N83" s="13">
        <v>2</v>
      </c>
      <c r="O83" s="13">
        <v>15</v>
      </c>
      <c r="P83" s="13">
        <v>2</v>
      </c>
      <c r="Q83" s="13">
        <v>0</v>
      </c>
      <c r="R83" s="13">
        <v>15</v>
      </c>
      <c r="S83" s="13">
        <v>20</v>
      </c>
      <c r="T83" s="49"/>
      <c r="U83" s="50"/>
      <c r="V83" s="1">
        <v>77</v>
      </c>
      <c r="W83" s="2" t="str">
        <f t="shared" si="29"/>
        <v>12" Medium Classic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</row>
    <row r="84" spans="2:60" ht="15">
      <c r="B84" s="15" t="s">
        <v>62</v>
      </c>
      <c r="C84" s="13" t="s">
        <v>54</v>
      </c>
      <c r="D84" s="14" t="s">
        <v>40</v>
      </c>
      <c r="E84" s="13" t="s">
        <v>75</v>
      </c>
      <c r="F84" s="13">
        <v>280</v>
      </c>
      <c r="G84" s="13">
        <v>11</v>
      </c>
      <c r="H84" s="13">
        <v>4</v>
      </c>
      <c r="I84" s="13">
        <v>0.2</v>
      </c>
      <c r="J84" s="13">
        <v>25</v>
      </c>
      <c r="K84" s="13">
        <v>370</v>
      </c>
      <c r="L84" s="13">
        <v>30</v>
      </c>
      <c r="M84" s="13">
        <v>2</v>
      </c>
      <c r="N84" s="13">
        <v>2</v>
      </c>
      <c r="O84" s="13">
        <v>14</v>
      </c>
      <c r="P84" s="13">
        <v>2</v>
      </c>
      <c r="Q84" s="13">
        <v>0</v>
      </c>
      <c r="R84" s="13">
        <v>10</v>
      </c>
      <c r="S84" s="13">
        <v>20</v>
      </c>
      <c r="T84" s="49"/>
      <c r="U84" s="50"/>
      <c r="V84" s="1">
        <v>78</v>
      </c>
      <c r="W84" s="2" t="str">
        <f t="shared" si="29"/>
        <v>14" Large Classic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P84" s="31" t="s">
        <v>532</v>
      </c>
      <c r="AQ84" s="32" t="s">
        <v>533</v>
      </c>
      <c r="AR84" s="32" t="s">
        <v>534</v>
      </c>
      <c r="AS84" s="32" t="s">
        <v>535</v>
      </c>
      <c r="AT84" s="32" t="s">
        <v>536</v>
      </c>
      <c r="AU84" s="32" t="s">
        <v>537</v>
      </c>
      <c r="AV84" s="32" t="s">
        <v>538</v>
      </c>
      <c r="AW84" s="32" t="s">
        <v>539</v>
      </c>
      <c r="AX84" s="32" t="s">
        <v>540</v>
      </c>
      <c r="AY84" s="32" t="s">
        <v>541</v>
      </c>
      <c r="AZ84" s="32" t="s">
        <v>542</v>
      </c>
      <c r="BA84" s="32" t="s">
        <v>543</v>
      </c>
      <c r="BB84" s="32" t="s">
        <v>544</v>
      </c>
      <c r="BC84" s="33" t="s">
        <v>545</v>
      </c>
    </row>
    <row r="85" spans="2:60" ht="15">
      <c r="B85" s="15" t="s">
        <v>62</v>
      </c>
      <c r="C85" s="13" t="s">
        <v>55</v>
      </c>
      <c r="D85" s="14" t="s">
        <v>40</v>
      </c>
      <c r="E85" s="13" t="s">
        <v>75</v>
      </c>
      <c r="F85" s="13">
        <v>280</v>
      </c>
      <c r="G85" s="13">
        <v>10</v>
      </c>
      <c r="H85" s="13">
        <v>4</v>
      </c>
      <c r="I85" s="13">
        <v>0.2</v>
      </c>
      <c r="J85" s="13">
        <v>30</v>
      </c>
      <c r="K85" s="13">
        <v>470</v>
      </c>
      <c r="L85" s="13">
        <v>30</v>
      </c>
      <c r="M85" s="13">
        <v>3</v>
      </c>
      <c r="N85" s="13">
        <v>3</v>
      </c>
      <c r="O85" s="13">
        <v>15</v>
      </c>
      <c r="P85" s="13">
        <v>0</v>
      </c>
      <c r="Q85" s="13">
        <v>0</v>
      </c>
      <c r="R85" s="13">
        <v>10</v>
      </c>
      <c r="S85" s="13">
        <v>20</v>
      </c>
      <c r="T85" s="49"/>
      <c r="U85" s="50"/>
      <c r="V85" s="1">
        <v>79</v>
      </c>
      <c r="W85" s="2" t="str">
        <f t="shared" si="29"/>
        <v>12" Multigrain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O85" s="45" t="s">
        <v>75</v>
      </c>
      <c r="AP85" s="43">
        <f t="shared" ref="AP85:BC85" si="35">SUMPRODUCT($V$7:$V$226, X7:X226)+SUMPRODUCT(X268:X291, $V$268:$V$291)+SUMPRODUCT($V$339:$V$389, X339:X389)+SUMPRODUCT($V$462:$V$489, X462:X489)+SUMPRODUCT($V$528:$V$554, X528:X554) + SUMPRODUCT($V$569:$V$617,X569:X617)</f>
        <v>463</v>
      </c>
      <c r="AQ85" s="43">
        <f t="shared" si="35"/>
        <v>342</v>
      </c>
      <c r="AR85" s="43">
        <f t="shared" si="35"/>
        <v>472</v>
      </c>
      <c r="AS85" s="43">
        <f t="shared" si="35"/>
        <v>353</v>
      </c>
      <c r="AT85" s="43">
        <f t="shared" si="35"/>
        <v>478</v>
      </c>
      <c r="AU85" s="43">
        <f t="shared" si="35"/>
        <v>369</v>
      </c>
      <c r="AV85" s="43">
        <f t="shared" si="35"/>
        <v>468</v>
      </c>
      <c r="AW85" s="43">
        <f t="shared" si="35"/>
        <v>156</v>
      </c>
      <c r="AX85" s="43">
        <f t="shared" si="35"/>
        <v>335</v>
      </c>
      <c r="AY85" s="43">
        <f t="shared" si="35"/>
        <v>464</v>
      </c>
      <c r="AZ85" s="43">
        <f t="shared" si="35"/>
        <v>336</v>
      </c>
      <c r="BA85" s="43">
        <f t="shared" si="35"/>
        <v>463</v>
      </c>
      <c r="BB85" s="43">
        <f t="shared" si="35"/>
        <v>336</v>
      </c>
      <c r="BC85" s="43">
        <f t="shared" si="35"/>
        <v>463</v>
      </c>
      <c r="BE85" s="1" t="s">
        <v>559</v>
      </c>
    </row>
    <row r="86" spans="2:60" ht="15">
      <c r="B86" s="15" t="s">
        <v>63</v>
      </c>
      <c r="C86" s="13" t="s">
        <v>58</v>
      </c>
      <c r="D86" s="14" t="s">
        <v>40</v>
      </c>
      <c r="E86" s="13" t="s">
        <v>75</v>
      </c>
      <c r="F86" s="13">
        <v>510</v>
      </c>
      <c r="G86" s="13">
        <v>17</v>
      </c>
      <c r="H86" s="13">
        <v>7</v>
      </c>
      <c r="I86" s="13">
        <v>0</v>
      </c>
      <c r="J86" s="13">
        <v>40</v>
      </c>
      <c r="K86" s="13">
        <v>790</v>
      </c>
      <c r="L86" s="13">
        <v>61</v>
      </c>
      <c r="M86" s="13">
        <v>4</v>
      </c>
      <c r="N86" s="13">
        <v>5</v>
      </c>
      <c r="O86" s="13">
        <v>25</v>
      </c>
      <c r="P86" s="13">
        <v>2</v>
      </c>
      <c r="Q86" s="13">
        <v>0</v>
      </c>
      <c r="R86" s="13">
        <v>25</v>
      </c>
      <c r="S86" s="13">
        <v>30</v>
      </c>
      <c r="T86" s="49"/>
      <c r="U86" s="50"/>
      <c r="V86" s="1">
        <v>80</v>
      </c>
      <c r="W86" s="2" t="str">
        <f t="shared" si="29"/>
        <v>6" Personal Multigrain pizza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O86" s="46" t="s">
        <v>95</v>
      </c>
      <c r="AP86" s="44">
        <f t="shared" ref="AP86:BC86" si="36">SUMPRODUCT($V$227:$V$254, X227:X254)+SUMPRODUCT($V$292:$V$325,X292:X325)+SUMPRODUCT($V$390:$V$407,X390:X407)+SUMPRODUCT($V$490:$V$502,X490:X502)+SUMPRODUCT($V$555:$V$564,X555:X564)+SUMPRODUCT($V$618:$V$649, X618:X649)</f>
        <v>491</v>
      </c>
      <c r="AQ86" s="44">
        <f t="shared" si="36"/>
        <v>392</v>
      </c>
      <c r="AR86" s="44">
        <f t="shared" si="36"/>
        <v>491</v>
      </c>
      <c r="AS86" s="44">
        <f t="shared" si="36"/>
        <v>392</v>
      </c>
      <c r="AT86" s="44">
        <f t="shared" si="36"/>
        <v>491</v>
      </c>
      <c r="AU86" s="44">
        <f t="shared" si="36"/>
        <v>393</v>
      </c>
      <c r="AV86" s="44">
        <f t="shared" si="36"/>
        <v>490</v>
      </c>
      <c r="AW86" s="44">
        <f t="shared" si="36"/>
        <v>246</v>
      </c>
      <c r="AX86" s="44">
        <f t="shared" si="36"/>
        <v>384</v>
      </c>
      <c r="AY86" s="44">
        <f t="shared" si="36"/>
        <v>491</v>
      </c>
      <c r="AZ86" s="44">
        <f t="shared" si="36"/>
        <v>384</v>
      </c>
      <c r="BA86" s="44">
        <f t="shared" si="36"/>
        <v>490</v>
      </c>
      <c r="BB86" s="44">
        <f t="shared" si="36"/>
        <v>385</v>
      </c>
      <c r="BC86" s="44">
        <f t="shared" si="36"/>
        <v>489</v>
      </c>
      <c r="BE86" s="77">
        <v>1000000</v>
      </c>
      <c r="BF86" s="7" t="s">
        <v>9</v>
      </c>
    </row>
    <row r="87" spans="2:60" ht="15">
      <c r="B87" s="15" t="s">
        <v>63</v>
      </c>
      <c r="C87" s="13" t="s">
        <v>45</v>
      </c>
      <c r="D87" s="14" t="s">
        <v>40</v>
      </c>
      <c r="E87" s="13" t="s">
        <v>75</v>
      </c>
      <c r="F87" s="13">
        <v>650</v>
      </c>
      <c r="G87" s="13">
        <v>27</v>
      </c>
      <c r="H87" s="13">
        <v>9</v>
      </c>
      <c r="I87" s="13">
        <v>0.5</v>
      </c>
      <c r="J87" s="13">
        <v>40</v>
      </c>
      <c r="K87" s="13">
        <v>570</v>
      </c>
      <c r="L87" s="13">
        <v>74</v>
      </c>
      <c r="M87" s="13">
        <v>4</v>
      </c>
      <c r="N87" s="13">
        <v>3</v>
      </c>
      <c r="O87" s="13">
        <v>26</v>
      </c>
      <c r="P87" s="13">
        <v>2</v>
      </c>
      <c r="Q87" s="13">
        <v>0</v>
      </c>
      <c r="R87" s="13">
        <v>25</v>
      </c>
      <c r="S87" s="13">
        <v>40</v>
      </c>
      <c r="T87" s="49"/>
      <c r="U87" s="50"/>
      <c r="V87" s="1">
        <v>81</v>
      </c>
      <c r="W87" s="2" t="str">
        <f t="shared" si="29"/>
        <v>6" Personal Pan Pizza®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O87" s="35" t="s">
        <v>39</v>
      </c>
      <c r="AP87" s="44">
        <f t="shared" ref="AP87:BC87" si="37">SUMPRODUCT($V$255:$V$267, X255:X267) + SUMPRODUCT($V$326:$V$338, X326:X338)+SUMPRODUCT($V$408:$V$461,X408:X461)+SUMPRODUCT($V$503:$V$527,X503:X527)+SUMPRODUCT($V$565:$V$568,X565:X568)+SUMPRODUCT($V$650:$V$653,X650:X653)</f>
        <v>513</v>
      </c>
      <c r="AQ87" s="44">
        <f t="shared" si="37"/>
        <v>453</v>
      </c>
      <c r="AR87" s="44">
        <f t="shared" si="37"/>
        <v>513</v>
      </c>
      <c r="AS87" s="44">
        <f t="shared" si="37"/>
        <v>453</v>
      </c>
      <c r="AT87" s="44">
        <f t="shared" si="37"/>
        <v>513</v>
      </c>
      <c r="AU87" s="44">
        <f t="shared" si="37"/>
        <v>453</v>
      </c>
      <c r="AV87" s="44">
        <f t="shared" si="37"/>
        <v>513</v>
      </c>
      <c r="AW87" s="44">
        <f t="shared" si="37"/>
        <v>250</v>
      </c>
      <c r="AX87" s="44">
        <f t="shared" si="37"/>
        <v>412</v>
      </c>
      <c r="AY87" s="44">
        <f t="shared" si="37"/>
        <v>513</v>
      </c>
      <c r="AZ87" s="44">
        <f t="shared" si="37"/>
        <v>412</v>
      </c>
      <c r="BA87" s="44">
        <f t="shared" si="37"/>
        <v>513</v>
      </c>
      <c r="BB87" s="44">
        <f t="shared" si="37"/>
        <v>412</v>
      </c>
      <c r="BC87" s="44">
        <f t="shared" si="37"/>
        <v>506</v>
      </c>
    </row>
    <row r="88" spans="2:60" ht="15">
      <c r="B88" s="15" t="s">
        <v>63</v>
      </c>
      <c r="C88" s="13" t="s">
        <v>46</v>
      </c>
      <c r="D88" s="14" t="s">
        <v>40</v>
      </c>
      <c r="E88" s="13" t="s">
        <v>75</v>
      </c>
      <c r="F88" s="13">
        <v>210</v>
      </c>
      <c r="G88" s="13">
        <v>9</v>
      </c>
      <c r="H88" s="13">
        <v>3</v>
      </c>
      <c r="I88" s="13">
        <v>0.2</v>
      </c>
      <c r="J88" s="13">
        <v>15</v>
      </c>
      <c r="K88" s="13">
        <v>200</v>
      </c>
      <c r="L88" s="13">
        <v>23</v>
      </c>
      <c r="M88" s="13">
        <v>1</v>
      </c>
      <c r="N88" s="13">
        <v>1</v>
      </c>
      <c r="O88" s="13">
        <v>9</v>
      </c>
      <c r="P88" s="13">
        <v>0</v>
      </c>
      <c r="Q88" s="13">
        <v>0</v>
      </c>
      <c r="R88" s="13">
        <v>8</v>
      </c>
      <c r="S88" s="13">
        <v>10</v>
      </c>
      <c r="T88" s="49"/>
      <c r="U88" s="50"/>
      <c r="V88" s="1">
        <v>82</v>
      </c>
      <c r="W88" s="2" t="str">
        <f t="shared" si="29"/>
        <v>9" Small Pan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</row>
    <row r="89" spans="2:60" ht="15">
      <c r="B89" s="15" t="s">
        <v>63</v>
      </c>
      <c r="C89" s="13" t="s">
        <v>47</v>
      </c>
      <c r="D89" s="14" t="s">
        <v>40</v>
      </c>
      <c r="E89" s="13" t="s">
        <v>75</v>
      </c>
      <c r="F89" s="13">
        <v>280</v>
      </c>
      <c r="G89" s="13">
        <v>13</v>
      </c>
      <c r="H89" s="13">
        <v>4</v>
      </c>
      <c r="I89" s="13">
        <v>0.2</v>
      </c>
      <c r="J89" s="13">
        <v>20</v>
      </c>
      <c r="K89" s="13">
        <v>280</v>
      </c>
      <c r="L89" s="13">
        <v>30</v>
      </c>
      <c r="M89" s="13">
        <v>2</v>
      </c>
      <c r="N89" s="13">
        <v>1</v>
      </c>
      <c r="O89" s="13">
        <v>12</v>
      </c>
      <c r="P89" s="13">
        <v>2</v>
      </c>
      <c r="Q89" s="13">
        <v>0</v>
      </c>
      <c r="R89" s="13">
        <v>10</v>
      </c>
      <c r="S89" s="13">
        <v>15</v>
      </c>
      <c r="T89" s="49"/>
      <c r="U89" s="50"/>
      <c r="V89" s="1">
        <v>83</v>
      </c>
      <c r="W89" s="2" t="str">
        <f t="shared" si="29"/>
        <v>12" Medium Pan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N89" s="8" t="s">
        <v>555</v>
      </c>
      <c r="AO89" s="3" t="s">
        <v>4</v>
      </c>
      <c r="AP89" s="47">
        <f t="shared" ref="AP89:BC89" si="38">SUM(AP85:AP86)</f>
        <v>954</v>
      </c>
      <c r="AQ89" s="47">
        <f t="shared" si="38"/>
        <v>734</v>
      </c>
      <c r="AR89" s="47">
        <f t="shared" si="38"/>
        <v>963</v>
      </c>
      <c r="AS89" s="47">
        <f t="shared" si="38"/>
        <v>745</v>
      </c>
      <c r="AT89" s="47">
        <f t="shared" si="38"/>
        <v>969</v>
      </c>
      <c r="AU89" s="47">
        <f t="shared" si="38"/>
        <v>762</v>
      </c>
      <c r="AV89" s="47">
        <f t="shared" si="38"/>
        <v>958</v>
      </c>
      <c r="AW89" s="47">
        <f t="shared" si="38"/>
        <v>402</v>
      </c>
      <c r="AX89" s="47">
        <f t="shared" si="38"/>
        <v>719</v>
      </c>
      <c r="AY89" s="47">
        <f t="shared" si="38"/>
        <v>955</v>
      </c>
      <c r="AZ89" s="47">
        <f t="shared" si="38"/>
        <v>720</v>
      </c>
      <c r="BA89" s="47">
        <f t="shared" si="38"/>
        <v>953</v>
      </c>
      <c r="BB89" s="47">
        <f t="shared" si="38"/>
        <v>721</v>
      </c>
      <c r="BC89" s="48">
        <f t="shared" si="38"/>
        <v>952</v>
      </c>
    </row>
    <row r="90" spans="2:60" ht="15">
      <c r="B90" s="15" t="s">
        <v>63</v>
      </c>
      <c r="C90" s="13" t="s">
        <v>48</v>
      </c>
      <c r="D90" s="14" t="s">
        <v>40</v>
      </c>
      <c r="E90" s="13" t="s">
        <v>75</v>
      </c>
      <c r="F90" s="13">
        <v>270</v>
      </c>
      <c r="G90" s="13">
        <v>12</v>
      </c>
      <c r="H90" s="13">
        <v>4</v>
      </c>
      <c r="I90" s="13">
        <v>0.2</v>
      </c>
      <c r="J90" s="13">
        <v>20</v>
      </c>
      <c r="K90" s="13">
        <v>270</v>
      </c>
      <c r="L90" s="13">
        <v>28</v>
      </c>
      <c r="M90" s="13">
        <v>2</v>
      </c>
      <c r="N90" s="13">
        <v>1</v>
      </c>
      <c r="O90" s="13">
        <v>11</v>
      </c>
      <c r="P90" s="13">
        <v>2</v>
      </c>
      <c r="Q90" s="13">
        <v>0</v>
      </c>
      <c r="R90" s="13">
        <v>10</v>
      </c>
      <c r="S90" s="13">
        <v>15</v>
      </c>
      <c r="T90" s="49"/>
      <c r="U90" s="50"/>
      <c r="V90" s="1">
        <v>84</v>
      </c>
      <c r="W90" s="2" t="str">
        <f t="shared" si="29"/>
        <v>14" Large Pan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</row>
    <row r="91" spans="2:60" ht="15">
      <c r="B91" s="15" t="s">
        <v>63</v>
      </c>
      <c r="C91" s="13" t="s">
        <v>49</v>
      </c>
      <c r="D91" s="14" t="s">
        <v>40</v>
      </c>
      <c r="E91" s="13" t="s">
        <v>75</v>
      </c>
      <c r="F91" s="13">
        <v>240</v>
      </c>
      <c r="G91" s="13">
        <v>9</v>
      </c>
      <c r="H91" s="13">
        <v>4</v>
      </c>
      <c r="I91" s="13">
        <v>0.2</v>
      </c>
      <c r="J91" s="13">
        <v>20</v>
      </c>
      <c r="K91" s="13">
        <v>470</v>
      </c>
      <c r="L91" s="13">
        <v>26</v>
      </c>
      <c r="M91" s="13">
        <v>1</v>
      </c>
      <c r="N91" s="13">
        <v>1</v>
      </c>
      <c r="O91" s="13">
        <v>11</v>
      </c>
      <c r="P91" s="13">
        <v>2</v>
      </c>
      <c r="Q91" s="13">
        <v>0</v>
      </c>
      <c r="R91" s="13">
        <v>10</v>
      </c>
      <c r="S91" s="13">
        <v>15</v>
      </c>
      <c r="T91" s="49"/>
      <c r="U91" s="50"/>
      <c r="V91" s="1">
        <v>85</v>
      </c>
      <c r="W91" s="2" t="str">
        <f t="shared" si="29"/>
        <v>12" Medium Thin 'N Crispy®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BE91" s="1" t="s">
        <v>560</v>
      </c>
    </row>
    <row r="92" spans="2:60" ht="15">
      <c r="B92" s="15" t="s">
        <v>63</v>
      </c>
      <c r="C92" s="13" t="s">
        <v>50</v>
      </c>
      <c r="D92" s="14" t="s">
        <v>40</v>
      </c>
      <c r="E92" s="13" t="s">
        <v>75</v>
      </c>
      <c r="F92" s="13">
        <v>220</v>
      </c>
      <c r="G92" s="13">
        <v>9</v>
      </c>
      <c r="H92" s="13">
        <v>4</v>
      </c>
      <c r="I92" s="13">
        <v>0.2</v>
      </c>
      <c r="J92" s="13">
        <v>20</v>
      </c>
      <c r="K92" s="13">
        <v>450</v>
      </c>
      <c r="L92" s="13">
        <v>25</v>
      </c>
      <c r="M92" s="13">
        <v>1</v>
      </c>
      <c r="N92" s="13">
        <v>1</v>
      </c>
      <c r="O92" s="13">
        <v>11</v>
      </c>
      <c r="P92" s="13">
        <v>2</v>
      </c>
      <c r="Q92" s="13">
        <v>0</v>
      </c>
      <c r="R92" s="13">
        <v>10</v>
      </c>
      <c r="S92" s="13">
        <v>15</v>
      </c>
      <c r="T92" s="49"/>
      <c r="U92" s="50"/>
      <c r="V92" s="1">
        <v>86</v>
      </c>
      <c r="W92" s="2" t="str">
        <f t="shared" si="29"/>
        <v>14" Large Thin 'N Crispy®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N92" s="7" t="s">
        <v>561</v>
      </c>
      <c r="AP92" s="3" t="s">
        <v>553</v>
      </c>
      <c r="AQ92" s="1" t="s">
        <v>552</v>
      </c>
      <c r="AR92" s="1"/>
      <c r="AS92" s="1" t="s">
        <v>552</v>
      </c>
      <c r="BC92" s="2" t="s">
        <v>558</v>
      </c>
      <c r="BD92" s="2" t="s">
        <v>555</v>
      </c>
      <c r="BE92" s="2" t="s">
        <v>557</v>
      </c>
      <c r="BF92" s="2" t="s">
        <v>556</v>
      </c>
      <c r="BG92" s="2" t="s">
        <v>561</v>
      </c>
      <c r="BH92" s="2" t="s">
        <v>562</v>
      </c>
    </row>
    <row r="93" spans="2:60" ht="15">
      <c r="B93" s="15" t="s">
        <v>63</v>
      </c>
      <c r="C93" s="13" t="s">
        <v>51</v>
      </c>
      <c r="D93" s="14" t="s">
        <v>40</v>
      </c>
      <c r="E93" s="13" t="s">
        <v>75</v>
      </c>
      <c r="F93" s="13">
        <v>400</v>
      </c>
      <c r="G93" s="13">
        <v>16</v>
      </c>
      <c r="H93" s="13">
        <v>7</v>
      </c>
      <c r="I93" s="13">
        <v>0.3</v>
      </c>
      <c r="J93" s="13">
        <v>40</v>
      </c>
      <c r="K93" s="13">
        <v>550</v>
      </c>
      <c r="L93" s="13">
        <v>44</v>
      </c>
      <c r="M93" s="13">
        <v>2</v>
      </c>
      <c r="N93" s="13">
        <v>2</v>
      </c>
      <c r="O93" s="13">
        <v>20</v>
      </c>
      <c r="P93" s="13">
        <v>8</v>
      </c>
      <c r="Q93" s="13">
        <v>0</v>
      </c>
      <c r="R93" s="13">
        <v>25</v>
      </c>
      <c r="S93" s="13">
        <v>25</v>
      </c>
      <c r="T93" s="49"/>
      <c r="U93" s="50"/>
      <c r="V93" s="1">
        <v>87</v>
      </c>
      <c r="W93" s="2" t="str">
        <f t="shared" si="29"/>
        <v>12" Medium Stuffed Crust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N93" s="63">
        <v>0</v>
      </c>
      <c r="AP93" s="61">
        <v>1</v>
      </c>
      <c r="AQ93" s="59">
        <v>1</v>
      </c>
      <c r="AR93" s="59" t="s">
        <v>550</v>
      </c>
      <c r="AS93" s="59">
        <v>2</v>
      </c>
      <c r="AT93" s="1" t="s">
        <v>554</v>
      </c>
      <c r="AU93" s="42">
        <f t="shared" ref="AU93:AU156" si="39">BE93+$BE$86*BG93</f>
        <v>220</v>
      </c>
      <c r="AV93" s="39" t="s">
        <v>10</v>
      </c>
      <c r="AW93" s="28">
        <v>0.01</v>
      </c>
      <c r="AX93" s="30"/>
      <c r="AY93" s="42">
        <f t="shared" ref="AY93:AY156" si="40">BF93+$BE$86*BH93</f>
        <v>999780</v>
      </c>
      <c r="AZ93" s="39" t="s">
        <v>10</v>
      </c>
      <c r="BA93" s="28">
        <v>0.01</v>
      </c>
      <c r="BC93" s="64">
        <f t="shared" ref="BC93:BC105" si="41">$AP$89</f>
        <v>954</v>
      </c>
      <c r="BD93" s="64">
        <f>$AQ$89</f>
        <v>734</v>
      </c>
      <c r="BE93" s="64">
        <f>BC93-BD93</f>
        <v>220</v>
      </c>
      <c r="BF93" s="64">
        <f>-BE93</f>
        <v>-220</v>
      </c>
      <c r="BG93" s="2">
        <f t="shared" ref="BG93:BG156" si="42">AN93</f>
        <v>0</v>
      </c>
      <c r="BH93" s="2">
        <f>1-BG93</f>
        <v>1</v>
      </c>
    </row>
    <row r="94" spans="2:60" ht="15">
      <c r="B94" s="15" t="s">
        <v>63</v>
      </c>
      <c r="C94" s="13" t="s">
        <v>52</v>
      </c>
      <c r="D94" s="14" t="s">
        <v>40</v>
      </c>
      <c r="E94" s="13" t="s">
        <v>75</v>
      </c>
      <c r="F94" s="13">
        <v>400</v>
      </c>
      <c r="G94" s="13">
        <v>16</v>
      </c>
      <c r="H94" s="13">
        <v>7</v>
      </c>
      <c r="I94" s="13">
        <v>0.3</v>
      </c>
      <c r="J94" s="13">
        <v>40</v>
      </c>
      <c r="K94" s="13">
        <v>550</v>
      </c>
      <c r="L94" s="13">
        <v>44</v>
      </c>
      <c r="M94" s="13">
        <v>2</v>
      </c>
      <c r="N94" s="13">
        <v>2</v>
      </c>
      <c r="O94" s="13">
        <v>20</v>
      </c>
      <c r="P94" s="13">
        <v>8</v>
      </c>
      <c r="Q94" s="13">
        <v>0</v>
      </c>
      <c r="R94" s="13">
        <v>25</v>
      </c>
      <c r="S94" s="13">
        <v>25</v>
      </c>
      <c r="T94" s="49"/>
      <c r="U94" s="50"/>
      <c r="V94" s="1">
        <v>88</v>
      </c>
      <c r="W94" s="2" t="str">
        <f t="shared" si="29"/>
        <v>14" Large Stuffed Crust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N94" s="63">
        <v>1</v>
      </c>
      <c r="AP94" s="62">
        <v>2</v>
      </c>
      <c r="AQ94" s="60">
        <v>1</v>
      </c>
      <c r="AR94" s="60" t="s">
        <v>551</v>
      </c>
      <c r="AS94" s="60">
        <v>3</v>
      </c>
      <c r="AT94" s="1" t="s">
        <v>554</v>
      </c>
      <c r="AU94" s="42">
        <f t="shared" si="39"/>
        <v>999991</v>
      </c>
      <c r="AV94" s="39" t="s">
        <v>10</v>
      </c>
      <c r="AW94" s="28">
        <v>0.01</v>
      </c>
      <c r="AX94" s="30"/>
      <c r="AY94" s="42">
        <f t="shared" si="40"/>
        <v>9</v>
      </c>
      <c r="AZ94" s="39" t="s">
        <v>10</v>
      </c>
      <c r="BA94" s="28">
        <v>0.01</v>
      </c>
      <c r="BC94" s="64">
        <f t="shared" si="41"/>
        <v>954</v>
      </c>
      <c r="BD94" s="64">
        <f>$AR$89</f>
        <v>963</v>
      </c>
      <c r="BE94" s="64">
        <f>BC94-BD94</f>
        <v>-9</v>
      </c>
      <c r="BF94" s="64">
        <f>-BE94</f>
        <v>9</v>
      </c>
      <c r="BG94" s="2">
        <f t="shared" si="42"/>
        <v>1</v>
      </c>
      <c r="BH94" s="2">
        <f>1-BG94</f>
        <v>0</v>
      </c>
    </row>
    <row r="95" spans="2:60" ht="15">
      <c r="B95" s="15" t="s">
        <v>63</v>
      </c>
      <c r="C95" s="13" t="s">
        <v>53</v>
      </c>
      <c r="D95" s="14" t="s">
        <v>40</v>
      </c>
      <c r="E95" s="13" t="s">
        <v>75</v>
      </c>
      <c r="F95" s="13">
        <v>270</v>
      </c>
      <c r="G95" s="13">
        <v>11</v>
      </c>
      <c r="H95" s="13">
        <v>4</v>
      </c>
      <c r="I95" s="13">
        <v>0.2</v>
      </c>
      <c r="J95" s="13">
        <v>20</v>
      </c>
      <c r="K95" s="13">
        <v>310</v>
      </c>
      <c r="L95" s="13">
        <v>33</v>
      </c>
      <c r="M95" s="13">
        <v>2</v>
      </c>
      <c r="N95" s="13">
        <v>2</v>
      </c>
      <c r="O95" s="13">
        <v>12</v>
      </c>
      <c r="P95" s="13">
        <v>2</v>
      </c>
      <c r="Q95" s="13">
        <v>0</v>
      </c>
      <c r="R95" s="13">
        <v>10</v>
      </c>
      <c r="S95" s="13">
        <v>15</v>
      </c>
      <c r="T95" s="49"/>
      <c r="U95" s="50"/>
      <c r="V95" s="1">
        <v>89</v>
      </c>
      <c r="W95" s="2" t="str">
        <f t="shared" si="29"/>
        <v>12" Medium Classic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N95" s="63">
        <v>0</v>
      </c>
      <c r="AP95" s="61">
        <v>3</v>
      </c>
      <c r="AQ95" s="59">
        <v>1</v>
      </c>
      <c r="AR95" s="59" t="s">
        <v>550</v>
      </c>
      <c r="AS95" s="59">
        <v>4</v>
      </c>
      <c r="AT95" s="1" t="s">
        <v>554</v>
      </c>
      <c r="AU95" s="42">
        <f t="shared" si="39"/>
        <v>209</v>
      </c>
      <c r="AV95" s="39" t="s">
        <v>10</v>
      </c>
      <c r="AW95" s="28">
        <v>0.01</v>
      </c>
      <c r="AX95" s="30"/>
      <c r="AY95" s="42">
        <f t="shared" si="40"/>
        <v>999791</v>
      </c>
      <c r="AZ95" s="39" t="s">
        <v>10</v>
      </c>
      <c r="BA95" s="28">
        <v>0.01</v>
      </c>
      <c r="BC95" s="64">
        <f t="shared" si="41"/>
        <v>954</v>
      </c>
      <c r="BD95" s="64">
        <f>$AS$89</f>
        <v>745</v>
      </c>
      <c r="BE95" s="64">
        <f>BC95-BD95</f>
        <v>209</v>
      </c>
      <c r="BF95" s="64">
        <f t="shared" ref="BF95:BF158" si="43">-BE95</f>
        <v>-209</v>
      </c>
      <c r="BG95" s="2">
        <f t="shared" si="42"/>
        <v>0</v>
      </c>
      <c r="BH95" s="2">
        <f t="shared" ref="BH95:BH158" si="44">1-BG95</f>
        <v>1</v>
      </c>
    </row>
    <row r="96" spans="2:60" ht="15">
      <c r="B96" s="15" t="s">
        <v>63</v>
      </c>
      <c r="C96" s="13" t="s">
        <v>54</v>
      </c>
      <c r="D96" s="14" t="s">
        <v>40</v>
      </c>
      <c r="E96" s="13" t="s">
        <v>75</v>
      </c>
      <c r="F96" s="13">
        <v>250</v>
      </c>
      <c r="G96" s="13">
        <v>10</v>
      </c>
      <c r="H96" s="13">
        <v>4</v>
      </c>
      <c r="I96" s="13">
        <v>0.2</v>
      </c>
      <c r="J96" s="13">
        <v>20</v>
      </c>
      <c r="K96" s="13">
        <v>300</v>
      </c>
      <c r="L96" s="13">
        <v>29</v>
      </c>
      <c r="M96" s="13">
        <v>1</v>
      </c>
      <c r="N96" s="13">
        <v>1</v>
      </c>
      <c r="O96" s="13">
        <v>11</v>
      </c>
      <c r="P96" s="13">
        <v>2</v>
      </c>
      <c r="Q96" s="13">
        <v>0</v>
      </c>
      <c r="R96" s="13">
        <v>10</v>
      </c>
      <c r="S96" s="13">
        <v>15</v>
      </c>
      <c r="T96" s="49"/>
      <c r="U96" s="50"/>
      <c r="V96" s="1">
        <v>90</v>
      </c>
      <c r="W96" s="2" t="str">
        <f t="shared" si="29"/>
        <v>14" Large Classic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N96" s="63">
        <v>1</v>
      </c>
      <c r="AP96" s="62">
        <v>4</v>
      </c>
      <c r="AQ96" s="60">
        <v>1</v>
      </c>
      <c r="AR96" s="60" t="s">
        <v>551</v>
      </c>
      <c r="AS96" s="60">
        <v>5</v>
      </c>
      <c r="AT96" s="1" t="s">
        <v>554</v>
      </c>
      <c r="AU96" s="42">
        <f t="shared" si="39"/>
        <v>999985</v>
      </c>
      <c r="AV96" s="39" t="s">
        <v>10</v>
      </c>
      <c r="AW96" s="28">
        <v>0.01</v>
      </c>
      <c r="AX96" s="30"/>
      <c r="AY96" s="42">
        <f t="shared" si="40"/>
        <v>15</v>
      </c>
      <c r="AZ96" s="39" t="s">
        <v>10</v>
      </c>
      <c r="BA96" s="28">
        <v>0.01</v>
      </c>
      <c r="BC96" s="64">
        <f t="shared" si="41"/>
        <v>954</v>
      </c>
      <c r="BD96" s="64">
        <f>$AT$89</f>
        <v>969</v>
      </c>
      <c r="BE96" s="64">
        <f t="shared" ref="BE96:BE159" si="45">BC96-BD96</f>
        <v>-15</v>
      </c>
      <c r="BF96" s="64">
        <f t="shared" si="43"/>
        <v>15</v>
      </c>
      <c r="BG96" s="2">
        <f t="shared" si="42"/>
        <v>1</v>
      </c>
      <c r="BH96" s="2">
        <f t="shared" si="44"/>
        <v>0</v>
      </c>
    </row>
    <row r="97" spans="2:60" ht="15">
      <c r="B97" s="15" t="s">
        <v>63</v>
      </c>
      <c r="C97" s="13" t="s">
        <v>55</v>
      </c>
      <c r="D97" s="14" t="s">
        <v>40</v>
      </c>
      <c r="E97" s="13" t="s">
        <v>75</v>
      </c>
      <c r="F97" s="13">
        <v>250</v>
      </c>
      <c r="G97" s="13">
        <v>9</v>
      </c>
      <c r="H97" s="13">
        <v>4</v>
      </c>
      <c r="I97" s="13">
        <v>0.2</v>
      </c>
      <c r="J97" s="13">
        <v>20</v>
      </c>
      <c r="K97" s="13">
        <v>400</v>
      </c>
      <c r="L97" s="13">
        <v>29</v>
      </c>
      <c r="M97" s="13">
        <v>2</v>
      </c>
      <c r="N97" s="13">
        <v>2</v>
      </c>
      <c r="O97" s="13">
        <v>13</v>
      </c>
      <c r="P97" s="13">
        <v>0</v>
      </c>
      <c r="Q97" s="13">
        <v>0</v>
      </c>
      <c r="R97" s="13">
        <v>10</v>
      </c>
      <c r="S97" s="13">
        <v>20</v>
      </c>
      <c r="T97" s="49"/>
      <c r="U97" s="50"/>
      <c r="V97" s="1">
        <v>91</v>
      </c>
      <c r="W97" s="2" t="str">
        <f t="shared" si="29"/>
        <v>12" Multigrain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N97" s="63">
        <v>0</v>
      </c>
      <c r="AP97" s="61">
        <v>5</v>
      </c>
      <c r="AQ97" s="59">
        <v>1</v>
      </c>
      <c r="AR97" s="59" t="s">
        <v>550</v>
      </c>
      <c r="AS97" s="59">
        <v>6</v>
      </c>
      <c r="AT97" s="1" t="s">
        <v>554</v>
      </c>
      <c r="AU97" s="42">
        <f t="shared" si="39"/>
        <v>192</v>
      </c>
      <c r="AV97" s="39" t="s">
        <v>10</v>
      </c>
      <c r="AW97" s="28">
        <v>0.01</v>
      </c>
      <c r="AX97" s="30"/>
      <c r="AY97" s="42">
        <f t="shared" si="40"/>
        <v>999808</v>
      </c>
      <c r="AZ97" s="39" t="s">
        <v>10</v>
      </c>
      <c r="BA97" s="28">
        <v>0.01</v>
      </c>
      <c r="BC97" s="64">
        <f t="shared" si="41"/>
        <v>954</v>
      </c>
      <c r="BD97" s="64">
        <f>$AU$89</f>
        <v>762</v>
      </c>
      <c r="BE97" s="64">
        <f t="shared" si="45"/>
        <v>192</v>
      </c>
      <c r="BF97" s="64">
        <f t="shared" si="43"/>
        <v>-192</v>
      </c>
      <c r="BG97" s="2">
        <f t="shared" si="42"/>
        <v>0</v>
      </c>
      <c r="BH97" s="2">
        <f t="shared" si="44"/>
        <v>1</v>
      </c>
    </row>
    <row r="98" spans="2:60" ht="15">
      <c r="B98" s="15" t="s">
        <v>63</v>
      </c>
      <c r="C98" s="13" t="s">
        <v>64</v>
      </c>
      <c r="D98" s="14" t="s">
        <v>40</v>
      </c>
      <c r="E98" s="13" t="s">
        <v>75</v>
      </c>
      <c r="F98" s="13">
        <v>280</v>
      </c>
      <c r="G98" s="13">
        <v>12</v>
      </c>
      <c r="H98" s="13">
        <v>4</v>
      </c>
      <c r="I98" s="13">
        <v>0.2</v>
      </c>
      <c r="J98" s="13">
        <v>20</v>
      </c>
      <c r="K98" s="13">
        <v>280</v>
      </c>
      <c r="L98" s="13">
        <v>30</v>
      </c>
      <c r="M98" s="13">
        <v>2</v>
      </c>
      <c r="N98" s="13">
        <v>1</v>
      </c>
      <c r="O98" s="13">
        <v>12</v>
      </c>
      <c r="P98" s="13">
        <v>2</v>
      </c>
      <c r="Q98" s="13">
        <v>0</v>
      </c>
      <c r="R98" s="13">
        <v>10</v>
      </c>
      <c r="S98" s="13">
        <v>15</v>
      </c>
      <c r="T98" s="49"/>
      <c r="U98" s="50"/>
      <c r="V98" s="1">
        <v>92</v>
      </c>
      <c r="W98" s="2" t="str">
        <f t="shared" si="29"/>
        <v>Panormous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N98" s="63">
        <v>1</v>
      </c>
      <c r="AP98" s="62">
        <v>6</v>
      </c>
      <c r="AQ98" s="60">
        <v>1</v>
      </c>
      <c r="AR98" s="60" t="s">
        <v>551</v>
      </c>
      <c r="AS98" s="60">
        <v>7</v>
      </c>
      <c r="AT98" s="1" t="s">
        <v>554</v>
      </c>
      <c r="AU98" s="42">
        <f t="shared" si="39"/>
        <v>999996</v>
      </c>
      <c r="AV98" s="39" t="s">
        <v>10</v>
      </c>
      <c r="AW98" s="28">
        <v>0.01</v>
      </c>
      <c r="AX98" s="30"/>
      <c r="AY98" s="42">
        <f t="shared" si="40"/>
        <v>4</v>
      </c>
      <c r="AZ98" s="39" t="s">
        <v>10</v>
      </c>
      <c r="BA98" s="28">
        <v>0.01</v>
      </c>
      <c r="BC98" s="64">
        <f t="shared" si="41"/>
        <v>954</v>
      </c>
      <c r="BD98" s="64">
        <f>$AV$89</f>
        <v>958</v>
      </c>
      <c r="BE98" s="64">
        <f t="shared" si="45"/>
        <v>-4</v>
      </c>
      <c r="BF98" s="64">
        <f t="shared" si="43"/>
        <v>4</v>
      </c>
      <c r="BG98" s="2">
        <f t="shared" si="42"/>
        <v>1</v>
      </c>
      <c r="BH98" s="2">
        <f t="shared" si="44"/>
        <v>0</v>
      </c>
    </row>
    <row r="99" spans="2:60" ht="15">
      <c r="B99" s="15" t="s">
        <v>65</v>
      </c>
      <c r="C99" s="13" t="s">
        <v>45</v>
      </c>
      <c r="D99" s="14" t="s">
        <v>40</v>
      </c>
      <c r="E99" s="13" t="s">
        <v>75</v>
      </c>
      <c r="F99" s="13">
        <v>640</v>
      </c>
      <c r="G99" s="13">
        <v>26</v>
      </c>
      <c r="H99" s="13">
        <v>8</v>
      </c>
      <c r="I99" s="13">
        <v>0.3</v>
      </c>
      <c r="J99" s="13">
        <v>40</v>
      </c>
      <c r="K99" s="13">
        <v>680</v>
      </c>
      <c r="L99" s="13">
        <v>75</v>
      </c>
      <c r="M99" s="13">
        <v>5</v>
      </c>
      <c r="N99" s="13">
        <v>4</v>
      </c>
      <c r="O99" s="13">
        <v>25</v>
      </c>
      <c r="P99" s="13">
        <v>2</v>
      </c>
      <c r="Q99" s="13">
        <v>0</v>
      </c>
      <c r="R99" s="13">
        <v>15</v>
      </c>
      <c r="S99" s="13">
        <v>40</v>
      </c>
      <c r="T99" s="49"/>
      <c r="U99" s="50"/>
      <c r="V99" s="1">
        <v>93</v>
      </c>
      <c r="W99" s="2" t="str">
        <f t="shared" si="29"/>
        <v>6" Personal Pan Pizza®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N99" s="63">
        <v>0</v>
      </c>
      <c r="AP99" s="61">
        <v>7</v>
      </c>
      <c r="AQ99" s="59">
        <v>1</v>
      </c>
      <c r="AR99" s="59" t="s">
        <v>550</v>
      </c>
      <c r="AS99" s="59">
        <v>8</v>
      </c>
      <c r="AT99" s="1" t="s">
        <v>554</v>
      </c>
      <c r="AU99" s="42">
        <f t="shared" si="39"/>
        <v>552</v>
      </c>
      <c r="AV99" s="39" t="s">
        <v>10</v>
      </c>
      <c r="AW99" s="28">
        <v>0.01</v>
      </c>
      <c r="AX99" s="30"/>
      <c r="AY99" s="42">
        <f t="shared" si="40"/>
        <v>999448</v>
      </c>
      <c r="AZ99" s="39" t="s">
        <v>10</v>
      </c>
      <c r="BA99" s="28">
        <v>0.01</v>
      </c>
      <c r="BC99" s="64">
        <f t="shared" si="41"/>
        <v>954</v>
      </c>
      <c r="BD99" s="64">
        <f>$AW$89</f>
        <v>402</v>
      </c>
      <c r="BE99" s="64">
        <f t="shared" si="45"/>
        <v>552</v>
      </c>
      <c r="BF99" s="64">
        <f t="shared" si="43"/>
        <v>-552</v>
      </c>
      <c r="BG99" s="2">
        <f t="shared" si="42"/>
        <v>0</v>
      </c>
      <c r="BH99" s="2">
        <f t="shared" si="44"/>
        <v>1</v>
      </c>
    </row>
    <row r="100" spans="2:60" ht="15">
      <c r="B100" s="15" t="s">
        <v>65</v>
      </c>
      <c r="C100" s="13" t="s">
        <v>46</v>
      </c>
      <c r="D100" s="14" t="s">
        <v>40</v>
      </c>
      <c r="E100" s="13" t="s">
        <v>75</v>
      </c>
      <c r="F100" s="13">
        <v>220</v>
      </c>
      <c r="G100" s="13">
        <v>10</v>
      </c>
      <c r="H100" s="13">
        <v>3</v>
      </c>
      <c r="I100" s="13">
        <v>0.2</v>
      </c>
      <c r="J100" s="13">
        <v>20</v>
      </c>
      <c r="K100" s="13">
        <v>260</v>
      </c>
      <c r="L100" s="13">
        <v>23</v>
      </c>
      <c r="M100" s="13">
        <v>2</v>
      </c>
      <c r="N100" s="13">
        <v>1</v>
      </c>
      <c r="O100" s="13">
        <v>10</v>
      </c>
      <c r="P100" s="13">
        <v>0</v>
      </c>
      <c r="Q100" s="13">
        <v>0</v>
      </c>
      <c r="R100" s="13">
        <v>8</v>
      </c>
      <c r="S100" s="13">
        <v>15</v>
      </c>
      <c r="T100" s="49"/>
      <c r="U100" s="50"/>
      <c r="V100" s="1">
        <v>94</v>
      </c>
      <c r="W100" s="2" t="str">
        <f t="shared" si="29"/>
        <v>9" Small Pan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N100" s="63">
        <v>0</v>
      </c>
      <c r="AP100" s="62">
        <v>8</v>
      </c>
      <c r="AQ100" s="60">
        <v>1</v>
      </c>
      <c r="AR100" s="60" t="s">
        <v>551</v>
      </c>
      <c r="AS100" s="60">
        <v>9</v>
      </c>
      <c r="AT100" s="1" t="s">
        <v>554</v>
      </c>
      <c r="AU100" s="42">
        <f t="shared" si="39"/>
        <v>235</v>
      </c>
      <c r="AV100" s="39" t="s">
        <v>10</v>
      </c>
      <c r="AW100" s="28">
        <v>0.01</v>
      </c>
      <c r="AX100" s="30"/>
      <c r="AY100" s="42">
        <f t="shared" si="40"/>
        <v>999765</v>
      </c>
      <c r="AZ100" s="39" t="s">
        <v>10</v>
      </c>
      <c r="BA100" s="28">
        <v>0.01</v>
      </c>
      <c r="BC100" s="64">
        <f t="shared" si="41"/>
        <v>954</v>
      </c>
      <c r="BD100" s="64">
        <f>$AX$89</f>
        <v>719</v>
      </c>
      <c r="BE100" s="64">
        <f t="shared" si="45"/>
        <v>235</v>
      </c>
      <c r="BF100" s="64">
        <f t="shared" si="43"/>
        <v>-235</v>
      </c>
      <c r="BG100" s="2">
        <f t="shared" si="42"/>
        <v>0</v>
      </c>
      <c r="BH100" s="2">
        <f t="shared" si="44"/>
        <v>1</v>
      </c>
    </row>
    <row r="101" spans="2:60" ht="15">
      <c r="B101" s="15" t="s">
        <v>65</v>
      </c>
      <c r="C101" s="13" t="s">
        <v>47</v>
      </c>
      <c r="D101" s="14" t="s">
        <v>40</v>
      </c>
      <c r="E101" s="13" t="s">
        <v>75</v>
      </c>
      <c r="F101" s="13">
        <v>300</v>
      </c>
      <c r="G101" s="13">
        <v>14</v>
      </c>
      <c r="H101" s="13">
        <v>5</v>
      </c>
      <c r="I101" s="13">
        <v>0.2</v>
      </c>
      <c r="J101" s="13">
        <v>25</v>
      </c>
      <c r="K101" s="13">
        <v>360</v>
      </c>
      <c r="L101" s="13">
        <v>31</v>
      </c>
      <c r="M101" s="13">
        <v>2</v>
      </c>
      <c r="N101" s="13">
        <v>2</v>
      </c>
      <c r="O101" s="13">
        <v>14</v>
      </c>
      <c r="P101" s="13">
        <v>2</v>
      </c>
      <c r="Q101" s="13">
        <v>0</v>
      </c>
      <c r="R101" s="13">
        <v>10</v>
      </c>
      <c r="S101" s="13">
        <v>15</v>
      </c>
      <c r="T101" s="49"/>
      <c r="U101" s="50"/>
      <c r="V101" s="1">
        <v>95</v>
      </c>
      <c r="W101" s="2" t="str">
        <f t="shared" si="29"/>
        <v>12" Medium Pan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N101" s="63">
        <v>1</v>
      </c>
      <c r="AP101" s="61">
        <v>9</v>
      </c>
      <c r="AQ101" s="59">
        <v>1</v>
      </c>
      <c r="AR101" s="59" t="s">
        <v>550</v>
      </c>
      <c r="AS101" s="59">
        <v>10</v>
      </c>
      <c r="AT101" s="1" t="s">
        <v>554</v>
      </c>
      <c r="AU101" s="42">
        <f t="shared" si="39"/>
        <v>999999</v>
      </c>
      <c r="AV101" s="39" t="s">
        <v>10</v>
      </c>
      <c r="AW101" s="28">
        <v>0.01</v>
      </c>
      <c r="AX101" s="30"/>
      <c r="AY101" s="42">
        <f t="shared" si="40"/>
        <v>1</v>
      </c>
      <c r="AZ101" s="39" t="s">
        <v>10</v>
      </c>
      <c r="BA101" s="28">
        <v>0.01</v>
      </c>
      <c r="BC101" s="64">
        <f t="shared" si="41"/>
        <v>954</v>
      </c>
      <c r="BD101" s="64">
        <f>$AY$89</f>
        <v>955</v>
      </c>
      <c r="BE101" s="64">
        <f t="shared" si="45"/>
        <v>-1</v>
      </c>
      <c r="BF101" s="64">
        <f t="shared" si="43"/>
        <v>1</v>
      </c>
      <c r="BG101" s="2">
        <f t="shared" si="42"/>
        <v>1</v>
      </c>
      <c r="BH101" s="2">
        <f t="shared" si="44"/>
        <v>0</v>
      </c>
    </row>
    <row r="102" spans="2:60" ht="15">
      <c r="B102" s="15" t="s">
        <v>65</v>
      </c>
      <c r="C102" s="13" t="s">
        <v>48</v>
      </c>
      <c r="D102" s="14" t="s">
        <v>40</v>
      </c>
      <c r="E102" s="13" t="s">
        <v>75</v>
      </c>
      <c r="F102" s="13">
        <v>290</v>
      </c>
      <c r="G102" s="13">
        <v>13</v>
      </c>
      <c r="H102" s="13">
        <v>4</v>
      </c>
      <c r="I102" s="13">
        <v>0.2</v>
      </c>
      <c r="J102" s="13">
        <v>25</v>
      </c>
      <c r="K102" s="13">
        <v>350</v>
      </c>
      <c r="L102" s="13">
        <v>29</v>
      </c>
      <c r="M102" s="13">
        <v>2</v>
      </c>
      <c r="N102" s="13">
        <v>2</v>
      </c>
      <c r="O102" s="13">
        <v>13</v>
      </c>
      <c r="P102" s="13">
        <v>2</v>
      </c>
      <c r="Q102" s="13">
        <v>0</v>
      </c>
      <c r="R102" s="13">
        <v>10</v>
      </c>
      <c r="S102" s="13">
        <v>15</v>
      </c>
      <c r="T102" s="49"/>
      <c r="U102" s="50"/>
      <c r="V102" s="1">
        <v>96</v>
      </c>
      <c r="W102" s="2" t="str">
        <f t="shared" si="29"/>
        <v>14" Large Pan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N102" s="63">
        <v>0</v>
      </c>
      <c r="AP102" s="62">
        <v>10</v>
      </c>
      <c r="AQ102" s="60">
        <v>1</v>
      </c>
      <c r="AR102" s="60" t="s">
        <v>551</v>
      </c>
      <c r="AS102" s="60">
        <v>11</v>
      </c>
      <c r="AT102" s="1" t="s">
        <v>554</v>
      </c>
      <c r="AU102" s="42">
        <f t="shared" si="39"/>
        <v>234</v>
      </c>
      <c r="AV102" s="39" t="s">
        <v>10</v>
      </c>
      <c r="AW102" s="28">
        <v>0.01</v>
      </c>
      <c r="AX102" s="30"/>
      <c r="AY102" s="42">
        <f t="shared" si="40"/>
        <v>999766</v>
      </c>
      <c r="AZ102" s="39" t="s">
        <v>10</v>
      </c>
      <c r="BA102" s="28">
        <v>0.01</v>
      </c>
      <c r="BC102" s="64">
        <f t="shared" si="41"/>
        <v>954</v>
      </c>
      <c r="BD102" s="64">
        <f>$AZ$89</f>
        <v>720</v>
      </c>
      <c r="BE102" s="64">
        <f t="shared" si="45"/>
        <v>234</v>
      </c>
      <c r="BF102" s="64">
        <f t="shared" si="43"/>
        <v>-234</v>
      </c>
      <c r="BG102" s="2">
        <f t="shared" si="42"/>
        <v>0</v>
      </c>
      <c r="BH102" s="2">
        <f t="shared" si="44"/>
        <v>1</v>
      </c>
    </row>
    <row r="103" spans="2:60" ht="15">
      <c r="B103" s="15" t="s">
        <v>65</v>
      </c>
      <c r="C103" s="13" t="s">
        <v>49</v>
      </c>
      <c r="D103" s="14" t="s">
        <v>40</v>
      </c>
      <c r="E103" s="13" t="s">
        <v>75</v>
      </c>
      <c r="F103" s="13">
        <v>260</v>
      </c>
      <c r="G103" s="13">
        <v>10</v>
      </c>
      <c r="H103" s="13">
        <v>4</v>
      </c>
      <c r="I103" s="13">
        <v>0.2</v>
      </c>
      <c r="J103" s="13">
        <v>25</v>
      </c>
      <c r="K103" s="13">
        <v>590</v>
      </c>
      <c r="L103" s="13">
        <v>27</v>
      </c>
      <c r="M103" s="13">
        <v>2</v>
      </c>
      <c r="N103" s="13">
        <v>1</v>
      </c>
      <c r="O103" s="13">
        <v>14</v>
      </c>
      <c r="P103" s="13">
        <v>2</v>
      </c>
      <c r="Q103" s="13">
        <v>0</v>
      </c>
      <c r="R103" s="13">
        <v>10</v>
      </c>
      <c r="S103" s="13">
        <v>15</v>
      </c>
      <c r="T103" s="49"/>
      <c r="U103" s="50"/>
      <c r="V103" s="1">
        <v>97</v>
      </c>
      <c r="W103" s="2" t="str">
        <f t="shared" si="29"/>
        <v>12" Medium Thin 'N Crispy®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N103" s="63">
        <v>0</v>
      </c>
      <c r="AP103" s="61">
        <v>11</v>
      </c>
      <c r="AQ103" s="59">
        <v>1</v>
      </c>
      <c r="AR103" s="59" t="s">
        <v>550</v>
      </c>
      <c r="AS103" s="59">
        <v>12</v>
      </c>
      <c r="AT103" s="1" t="s">
        <v>554</v>
      </c>
      <c r="AU103" s="42">
        <f t="shared" si="39"/>
        <v>1</v>
      </c>
      <c r="AV103" s="39" t="s">
        <v>10</v>
      </c>
      <c r="AW103" s="28">
        <v>0.01</v>
      </c>
      <c r="AX103" s="30"/>
      <c r="AY103" s="42">
        <f t="shared" si="40"/>
        <v>999999</v>
      </c>
      <c r="AZ103" s="39" t="s">
        <v>10</v>
      </c>
      <c r="BA103" s="28">
        <v>0.01</v>
      </c>
      <c r="BC103" s="64">
        <f t="shared" si="41"/>
        <v>954</v>
      </c>
      <c r="BD103" s="64">
        <f>$BA$89</f>
        <v>953</v>
      </c>
      <c r="BE103" s="64">
        <f t="shared" si="45"/>
        <v>1</v>
      </c>
      <c r="BF103" s="64">
        <f t="shared" si="43"/>
        <v>-1</v>
      </c>
      <c r="BG103" s="2">
        <f t="shared" si="42"/>
        <v>0</v>
      </c>
      <c r="BH103" s="2">
        <f t="shared" si="44"/>
        <v>1</v>
      </c>
    </row>
    <row r="104" spans="2:60" ht="15">
      <c r="B104" s="15" t="s">
        <v>65</v>
      </c>
      <c r="C104" s="13" t="s">
        <v>50</v>
      </c>
      <c r="D104" s="14" t="s">
        <v>40</v>
      </c>
      <c r="E104" s="13" t="s">
        <v>75</v>
      </c>
      <c r="F104" s="13">
        <v>250</v>
      </c>
      <c r="G104" s="13">
        <v>10</v>
      </c>
      <c r="H104" s="13">
        <v>4</v>
      </c>
      <c r="I104" s="13">
        <v>0.2</v>
      </c>
      <c r="J104" s="13">
        <v>25</v>
      </c>
      <c r="K104" s="13">
        <v>520</v>
      </c>
      <c r="L104" s="13">
        <v>26</v>
      </c>
      <c r="M104" s="13">
        <v>2</v>
      </c>
      <c r="N104" s="13">
        <v>1</v>
      </c>
      <c r="O104" s="13">
        <v>13</v>
      </c>
      <c r="P104" s="13">
        <v>2</v>
      </c>
      <c r="Q104" s="13">
        <v>0</v>
      </c>
      <c r="R104" s="13">
        <v>10</v>
      </c>
      <c r="S104" s="13">
        <v>15</v>
      </c>
      <c r="T104" s="49"/>
      <c r="U104" s="50"/>
      <c r="V104" s="1">
        <v>98</v>
      </c>
      <c r="W104" s="2" t="str">
        <f t="shared" si="29"/>
        <v>14" Large Thin 'N Crispy®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N104" s="63">
        <v>0</v>
      </c>
      <c r="AP104" s="62">
        <v>12</v>
      </c>
      <c r="AQ104" s="60">
        <v>1</v>
      </c>
      <c r="AR104" s="60" t="s">
        <v>551</v>
      </c>
      <c r="AS104" s="60">
        <v>13</v>
      </c>
      <c r="AT104" s="1" t="s">
        <v>554</v>
      </c>
      <c r="AU104" s="42">
        <f t="shared" si="39"/>
        <v>233</v>
      </c>
      <c r="AV104" s="39" t="s">
        <v>10</v>
      </c>
      <c r="AW104" s="28">
        <v>0.01</v>
      </c>
      <c r="AX104" s="30"/>
      <c r="AY104" s="42">
        <f t="shared" si="40"/>
        <v>999767</v>
      </c>
      <c r="AZ104" s="39" t="s">
        <v>10</v>
      </c>
      <c r="BA104" s="28">
        <v>0.01</v>
      </c>
      <c r="BC104" s="64">
        <f t="shared" si="41"/>
        <v>954</v>
      </c>
      <c r="BD104" s="64">
        <f>$BB$89</f>
        <v>721</v>
      </c>
      <c r="BE104" s="64">
        <f t="shared" si="45"/>
        <v>233</v>
      </c>
      <c r="BF104" s="64">
        <f t="shared" si="43"/>
        <v>-233</v>
      </c>
      <c r="BG104" s="2">
        <f t="shared" si="42"/>
        <v>0</v>
      </c>
      <c r="BH104" s="2">
        <f t="shared" si="44"/>
        <v>1</v>
      </c>
    </row>
    <row r="105" spans="2:60" ht="15">
      <c r="B105" s="15" t="s">
        <v>65</v>
      </c>
      <c r="C105" s="13" t="s">
        <v>51</v>
      </c>
      <c r="D105" s="14" t="s">
        <v>40</v>
      </c>
      <c r="E105" s="13" t="s">
        <v>75</v>
      </c>
      <c r="F105" s="13">
        <v>340</v>
      </c>
      <c r="G105" s="13">
        <v>14</v>
      </c>
      <c r="H105" s="13">
        <v>6</v>
      </c>
      <c r="I105" s="13">
        <v>0.3</v>
      </c>
      <c r="J105" s="13">
        <v>35</v>
      </c>
      <c r="K105" s="13">
        <v>500</v>
      </c>
      <c r="L105" s="13">
        <v>35</v>
      </c>
      <c r="M105" s="13">
        <v>2</v>
      </c>
      <c r="N105" s="13">
        <v>2</v>
      </c>
      <c r="O105" s="13">
        <v>17</v>
      </c>
      <c r="P105" s="13">
        <v>6</v>
      </c>
      <c r="Q105" s="13">
        <v>0</v>
      </c>
      <c r="R105" s="13">
        <v>20</v>
      </c>
      <c r="S105" s="13">
        <v>20</v>
      </c>
      <c r="T105" s="49"/>
      <c r="U105" s="50"/>
      <c r="V105" s="1">
        <v>99</v>
      </c>
      <c r="W105" s="2" t="str">
        <f t="shared" si="29"/>
        <v>12" Medium Stuffed Crust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N105" s="63">
        <v>0</v>
      </c>
      <c r="AP105" s="61">
        <v>13</v>
      </c>
      <c r="AQ105" s="59">
        <v>1</v>
      </c>
      <c r="AR105" s="59" t="s">
        <v>550</v>
      </c>
      <c r="AS105" s="59">
        <v>14</v>
      </c>
      <c r="AT105" s="1" t="s">
        <v>554</v>
      </c>
      <c r="AU105" s="42">
        <f t="shared" si="39"/>
        <v>2</v>
      </c>
      <c r="AV105" s="39" t="s">
        <v>10</v>
      </c>
      <c r="AW105" s="28">
        <v>0.01</v>
      </c>
      <c r="AX105" s="30"/>
      <c r="AY105" s="42">
        <f t="shared" si="40"/>
        <v>999998</v>
      </c>
      <c r="AZ105" s="39" t="s">
        <v>10</v>
      </c>
      <c r="BA105" s="28">
        <v>0.01</v>
      </c>
      <c r="BC105" s="64">
        <f t="shared" si="41"/>
        <v>954</v>
      </c>
      <c r="BD105" s="64">
        <f>$BC$89</f>
        <v>952</v>
      </c>
      <c r="BE105" s="64">
        <f t="shared" si="45"/>
        <v>2</v>
      </c>
      <c r="BF105" s="64">
        <f t="shared" si="43"/>
        <v>-2</v>
      </c>
      <c r="BG105" s="2">
        <f t="shared" si="42"/>
        <v>0</v>
      </c>
      <c r="BH105" s="2">
        <f t="shared" si="44"/>
        <v>1</v>
      </c>
    </row>
    <row r="106" spans="2:60" ht="15">
      <c r="B106" s="15" t="s">
        <v>65</v>
      </c>
      <c r="C106" s="13" t="s">
        <v>52</v>
      </c>
      <c r="D106" s="14" t="s">
        <v>40</v>
      </c>
      <c r="E106" s="13" t="s">
        <v>75</v>
      </c>
      <c r="F106" s="13">
        <v>300</v>
      </c>
      <c r="G106" s="13">
        <v>13</v>
      </c>
      <c r="H106" s="13">
        <v>5</v>
      </c>
      <c r="I106" s="13">
        <v>0.2</v>
      </c>
      <c r="J106" s="13">
        <v>35</v>
      </c>
      <c r="K106" s="13">
        <v>460</v>
      </c>
      <c r="L106" s="13">
        <v>30</v>
      </c>
      <c r="M106" s="13">
        <v>2</v>
      </c>
      <c r="N106" s="13">
        <v>2</v>
      </c>
      <c r="O106" s="13">
        <v>15</v>
      </c>
      <c r="P106" s="13">
        <v>6</v>
      </c>
      <c r="Q106" s="13">
        <v>0</v>
      </c>
      <c r="R106" s="13">
        <v>15</v>
      </c>
      <c r="S106" s="13">
        <v>15</v>
      </c>
      <c r="T106" s="49"/>
      <c r="U106" s="50"/>
      <c r="V106" s="1">
        <v>100</v>
      </c>
      <c r="W106" s="2" t="str">
        <f t="shared" si="29"/>
        <v>14" Large Stuffed Crust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N106" s="63">
        <v>1</v>
      </c>
      <c r="AP106" s="62">
        <v>14</v>
      </c>
      <c r="AQ106" s="60">
        <v>2</v>
      </c>
      <c r="AR106" s="60" t="s">
        <v>551</v>
      </c>
      <c r="AS106" s="60">
        <v>3</v>
      </c>
      <c r="AT106" s="1" t="s">
        <v>554</v>
      </c>
      <c r="AU106" s="42">
        <f t="shared" si="39"/>
        <v>999771</v>
      </c>
      <c r="AV106" s="39" t="s">
        <v>10</v>
      </c>
      <c r="AW106" s="28">
        <v>0.01</v>
      </c>
      <c r="AX106" s="30"/>
      <c r="AY106" s="42">
        <f t="shared" si="40"/>
        <v>229</v>
      </c>
      <c r="AZ106" s="39" t="s">
        <v>10</v>
      </c>
      <c r="BA106" s="28">
        <v>0.01</v>
      </c>
      <c r="BC106" s="64">
        <f t="shared" ref="BC106:BC117" si="46">$AQ$89</f>
        <v>734</v>
      </c>
      <c r="BD106" s="64">
        <f>$AR$89</f>
        <v>963</v>
      </c>
      <c r="BE106" s="64">
        <f t="shared" si="45"/>
        <v>-229</v>
      </c>
      <c r="BF106" s="64">
        <f t="shared" si="43"/>
        <v>229</v>
      </c>
      <c r="BG106" s="2">
        <f t="shared" si="42"/>
        <v>1</v>
      </c>
      <c r="BH106" s="2">
        <f t="shared" si="44"/>
        <v>0</v>
      </c>
    </row>
    <row r="107" spans="2:60" ht="15">
      <c r="B107" s="15" t="s">
        <v>65</v>
      </c>
      <c r="C107" s="13" t="s">
        <v>53</v>
      </c>
      <c r="D107" s="14" t="s">
        <v>40</v>
      </c>
      <c r="E107" s="13" t="s">
        <v>75</v>
      </c>
      <c r="F107" s="13">
        <v>290</v>
      </c>
      <c r="G107" s="13">
        <v>12</v>
      </c>
      <c r="H107" s="13">
        <v>4</v>
      </c>
      <c r="I107" s="13">
        <v>0.2</v>
      </c>
      <c r="J107" s="13">
        <v>25</v>
      </c>
      <c r="K107" s="13">
        <v>390</v>
      </c>
      <c r="L107" s="13">
        <v>34</v>
      </c>
      <c r="M107" s="13">
        <v>2</v>
      </c>
      <c r="N107" s="13">
        <v>2</v>
      </c>
      <c r="O107" s="13">
        <v>14</v>
      </c>
      <c r="P107" s="13">
        <v>2</v>
      </c>
      <c r="Q107" s="13">
        <v>0</v>
      </c>
      <c r="R107" s="13">
        <v>10</v>
      </c>
      <c r="S107" s="13">
        <v>20</v>
      </c>
      <c r="T107" s="49"/>
      <c r="U107" s="50"/>
      <c r="V107" s="1">
        <v>101</v>
      </c>
      <c r="W107" s="2" t="str">
        <f t="shared" si="29"/>
        <v>12" Medium Classic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N107" s="63">
        <v>1</v>
      </c>
      <c r="AP107" s="61">
        <v>15</v>
      </c>
      <c r="AQ107" s="59">
        <v>2</v>
      </c>
      <c r="AR107" s="59" t="s">
        <v>550</v>
      </c>
      <c r="AS107" s="59">
        <v>4</v>
      </c>
      <c r="AT107" s="1" t="s">
        <v>554</v>
      </c>
      <c r="AU107" s="42">
        <f t="shared" si="39"/>
        <v>999989</v>
      </c>
      <c r="AV107" s="39" t="s">
        <v>10</v>
      </c>
      <c r="AW107" s="28">
        <v>0.01</v>
      </c>
      <c r="AX107" s="30"/>
      <c r="AY107" s="42">
        <f t="shared" si="40"/>
        <v>11</v>
      </c>
      <c r="AZ107" s="39" t="s">
        <v>10</v>
      </c>
      <c r="BA107" s="28">
        <v>0.01</v>
      </c>
      <c r="BC107" s="64">
        <f t="shared" si="46"/>
        <v>734</v>
      </c>
      <c r="BD107" s="64">
        <f>$AS$89</f>
        <v>745</v>
      </c>
      <c r="BE107" s="64">
        <f t="shared" si="45"/>
        <v>-11</v>
      </c>
      <c r="BF107" s="64">
        <f t="shared" si="43"/>
        <v>11</v>
      </c>
      <c r="BG107" s="2">
        <f t="shared" si="42"/>
        <v>1</v>
      </c>
      <c r="BH107" s="2">
        <f t="shared" si="44"/>
        <v>0</v>
      </c>
    </row>
    <row r="108" spans="2:60" ht="15">
      <c r="B108" s="15" t="s">
        <v>65</v>
      </c>
      <c r="C108" s="13" t="s">
        <v>54</v>
      </c>
      <c r="D108" s="14" t="s">
        <v>40</v>
      </c>
      <c r="E108" s="13" t="s">
        <v>75</v>
      </c>
      <c r="F108" s="13">
        <v>270</v>
      </c>
      <c r="G108" s="13">
        <v>11</v>
      </c>
      <c r="H108" s="13">
        <v>4</v>
      </c>
      <c r="I108" s="13">
        <v>0.2</v>
      </c>
      <c r="J108" s="13">
        <v>25</v>
      </c>
      <c r="K108" s="13">
        <v>370</v>
      </c>
      <c r="L108" s="13">
        <v>30</v>
      </c>
      <c r="M108" s="13">
        <v>2</v>
      </c>
      <c r="N108" s="13">
        <v>2</v>
      </c>
      <c r="O108" s="13">
        <v>13</v>
      </c>
      <c r="P108" s="13">
        <v>2</v>
      </c>
      <c r="Q108" s="13">
        <v>0</v>
      </c>
      <c r="R108" s="13">
        <v>10</v>
      </c>
      <c r="S108" s="13">
        <v>15</v>
      </c>
      <c r="T108" s="49"/>
      <c r="U108" s="50"/>
      <c r="V108" s="1">
        <v>102</v>
      </c>
      <c r="W108" s="2" t="str">
        <f t="shared" si="29"/>
        <v>14" Large Classic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N108" s="63">
        <v>1</v>
      </c>
      <c r="AP108" s="62">
        <v>16</v>
      </c>
      <c r="AQ108" s="60">
        <v>2</v>
      </c>
      <c r="AR108" s="60" t="s">
        <v>551</v>
      </c>
      <c r="AS108" s="60">
        <v>5</v>
      </c>
      <c r="AT108" s="1" t="s">
        <v>554</v>
      </c>
      <c r="AU108" s="42">
        <f t="shared" si="39"/>
        <v>999765</v>
      </c>
      <c r="AV108" s="39" t="s">
        <v>10</v>
      </c>
      <c r="AW108" s="28">
        <v>0.01</v>
      </c>
      <c r="AX108" s="30"/>
      <c r="AY108" s="42">
        <f t="shared" si="40"/>
        <v>235</v>
      </c>
      <c r="AZ108" s="39" t="s">
        <v>10</v>
      </c>
      <c r="BA108" s="28">
        <v>0.01</v>
      </c>
      <c r="BC108" s="64">
        <f t="shared" si="46"/>
        <v>734</v>
      </c>
      <c r="BD108" s="64">
        <f>$AT$89</f>
        <v>969</v>
      </c>
      <c r="BE108" s="64">
        <f t="shared" si="45"/>
        <v>-235</v>
      </c>
      <c r="BF108" s="64">
        <f t="shared" si="43"/>
        <v>235</v>
      </c>
      <c r="BG108" s="2">
        <f t="shared" si="42"/>
        <v>1</v>
      </c>
      <c r="BH108" s="2">
        <f t="shared" si="44"/>
        <v>0</v>
      </c>
    </row>
    <row r="109" spans="2:60" ht="15">
      <c r="B109" s="15" t="s">
        <v>65</v>
      </c>
      <c r="C109" s="13" t="s">
        <v>55</v>
      </c>
      <c r="D109" s="14" t="s">
        <v>40</v>
      </c>
      <c r="E109" s="13" t="s">
        <v>75</v>
      </c>
      <c r="F109" s="13">
        <v>270</v>
      </c>
      <c r="G109" s="13">
        <v>10</v>
      </c>
      <c r="H109" s="13">
        <v>4</v>
      </c>
      <c r="I109" s="13">
        <v>0.2</v>
      </c>
      <c r="J109" s="13">
        <v>25</v>
      </c>
      <c r="K109" s="13">
        <v>470</v>
      </c>
      <c r="L109" s="13">
        <v>30</v>
      </c>
      <c r="M109" s="13">
        <v>3</v>
      </c>
      <c r="N109" s="13">
        <v>3</v>
      </c>
      <c r="O109" s="13">
        <v>14</v>
      </c>
      <c r="P109" s="13">
        <v>0</v>
      </c>
      <c r="Q109" s="13">
        <v>0</v>
      </c>
      <c r="R109" s="13">
        <v>10</v>
      </c>
      <c r="S109" s="13">
        <v>20</v>
      </c>
      <c r="T109" s="49"/>
      <c r="U109" s="50"/>
      <c r="V109" s="1">
        <v>103</v>
      </c>
      <c r="W109" s="2" t="str">
        <f t="shared" si="29"/>
        <v>12" Multigrain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N109" s="63">
        <v>1</v>
      </c>
      <c r="AP109" s="61">
        <v>17</v>
      </c>
      <c r="AQ109" s="59">
        <v>2</v>
      </c>
      <c r="AR109" s="59" t="s">
        <v>550</v>
      </c>
      <c r="AS109" s="59">
        <v>6</v>
      </c>
      <c r="AT109" s="1" t="s">
        <v>554</v>
      </c>
      <c r="AU109" s="42">
        <f t="shared" si="39"/>
        <v>999972</v>
      </c>
      <c r="AV109" s="39" t="s">
        <v>10</v>
      </c>
      <c r="AW109" s="28">
        <v>0.01</v>
      </c>
      <c r="AX109" s="30"/>
      <c r="AY109" s="42">
        <f t="shared" si="40"/>
        <v>28</v>
      </c>
      <c r="AZ109" s="39" t="s">
        <v>10</v>
      </c>
      <c r="BA109" s="28">
        <v>0.01</v>
      </c>
      <c r="BC109" s="64">
        <f t="shared" si="46"/>
        <v>734</v>
      </c>
      <c r="BD109" s="64">
        <f>$AU$89</f>
        <v>762</v>
      </c>
      <c r="BE109" s="64">
        <f t="shared" si="45"/>
        <v>-28</v>
      </c>
      <c r="BF109" s="64">
        <f t="shared" si="43"/>
        <v>28</v>
      </c>
      <c r="BG109" s="2">
        <f t="shared" si="42"/>
        <v>1</v>
      </c>
      <c r="BH109" s="2">
        <f t="shared" si="44"/>
        <v>0</v>
      </c>
    </row>
    <row r="110" spans="2:60" ht="15">
      <c r="B110" s="15" t="s">
        <v>66</v>
      </c>
      <c r="C110" s="13" t="s">
        <v>45</v>
      </c>
      <c r="D110" s="14" t="s">
        <v>40</v>
      </c>
      <c r="E110" s="13" t="s">
        <v>75</v>
      </c>
      <c r="F110" s="13">
        <v>610</v>
      </c>
      <c r="G110" s="13">
        <v>22</v>
      </c>
      <c r="H110" s="13">
        <v>7</v>
      </c>
      <c r="I110" s="13">
        <v>0.4</v>
      </c>
      <c r="J110" s="13">
        <v>35</v>
      </c>
      <c r="K110" s="13">
        <v>540</v>
      </c>
      <c r="L110" s="13">
        <v>76</v>
      </c>
      <c r="M110" s="13">
        <v>4</v>
      </c>
      <c r="N110" s="13">
        <v>4</v>
      </c>
      <c r="O110" s="13">
        <v>27</v>
      </c>
      <c r="P110" s="13">
        <v>2</v>
      </c>
      <c r="Q110" s="13">
        <v>0</v>
      </c>
      <c r="R110" s="13">
        <v>25</v>
      </c>
      <c r="S110" s="13">
        <v>35</v>
      </c>
      <c r="T110" s="49"/>
      <c r="U110" s="50"/>
      <c r="V110" s="1">
        <v>104</v>
      </c>
      <c r="W110" s="2" t="str">
        <f t="shared" si="29"/>
        <v>6" Personal Pan Pizza®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N110" s="63">
        <v>1</v>
      </c>
      <c r="AP110" s="62">
        <v>18</v>
      </c>
      <c r="AQ110" s="60">
        <v>2</v>
      </c>
      <c r="AR110" s="60" t="s">
        <v>551</v>
      </c>
      <c r="AS110" s="60">
        <v>7</v>
      </c>
      <c r="AT110" s="1" t="s">
        <v>554</v>
      </c>
      <c r="AU110" s="42">
        <f t="shared" si="39"/>
        <v>999776</v>
      </c>
      <c r="AV110" s="39" t="s">
        <v>10</v>
      </c>
      <c r="AW110" s="28">
        <v>0.01</v>
      </c>
      <c r="AX110" s="30"/>
      <c r="AY110" s="42">
        <f t="shared" si="40"/>
        <v>224</v>
      </c>
      <c r="AZ110" s="39" t="s">
        <v>10</v>
      </c>
      <c r="BA110" s="28">
        <v>0.01</v>
      </c>
      <c r="BC110" s="64">
        <f t="shared" si="46"/>
        <v>734</v>
      </c>
      <c r="BD110" s="64">
        <f>$AV$89</f>
        <v>958</v>
      </c>
      <c r="BE110" s="64">
        <f t="shared" si="45"/>
        <v>-224</v>
      </c>
      <c r="BF110" s="64">
        <f t="shared" si="43"/>
        <v>224</v>
      </c>
      <c r="BG110" s="2">
        <f t="shared" si="42"/>
        <v>1</v>
      </c>
      <c r="BH110" s="2">
        <f t="shared" si="44"/>
        <v>0</v>
      </c>
    </row>
    <row r="111" spans="2:60" ht="15">
      <c r="B111" s="15" t="s">
        <v>66</v>
      </c>
      <c r="C111" s="13" t="s">
        <v>46</v>
      </c>
      <c r="D111" s="14" t="s">
        <v>40</v>
      </c>
      <c r="E111" s="13" t="s">
        <v>75</v>
      </c>
      <c r="F111" s="13">
        <v>190</v>
      </c>
      <c r="G111" s="13">
        <v>7</v>
      </c>
      <c r="H111" s="13">
        <v>2</v>
      </c>
      <c r="I111" s="13">
        <v>0.1</v>
      </c>
      <c r="J111" s="13">
        <v>15</v>
      </c>
      <c r="K111" s="13">
        <v>180</v>
      </c>
      <c r="L111" s="13">
        <v>23</v>
      </c>
      <c r="M111" s="13">
        <v>1</v>
      </c>
      <c r="N111" s="13">
        <v>1</v>
      </c>
      <c r="O111" s="13">
        <v>9</v>
      </c>
      <c r="P111" s="13">
        <v>2</v>
      </c>
      <c r="Q111" s="13">
        <v>0</v>
      </c>
      <c r="R111" s="13">
        <v>8</v>
      </c>
      <c r="S111" s="13">
        <v>10</v>
      </c>
      <c r="T111" s="49"/>
      <c r="U111" s="50"/>
      <c r="V111" s="1">
        <v>105</v>
      </c>
      <c r="W111" s="2" t="str">
        <f t="shared" si="29"/>
        <v>9" Small Pan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N111" s="63">
        <v>0</v>
      </c>
      <c r="AP111" s="61">
        <v>19</v>
      </c>
      <c r="AQ111" s="59">
        <v>2</v>
      </c>
      <c r="AR111" s="59" t="s">
        <v>550</v>
      </c>
      <c r="AS111" s="59">
        <v>8</v>
      </c>
      <c r="AT111" s="1" t="s">
        <v>554</v>
      </c>
      <c r="AU111" s="42">
        <f t="shared" si="39"/>
        <v>332</v>
      </c>
      <c r="AV111" s="39" t="s">
        <v>10</v>
      </c>
      <c r="AW111" s="28">
        <v>0.01</v>
      </c>
      <c r="AX111" s="30"/>
      <c r="AY111" s="42">
        <f t="shared" si="40"/>
        <v>999668</v>
      </c>
      <c r="AZ111" s="39" t="s">
        <v>10</v>
      </c>
      <c r="BA111" s="28">
        <v>0.01</v>
      </c>
      <c r="BC111" s="64">
        <f t="shared" si="46"/>
        <v>734</v>
      </c>
      <c r="BD111" s="64">
        <f>$AW$89</f>
        <v>402</v>
      </c>
      <c r="BE111" s="64">
        <f t="shared" si="45"/>
        <v>332</v>
      </c>
      <c r="BF111" s="64">
        <f t="shared" si="43"/>
        <v>-332</v>
      </c>
      <c r="BG111" s="2">
        <f t="shared" si="42"/>
        <v>0</v>
      </c>
      <c r="BH111" s="2">
        <f t="shared" si="44"/>
        <v>1</v>
      </c>
    </row>
    <row r="112" spans="2:60" ht="15">
      <c r="B112" s="15" t="s">
        <v>66</v>
      </c>
      <c r="C112" s="13" t="s">
        <v>47</v>
      </c>
      <c r="D112" s="14" t="s">
        <v>40</v>
      </c>
      <c r="E112" s="13" t="s">
        <v>75</v>
      </c>
      <c r="F112" s="13">
        <v>260</v>
      </c>
      <c r="G112" s="13">
        <v>10</v>
      </c>
      <c r="H112" s="13">
        <v>3</v>
      </c>
      <c r="I112" s="13">
        <v>0.2</v>
      </c>
      <c r="J112" s="13">
        <v>20</v>
      </c>
      <c r="K112" s="13">
        <v>260</v>
      </c>
      <c r="L112" s="13">
        <v>31</v>
      </c>
      <c r="M112" s="13">
        <v>2</v>
      </c>
      <c r="N112" s="13">
        <v>2</v>
      </c>
      <c r="O112" s="13">
        <v>12</v>
      </c>
      <c r="P112" s="13">
        <v>2</v>
      </c>
      <c r="Q112" s="13">
        <v>0</v>
      </c>
      <c r="R112" s="13">
        <v>10</v>
      </c>
      <c r="S112" s="13">
        <v>15</v>
      </c>
      <c r="T112" s="49"/>
      <c r="U112" s="50"/>
      <c r="V112" s="1">
        <v>106</v>
      </c>
      <c r="W112" s="2" t="str">
        <f t="shared" si="29"/>
        <v>12" Medium Pan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N112" s="63">
        <v>0</v>
      </c>
      <c r="AP112" s="62">
        <v>20</v>
      </c>
      <c r="AQ112" s="60">
        <v>2</v>
      </c>
      <c r="AR112" s="60" t="s">
        <v>551</v>
      </c>
      <c r="AS112" s="60">
        <v>9</v>
      </c>
      <c r="AT112" s="1" t="s">
        <v>554</v>
      </c>
      <c r="AU112" s="42">
        <f t="shared" si="39"/>
        <v>15</v>
      </c>
      <c r="AV112" s="39" t="s">
        <v>10</v>
      </c>
      <c r="AW112" s="28">
        <v>0.01</v>
      </c>
      <c r="AX112" s="30"/>
      <c r="AY112" s="42">
        <f t="shared" si="40"/>
        <v>999985</v>
      </c>
      <c r="AZ112" s="39" t="s">
        <v>10</v>
      </c>
      <c r="BA112" s="28">
        <v>0.01</v>
      </c>
      <c r="BC112" s="64">
        <f t="shared" si="46"/>
        <v>734</v>
      </c>
      <c r="BD112" s="64">
        <f>$AX$89</f>
        <v>719</v>
      </c>
      <c r="BE112" s="64">
        <f t="shared" si="45"/>
        <v>15</v>
      </c>
      <c r="BF112" s="64">
        <f t="shared" si="43"/>
        <v>-15</v>
      </c>
      <c r="BG112" s="2">
        <f t="shared" si="42"/>
        <v>0</v>
      </c>
      <c r="BH112" s="2">
        <f t="shared" si="44"/>
        <v>1</v>
      </c>
    </row>
    <row r="113" spans="2:60" ht="15">
      <c r="B113" s="15" t="s">
        <v>66</v>
      </c>
      <c r="C113" s="13" t="s">
        <v>48</v>
      </c>
      <c r="D113" s="14" t="s">
        <v>40</v>
      </c>
      <c r="E113" s="13" t="s">
        <v>75</v>
      </c>
      <c r="F113" s="13">
        <v>240</v>
      </c>
      <c r="G113" s="13">
        <v>9</v>
      </c>
      <c r="H113" s="13">
        <v>3</v>
      </c>
      <c r="I113" s="13">
        <v>0.2</v>
      </c>
      <c r="J113" s="13">
        <v>15</v>
      </c>
      <c r="K113" s="13">
        <v>230</v>
      </c>
      <c r="L113" s="13">
        <v>28</v>
      </c>
      <c r="M113" s="13">
        <v>2</v>
      </c>
      <c r="N113" s="13">
        <v>2</v>
      </c>
      <c r="O113" s="13">
        <v>11</v>
      </c>
      <c r="P113" s="13">
        <v>2</v>
      </c>
      <c r="Q113" s="13">
        <v>0</v>
      </c>
      <c r="R113" s="13">
        <v>10</v>
      </c>
      <c r="S113" s="13">
        <v>15</v>
      </c>
      <c r="T113" s="49"/>
      <c r="U113" s="50"/>
      <c r="V113" s="1">
        <v>107</v>
      </c>
      <c r="W113" s="2" t="str">
        <f t="shared" si="29"/>
        <v>14" Large Pan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N113" s="63">
        <v>1</v>
      </c>
      <c r="AP113" s="61">
        <v>21</v>
      </c>
      <c r="AQ113" s="59">
        <v>2</v>
      </c>
      <c r="AR113" s="59" t="s">
        <v>550</v>
      </c>
      <c r="AS113" s="59">
        <v>10</v>
      </c>
      <c r="AT113" s="1" t="s">
        <v>554</v>
      </c>
      <c r="AU113" s="42">
        <f t="shared" si="39"/>
        <v>999779</v>
      </c>
      <c r="AV113" s="39" t="s">
        <v>10</v>
      </c>
      <c r="AW113" s="28">
        <v>0.01</v>
      </c>
      <c r="AX113" s="30"/>
      <c r="AY113" s="42">
        <f t="shared" si="40"/>
        <v>221</v>
      </c>
      <c r="AZ113" s="39" t="s">
        <v>10</v>
      </c>
      <c r="BA113" s="28">
        <v>0.01</v>
      </c>
      <c r="BC113" s="64">
        <f t="shared" si="46"/>
        <v>734</v>
      </c>
      <c r="BD113" s="64">
        <f>$AY$89</f>
        <v>955</v>
      </c>
      <c r="BE113" s="64">
        <f t="shared" si="45"/>
        <v>-221</v>
      </c>
      <c r="BF113" s="64">
        <f t="shared" si="43"/>
        <v>221</v>
      </c>
      <c r="BG113" s="2">
        <f t="shared" si="42"/>
        <v>1</v>
      </c>
      <c r="BH113" s="2">
        <f t="shared" si="44"/>
        <v>0</v>
      </c>
    </row>
    <row r="114" spans="2:60" ht="15">
      <c r="B114" s="15" t="s">
        <v>66</v>
      </c>
      <c r="C114" s="13" t="s">
        <v>49</v>
      </c>
      <c r="D114" s="14" t="s">
        <v>40</v>
      </c>
      <c r="E114" s="13" t="s">
        <v>75</v>
      </c>
      <c r="F114" s="13">
        <v>210</v>
      </c>
      <c r="G114" s="13">
        <v>7</v>
      </c>
      <c r="H114" s="13">
        <v>3</v>
      </c>
      <c r="I114" s="13">
        <v>0.2</v>
      </c>
      <c r="J114" s="13">
        <v>20</v>
      </c>
      <c r="K114" s="13">
        <v>440</v>
      </c>
      <c r="L114" s="13">
        <v>27</v>
      </c>
      <c r="M114" s="13">
        <v>1</v>
      </c>
      <c r="N114" s="13">
        <v>2</v>
      </c>
      <c r="O114" s="13">
        <v>12</v>
      </c>
      <c r="P114" s="13">
        <v>2</v>
      </c>
      <c r="Q114" s="13">
        <v>0</v>
      </c>
      <c r="R114" s="13">
        <v>10</v>
      </c>
      <c r="S114" s="13">
        <v>15</v>
      </c>
      <c r="T114" s="49"/>
      <c r="U114" s="50"/>
      <c r="V114" s="1">
        <v>108</v>
      </c>
      <c r="W114" s="2" t="str">
        <f t="shared" si="29"/>
        <v>12" Medium Thin 'N Crispy®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N114" s="63">
        <v>0</v>
      </c>
      <c r="AP114" s="62">
        <v>22</v>
      </c>
      <c r="AQ114" s="60">
        <v>2</v>
      </c>
      <c r="AR114" s="60" t="s">
        <v>551</v>
      </c>
      <c r="AS114" s="60">
        <v>11</v>
      </c>
      <c r="AT114" s="1" t="s">
        <v>554</v>
      </c>
      <c r="AU114" s="42">
        <f t="shared" si="39"/>
        <v>14</v>
      </c>
      <c r="AV114" s="39" t="s">
        <v>10</v>
      </c>
      <c r="AW114" s="28">
        <v>0.01</v>
      </c>
      <c r="AX114" s="30"/>
      <c r="AY114" s="42">
        <f t="shared" si="40"/>
        <v>999986</v>
      </c>
      <c r="AZ114" s="39" t="s">
        <v>10</v>
      </c>
      <c r="BA114" s="28">
        <v>0.01</v>
      </c>
      <c r="BC114" s="64">
        <f t="shared" si="46"/>
        <v>734</v>
      </c>
      <c r="BD114" s="64">
        <f>$AZ$89</f>
        <v>720</v>
      </c>
      <c r="BE114" s="64">
        <f t="shared" si="45"/>
        <v>14</v>
      </c>
      <c r="BF114" s="64">
        <f t="shared" si="43"/>
        <v>-14</v>
      </c>
      <c r="BG114" s="2">
        <f t="shared" si="42"/>
        <v>0</v>
      </c>
      <c r="BH114" s="2">
        <f t="shared" si="44"/>
        <v>1</v>
      </c>
    </row>
    <row r="115" spans="2:60" ht="15">
      <c r="B115" s="15" t="s">
        <v>66</v>
      </c>
      <c r="C115" s="13" t="s">
        <v>50</v>
      </c>
      <c r="D115" s="14" t="s">
        <v>40</v>
      </c>
      <c r="E115" s="13" t="s">
        <v>75</v>
      </c>
      <c r="F115" s="13">
        <v>200</v>
      </c>
      <c r="G115" s="13">
        <v>6</v>
      </c>
      <c r="H115" s="13">
        <v>2</v>
      </c>
      <c r="I115" s="13">
        <v>0.1</v>
      </c>
      <c r="J115" s="13">
        <v>15</v>
      </c>
      <c r="K115" s="13">
        <v>410</v>
      </c>
      <c r="L115" s="13">
        <v>25</v>
      </c>
      <c r="M115" s="13">
        <v>1</v>
      </c>
      <c r="N115" s="13">
        <v>2</v>
      </c>
      <c r="O115" s="13">
        <v>11</v>
      </c>
      <c r="P115" s="13">
        <v>2</v>
      </c>
      <c r="Q115" s="13">
        <v>0</v>
      </c>
      <c r="R115" s="13">
        <v>10</v>
      </c>
      <c r="S115" s="13">
        <v>15</v>
      </c>
      <c r="T115" s="49"/>
      <c r="U115" s="50"/>
      <c r="V115" s="1">
        <v>109</v>
      </c>
      <c r="W115" s="2" t="str">
        <f t="shared" si="29"/>
        <v>14" Large Thin 'N Crispy®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N115" s="63">
        <v>1</v>
      </c>
      <c r="AP115" s="61">
        <v>23</v>
      </c>
      <c r="AQ115" s="59">
        <v>2</v>
      </c>
      <c r="AR115" s="59" t="s">
        <v>550</v>
      </c>
      <c r="AS115" s="59">
        <v>12</v>
      </c>
      <c r="AT115" s="1" t="s">
        <v>554</v>
      </c>
      <c r="AU115" s="42">
        <f t="shared" si="39"/>
        <v>999781</v>
      </c>
      <c r="AV115" s="39" t="s">
        <v>10</v>
      </c>
      <c r="AW115" s="28">
        <v>0.01</v>
      </c>
      <c r="AX115" s="30"/>
      <c r="AY115" s="42">
        <f t="shared" si="40"/>
        <v>219</v>
      </c>
      <c r="AZ115" s="39" t="s">
        <v>10</v>
      </c>
      <c r="BA115" s="28">
        <v>0.01</v>
      </c>
      <c r="BC115" s="64">
        <f t="shared" si="46"/>
        <v>734</v>
      </c>
      <c r="BD115" s="64">
        <f>$BA$89</f>
        <v>953</v>
      </c>
      <c r="BE115" s="64">
        <f t="shared" si="45"/>
        <v>-219</v>
      </c>
      <c r="BF115" s="64">
        <f t="shared" si="43"/>
        <v>219</v>
      </c>
      <c r="BG115" s="2">
        <f t="shared" si="42"/>
        <v>1</v>
      </c>
      <c r="BH115" s="2">
        <f t="shared" si="44"/>
        <v>0</v>
      </c>
    </row>
    <row r="116" spans="2:60" ht="15">
      <c r="B116" s="15" t="s">
        <v>66</v>
      </c>
      <c r="C116" s="13" t="s">
        <v>51</v>
      </c>
      <c r="D116" s="14" t="s">
        <v>40</v>
      </c>
      <c r="E116" s="13" t="s">
        <v>75</v>
      </c>
      <c r="F116" s="13">
        <v>390</v>
      </c>
      <c r="G116" s="13">
        <v>14</v>
      </c>
      <c r="H116" s="13">
        <v>6</v>
      </c>
      <c r="I116" s="13">
        <v>0.3</v>
      </c>
      <c r="J116" s="13">
        <v>40</v>
      </c>
      <c r="K116" s="13">
        <v>540</v>
      </c>
      <c r="L116" s="13">
        <v>44</v>
      </c>
      <c r="M116" s="13">
        <v>2</v>
      </c>
      <c r="N116" s="13">
        <v>3</v>
      </c>
      <c r="O116" s="13">
        <v>21</v>
      </c>
      <c r="P116" s="13">
        <v>8</v>
      </c>
      <c r="Q116" s="13">
        <v>0</v>
      </c>
      <c r="R116" s="13">
        <v>25</v>
      </c>
      <c r="S116" s="13">
        <v>20</v>
      </c>
      <c r="T116" s="49"/>
      <c r="U116" s="50"/>
      <c r="V116" s="1">
        <v>110</v>
      </c>
      <c r="W116" s="2" t="str">
        <f t="shared" si="29"/>
        <v>12" Medium Stuffed Crust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N116" s="63">
        <v>0</v>
      </c>
      <c r="AP116" s="62">
        <v>24</v>
      </c>
      <c r="AQ116" s="60">
        <v>2</v>
      </c>
      <c r="AR116" s="60" t="s">
        <v>551</v>
      </c>
      <c r="AS116" s="60">
        <v>13</v>
      </c>
      <c r="AT116" s="1" t="s">
        <v>554</v>
      </c>
      <c r="AU116" s="42">
        <f t="shared" si="39"/>
        <v>13</v>
      </c>
      <c r="AV116" s="39" t="s">
        <v>10</v>
      </c>
      <c r="AW116" s="28">
        <v>0.01</v>
      </c>
      <c r="AX116" s="30"/>
      <c r="AY116" s="42">
        <f t="shared" si="40"/>
        <v>999987</v>
      </c>
      <c r="AZ116" s="39" t="s">
        <v>10</v>
      </c>
      <c r="BA116" s="28">
        <v>0.01</v>
      </c>
      <c r="BC116" s="64">
        <f t="shared" si="46"/>
        <v>734</v>
      </c>
      <c r="BD116" s="64">
        <f>$BB$89</f>
        <v>721</v>
      </c>
      <c r="BE116" s="64">
        <f t="shared" si="45"/>
        <v>13</v>
      </c>
      <c r="BF116" s="64">
        <f t="shared" si="43"/>
        <v>-13</v>
      </c>
      <c r="BG116" s="2">
        <f t="shared" si="42"/>
        <v>0</v>
      </c>
      <c r="BH116" s="2">
        <f t="shared" si="44"/>
        <v>1</v>
      </c>
    </row>
    <row r="117" spans="2:60" ht="15">
      <c r="B117" s="15" t="s">
        <v>66</v>
      </c>
      <c r="C117" s="13" t="s">
        <v>52</v>
      </c>
      <c r="D117" s="14" t="s">
        <v>40</v>
      </c>
      <c r="E117" s="13" t="s">
        <v>75</v>
      </c>
      <c r="F117" s="13">
        <v>380</v>
      </c>
      <c r="G117" s="13">
        <v>14</v>
      </c>
      <c r="H117" s="13">
        <v>6</v>
      </c>
      <c r="I117" s="13">
        <v>0.3</v>
      </c>
      <c r="J117" s="13">
        <v>35</v>
      </c>
      <c r="K117" s="13">
        <v>540</v>
      </c>
      <c r="L117" s="13">
        <v>44</v>
      </c>
      <c r="M117" s="13">
        <v>2</v>
      </c>
      <c r="N117" s="13">
        <v>3</v>
      </c>
      <c r="O117" s="13">
        <v>21</v>
      </c>
      <c r="P117" s="13">
        <v>8</v>
      </c>
      <c r="Q117" s="13">
        <v>0</v>
      </c>
      <c r="R117" s="13">
        <v>25</v>
      </c>
      <c r="S117" s="13">
        <v>20</v>
      </c>
      <c r="T117" s="49"/>
      <c r="U117" s="50"/>
      <c r="V117" s="1">
        <v>111</v>
      </c>
      <c r="W117" s="2" t="str">
        <f t="shared" si="29"/>
        <v>14" Large Stuffed Crust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N117" s="63">
        <v>1</v>
      </c>
      <c r="AP117" s="61">
        <v>25</v>
      </c>
      <c r="AQ117" s="59">
        <v>2</v>
      </c>
      <c r="AR117" s="59" t="s">
        <v>550</v>
      </c>
      <c r="AS117" s="59">
        <v>14</v>
      </c>
      <c r="AT117" s="1" t="s">
        <v>554</v>
      </c>
      <c r="AU117" s="42">
        <f t="shared" si="39"/>
        <v>999782</v>
      </c>
      <c r="AV117" s="39" t="s">
        <v>10</v>
      </c>
      <c r="AW117" s="28">
        <v>0.01</v>
      </c>
      <c r="AX117" s="30"/>
      <c r="AY117" s="42">
        <f t="shared" si="40"/>
        <v>218</v>
      </c>
      <c r="AZ117" s="39" t="s">
        <v>10</v>
      </c>
      <c r="BA117" s="28">
        <v>0.01</v>
      </c>
      <c r="BC117" s="64">
        <f t="shared" si="46"/>
        <v>734</v>
      </c>
      <c r="BD117" s="64">
        <f>$BC$89</f>
        <v>952</v>
      </c>
      <c r="BE117" s="64">
        <f t="shared" si="45"/>
        <v>-218</v>
      </c>
      <c r="BF117" s="64">
        <f t="shared" si="43"/>
        <v>218</v>
      </c>
      <c r="BG117" s="2">
        <f t="shared" si="42"/>
        <v>1</v>
      </c>
      <c r="BH117" s="2">
        <f t="shared" si="44"/>
        <v>0</v>
      </c>
    </row>
    <row r="118" spans="2:60" ht="15">
      <c r="B118" s="15" t="s">
        <v>66</v>
      </c>
      <c r="C118" s="13" t="s">
        <v>53</v>
      </c>
      <c r="D118" s="14" t="s">
        <v>40</v>
      </c>
      <c r="E118" s="13" t="s">
        <v>75</v>
      </c>
      <c r="F118" s="13">
        <v>250</v>
      </c>
      <c r="G118" s="13">
        <v>8</v>
      </c>
      <c r="H118" s="13">
        <v>3</v>
      </c>
      <c r="I118" s="13">
        <v>0.2</v>
      </c>
      <c r="J118" s="13">
        <v>20</v>
      </c>
      <c r="K118" s="13">
        <v>280</v>
      </c>
      <c r="L118" s="13">
        <v>33</v>
      </c>
      <c r="M118" s="13">
        <v>2</v>
      </c>
      <c r="N118" s="13">
        <v>2</v>
      </c>
      <c r="O118" s="13">
        <v>12</v>
      </c>
      <c r="P118" s="13">
        <v>2</v>
      </c>
      <c r="Q118" s="13">
        <v>0</v>
      </c>
      <c r="R118" s="13">
        <v>10</v>
      </c>
      <c r="S118" s="13">
        <v>15</v>
      </c>
      <c r="T118" s="49"/>
      <c r="U118" s="50"/>
      <c r="V118" s="1">
        <v>112</v>
      </c>
      <c r="W118" s="2" t="str">
        <f t="shared" si="29"/>
        <v>12" Medium Classic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N118" s="63">
        <v>0</v>
      </c>
      <c r="AP118" s="62">
        <v>26</v>
      </c>
      <c r="AQ118" s="60">
        <v>3</v>
      </c>
      <c r="AR118" s="60" t="s">
        <v>551</v>
      </c>
      <c r="AS118" s="60">
        <v>4</v>
      </c>
      <c r="AT118" s="1" t="s">
        <v>554</v>
      </c>
      <c r="AU118" s="42">
        <f t="shared" si="39"/>
        <v>218</v>
      </c>
      <c r="AV118" s="39" t="s">
        <v>10</v>
      </c>
      <c r="AW118" s="28">
        <v>0.01</v>
      </c>
      <c r="AX118" s="30"/>
      <c r="AY118" s="42">
        <f t="shared" si="40"/>
        <v>999782</v>
      </c>
      <c r="AZ118" s="39" t="s">
        <v>10</v>
      </c>
      <c r="BA118" s="28">
        <v>0.01</v>
      </c>
      <c r="BC118" s="64">
        <f t="shared" ref="BC118:BC128" si="47">$AR$89</f>
        <v>963</v>
      </c>
      <c r="BD118" s="64">
        <f>$AS$89</f>
        <v>745</v>
      </c>
      <c r="BE118" s="64">
        <f t="shared" si="45"/>
        <v>218</v>
      </c>
      <c r="BF118" s="64">
        <f t="shared" si="43"/>
        <v>-218</v>
      </c>
      <c r="BG118" s="2">
        <f t="shared" si="42"/>
        <v>0</v>
      </c>
      <c r="BH118" s="2">
        <f t="shared" si="44"/>
        <v>1</v>
      </c>
    </row>
    <row r="119" spans="2:60" ht="15">
      <c r="B119" s="15" t="s">
        <v>66</v>
      </c>
      <c r="C119" s="13" t="s">
        <v>54</v>
      </c>
      <c r="D119" s="14" t="s">
        <v>40</v>
      </c>
      <c r="E119" s="13" t="s">
        <v>75</v>
      </c>
      <c r="F119" s="13">
        <v>230</v>
      </c>
      <c r="G119" s="13">
        <v>7</v>
      </c>
      <c r="H119" s="13">
        <v>3</v>
      </c>
      <c r="I119" s="13">
        <v>0.2</v>
      </c>
      <c r="J119" s="13">
        <v>15</v>
      </c>
      <c r="K119" s="13">
        <v>260</v>
      </c>
      <c r="L119" s="13">
        <v>30</v>
      </c>
      <c r="M119" s="13">
        <v>1</v>
      </c>
      <c r="N119" s="13">
        <v>2</v>
      </c>
      <c r="O119" s="13">
        <v>11</v>
      </c>
      <c r="P119" s="13">
        <v>2</v>
      </c>
      <c r="Q119" s="13">
        <v>0</v>
      </c>
      <c r="R119" s="13">
        <v>10</v>
      </c>
      <c r="S119" s="13">
        <v>15</v>
      </c>
      <c r="T119" s="49"/>
      <c r="U119" s="50"/>
      <c r="V119" s="1">
        <v>113</v>
      </c>
      <c r="W119" s="2" t="str">
        <f t="shared" si="29"/>
        <v>14" Large Classic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N119" s="63">
        <v>1</v>
      </c>
      <c r="AP119" s="61">
        <v>27</v>
      </c>
      <c r="AQ119" s="59">
        <v>3</v>
      </c>
      <c r="AR119" s="59" t="s">
        <v>550</v>
      </c>
      <c r="AS119" s="59">
        <v>5</v>
      </c>
      <c r="AT119" s="1" t="s">
        <v>554</v>
      </c>
      <c r="AU119" s="42">
        <f t="shared" si="39"/>
        <v>999994</v>
      </c>
      <c r="AV119" s="39" t="s">
        <v>10</v>
      </c>
      <c r="AW119" s="28">
        <v>0.01</v>
      </c>
      <c r="AX119" s="30"/>
      <c r="AY119" s="42">
        <f t="shared" si="40"/>
        <v>6</v>
      </c>
      <c r="AZ119" s="39" t="s">
        <v>10</v>
      </c>
      <c r="BA119" s="28">
        <v>0.01</v>
      </c>
      <c r="BC119" s="64">
        <f t="shared" si="47"/>
        <v>963</v>
      </c>
      <c r="BD119" s="64">
        <f>$AT$89</f>
        <v>969</v>
      </c>
      <c r="BE119" s="64">
        <f t="shared" si="45"/>
        <v>-6</v>
      </c>
      <c r="BF119" s="64">
        <f t="shared" si="43"/>
        <v>6</v>
      </c>
      <c r="BG119" s="2">
        <f t="shared" si="42"/>
        <v>1</v>
      </c>
      <c r="BH119" s="2">
        <f t="shared" si="44"/>
        <v>0</v>
      </c>
    </row>
    <row r="120" spans="2:60" ht="15">
      <c r="B120" s="15" t="s">
        <v>66</v>
      </c>
      <c r="C120" s="13" t="s">
        <v>55</v>
      </c>
      <c r="D120" s="14" t="s">
        <v>40</v>
      </c>
      <c r="E120" s="13" t="s">
        <v>75</v>
      </c>
      <c r="F120" s="13">
        <v>230</v>
      </c>
      <c r="G120" s="13">
        <v>6</v>
      </c>
      <c r="H120" s="13">
        <v>2</v>
      </c>
      <c r="I120" s="13">
        <v>0.1</v>
      </c>
      <c r="J120" s="13">
        <v>20</v>
      </c>
      <c r="K120" s="13">
        <v>370</v>
      </c>
      <c r="L120" s="13">
        <v>30</v>
      </c>
      <c r="M120" s="13">
        <v>2</v>
      </c>
      <c r="N120" s="13">
        <v>3</v>
      </c>
      <c r="O120" s="13">
        <v>13</v>
      </c>
      <c r="P120" s="13">
        <v>0</v>
      </c>
      <c r="Q120" s="13">
        <v>0</v>
      </c>
      <c r="R120" s="13">
        <v>10</v>
      </c>
      <c r="S120" s="13">
        <v>20</v>
      </c>
      <c r="T120" s="49"/>
      <c r="U120" s="50"/>
      <c r="V120" s="1">
        <v>114</v>
      </c>
      <c r="W120" s="2" t="str">
        <f t="shared" si="29"/>
        <v>12" Multigrain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N120" s="63">
        <v>0</v>
      </c>
      <c r="AP120" s="62">
        <v>28</v>
      </c>
      <c r="AQ120" s="60">
        <v>3</v>
      </c>
      <c r="AR120" s="60" t="s">
        <v>551</v>
      </c>
      <c r="AS120" s="60">
        <v>6</v>
      </c>
      <c r="AT120" s="1" t="s">
        <v>554</v>
      </c>
      <c r="AU120" s="42">
        <f t="shared" si="39"/>
        <v>201</v>
      </c>
      <c r="AV120" s="39" t="s">
        <v>10</v>
      </c>
      <c r="AW120" s="28">
        <v>0.01</v>
      </c>
      <c r="AX120" s="30"/>
      <c r="AY120" s="42">
        <f t="shared" si="40"/>
        <v>999799</v>
      </c>
      <c r="AZ120" s="39" t="s">
        <v>10</v>
      </c>
      <c r="BA120" s="28">
        <v>0.01</v>
      </c>
      <c r="BC120" s="64">
        <f t="shared" si="47"/>
        <v>963</v>
      </c>
      <c r="BD120" s="64">
        <f>$AU$89</f>
        <v>762</v>
      </c>
      <c r="BE120" s="64">
        <f t="shared" si="45"/>
        <v>201</v>
      </c>
      <c r="BF120" s="64">
        <f t="shared" si="43"/>
        <v>-201</v>
      </c>
      <c r="BG120" s="2">
        <f t="shared" si="42"/>
        <v>0</v>
      </c>
      <c r="BH120" s="2">
        <f t="shared" si="44"/>
        <v>1</v>
      </c>
    </row>
    <row r="121" spans="2:60" ht="15">
      <c r="B121" s="15" t="s">
        <v>67</v>
      </c>
      <c r="C121" s="13" t="s">
        <v>45</v>
      </c>
      <c r="D121" s="14" t="s">
        <v>40</v>
      </c>
      <c r="E121" s="13" t="s">
        <v>75</v>
      </c>
      <c r="F121" s="13">
        <v>650</v>
      </c>
      <c r="G121" s="13">
        <v>26</v>
      </c>
      <c r="H121" s="13">
        <v>8</v>
      </c>
      <c r="I121" s="13">
        <v>0.4</v>
      </c>
      <c r="J121" s="13">
        <v>50</v>
      </c>
      <c r="K121" s="13">
        <v>830</v>
      </c>
      <c r="L121" s="13">
        <v>75</v>
      </c>
      <c r="M121" s="13">
        <v>4</v>
      </c>
      <c r="N121" s="13">
        <v>3</v>
      </c>
      <c r="O121" s="13">
        <v>28</v>
      </c>
      <c r="P121" s="13">
        <v>2</v>
      </c>
      <c r="Q121" s="13">
        <v>0</v>
      </c>
      <c r="R121" s="13">
        <v>20</v>
      </c>
      <c r="S121" s="13">
        <v>35</v>
      </c>
      <c r="T121" s="49"/>
      <c r="U121" s="50"/>
      <c r="V121" s="1">
        <v>115</v>
      </c>
      <c r="W121" s="2" t="str">
        <f t="shared" si="29"/>
        <v>6" Personal Pan Pizza®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N121" s="63">
        <v>0</v>
      </c>
      <c r="AP121" s="61">
        <v>29</v>
      </c>
      <c r="AQ121" s="59">
        <v>3</v>
      </c>
      <c r="AR121" s="59" t="s">
        <v>550</v>
      </c>
      <c r="AS121" s="59">
        <v>7</v>
      </c>
      <c r="AT121" s="1" t="s">
        <v>554</v>
      </c>
      <c r="AU121" s="42">
        <f t="shared" si="39"/>
        <v>5</v>
      </c>
      <c r="AV121" s="39" t="s">
        <v>10</v>
      </c>
      <c r="AW121" s="28">
        <v>0.01</v>
      </c>
      <c r="AX121" s="30"/>
      <c r="AY121" s="42">
        <f t="shared" si="40"/>
        <v>999995</v>
      </c>
      <c r="AZ121" s="39" t="s">
        <v>10</v>
      </c>
      <c r="BA121" s="28">
        <v>0.01</v>
      </c>
      <c r="BC121" s="64">
        <f t="shared" si="47"/>
        <v>963</v>
      </c>
      <c r="BD121" s="64">
        <f>$AV$89</f>
        <v>958</v>
      </c>
      <c r="BE121" s="64">
        <f t="shared" si="45"/>
        <v>5</v>
      </c>
      <c r="BF121" s="64">
        <f t="shared" si="43"/>
        <v>-5</v>
      </c>
      <c r="BG121" s="2">
        <f t="shared" si="42"/>
        <v>0</v>
      </c>
      <c r="BH121" s="2">
        <f t="shared" si="44"/>
        <v>1</v>
      </c>
    </row>
    <row r="122" spans="2:60" ht="15">
      <c r="B122" s="15" t="s">
        <v>67</v>
      </c>
      <c r="C122" s="13" t="s">
        <v>46</v>
      </c>
      <c r="D122" s="14" t="s">
        <v>40</v>
      </c>
      <c r="E122" s="13" t="s">
        <v>75</v>
      </c>
      <c r="F122" s="13">
        <v>200</v>
      </c>
      <c r="G122" s="13">
        <v>8</v>
      </c>
      <c r="H122" s="13">
        <v>2</v>
      </c>
      <c r="I122" s="13">
        <v>0.1</v>
      </c>
      <c r="J122" s="13">
        <v>15</v>
      </c>
      <c r="K122" s="13">
        <v>270</v>
      </c>
      <c r="L122" s="13">
        <v>22</v>
      </c>
      <c r="M122" s="13">
        <v>1</v>
      </c>
      <c r="N122" s="13">
        <v>1</v>
      </c>
      <c r="O122" s="13">
        <v>9</v>
      </c>
      <c r="P122" s="13">
        <v>0</v>
      </c>
      <c r="Q122" s="13">
        <v>0</v>
      </c>
      <c r="R122" s="13">
        <v>6</v>
      </c>
      <c r="S122" s="13">
        <v>10</v>
      </c>
      <c r="T122" s="49"/>
      <c r="U122" s="50"/>
      <c r="V122" s="1">
        <v>116</v>
      </c>
      <c r="W122" s="2" t="str">
        <f t="shared" si="29"/>
        <v>9" Small Pan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N122" s="63">
        <v>0</v>
      </c>
      <c r="AP122" s="62">
        <v>30</v>
      </c>
      <c r="AQ122" s="60">
        <v>3</v>
      </c>
      <c r="AR122" s="60" t="s">
        <v>551</v>
      </c>
      <c r="AS122" s="60">
        <v>8</v>
      </c>
      <c r="AT122" s="1" t="s">
        <v>554</v>
      </c>
      <c r="AU122" s="42">
        <f t="shared" si="39"/>
        <v>561</v>
      </c>
      <c r="AV122" s="39" t="s">
        <v>10</v>
      </c>
      <c r="AW122" s="28">
        <v>0.01</v>
      </c>
      <c r="AX122" s="30"/>
      <c r="AY122" s="42">
        <f t="shared" si="40"/>
        <v>999439</v>
      </c>
      <c r="AZ122" s="39" t="s">
        <v>10</v>
      </c>
      <c r="BA122" s="28">
        <v>0.01</v>
      </c>
      <c r="BC122" s="64">
        <f t="shared" si="47"/>
        <v>963</v>
      </c>
      <c r="BD122" s="64">
        <f>$AW$89</f>
        <v>402</v>
      </c>
      <c r="BE122" s="64">
        <f t="shared" si="45"/>
        <v>561</v>
      </c>
      <c r="BF122" s="64">
        <f t="shared" si="43"/>
        <v>-561</v>
      </c>
      <c r="BG122" s="2">
        <f t="shared" si="42"/>
        <v>0</v>
      </c>
      <c r="BH122" s="2">
        <f t="shared" si="44"/>
        <v>1</v>
      </c>
    </row>
    <row r="123" spans="2:60" ht="15">
      <c r="B123" s="15" t="s">
        <v>67</v>
      </c>
      <c r="C123" s="13" t="s">
        <v>47</v>
      </c>
      <c r="D123" s="14" t="s">
        <v>40</v>
      </c>
      <c r="E123" s="13" t="s">
        <v>75</v>
      </c>
      <c r="F123" s="13">
        <v>280</v>
      </c>
      <c r="G123" s="13">
        <v>12</v>
      </c>
      <c r="H123" s="13">
        <v>3</v>
      </c>
      <c r="I123" s="13">
        <v>0.2</v>
      </c>
      <c r="J123" s="13">
        <v>25</v>
      </c>
      <c r="K123" s="13">
        <v>390</v>
      </c>
      <c r="L123" s="13">
        <v>30</v>
      </c>
      <c r="M123" s="13">
        <v>2</v>
      </c>
      <c r="N123" s="13">
        <v>1</v>
      </c>
      <c r="O123" s="13">
        <v>13</v>
      </c>
      <c r="P123" s="13">
        <v>0</v>
      </c>
      <c r="Q123" s="13">
        <v>0</v>
      </c>
      <c r="R123" s="13">
        <v>8</v>
      </c>
      <c r="S123" s="13">
        <v>15</v>
      </c>
      <c r="T123" s="49"/>
      <c r="U123" s="50"/>
      <c r="V123" s="1">
        <v>117</v>
      </c>
      <c r="W123" s="2" t="str">
        <f t="shared" si="29"/>
        <v>12" Medium Pan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N123" s="63">
        <v>0</v>
      </c>
      <c r="AP123" s="61">
        <v>31</v>
      </c>
      <c r="AQ123" s="59">
        <v>3</v>
      </c>
      <c r="AR123" s="59" t="s">
        <v>550</v>
      </c>
      <c r="AS123" s="59">
        <v>9</v>
      </c>
      <c r="AT123" s="1" t="s">
        <v>554</v>
      </c>
      <c r="AU123" s="42">
        <f t="shared" si="39"/>
        <v>244</v>
      </c>
      <c r="AV123" s="39" t="s">
        <v>10</v>
      </c>
      <c r="AW123" s="28">
        <v>0.01</v>
      </c>
      <c r="AX123" s="30"/>
      <c r="AY123" s="42">
        <f t="shared" si="40"/>
        <v>999756</v>
      </c>
      <c r="AZ123" s="39" t="s">
        <v>10</v>
      </c>
      <c r="BA123" s="28">
        <v>0.01</v>
      </c>
      <c r="BC123" s="65">
        <f t="shared" si="47"/>
        <v>963</v>
      </c>
      <c r="BD123" s="65">
        <f>$AX$89</f>
        <v>719</v>
      </c>
      <c r="BE123" s="65">
        <f t="shared" si="45"/>
        <v>244</v>
      </c>
      <c r="BF123" s="65">
        <f t="shared" si="43"/>
        <v>-244</v>
      </c>
      <c r="BG123" s="66">
        <f t="shared" si="42"/>
        <v>0</v>
      </c>
      <c r="BH123" s="66">
        <f t="shared" si="44"/>
        <v>1</v>
      </c>
    </row>
    <row r="124" spans="2:60" ht="15">
      <c r="B124" s="15" t="s">
        <v>67</v>
      </c>
      <c r="C124" s="13" t="s">
        <v>48</v>
      </c>
      <c r="D124" s="14" t="s">
        <v>40</v>
      </c>
      <c r="E124" s="13" t="s">
        <v>75</v>
      </c>
      <c r="F124" s="13">
        <v>260</v>
      </c>
      <c r="G124" s="13">
        <v>11</v>
      </c>
      <c r="H124" s="13">
        <v>3</v>
      </c>
      <c r="I124" s="13">
        <v>0.2</v>
      </c>
      <c r="J124" s="13">
        <v>20</v>
      </c>
      <c r="K124" s="13">
        <v>360</v>
      </c>
      <c r="L124" s="13">
        <v>28</v>
      </c>
      <c r="M124" s="13">
        <v>1</v>
      </c>
      <c r="N124" s="13">
        <v>1</v>
      </c>
      <c r="O124" s="13">
        <v>12</v>
      </c>
      <c r="P124" s="13">
        <v>0</v>
      </c>
      <c r="Q124" s="13">
        <v>0</v>
      </c>
      <c r="R124" s="13">
        <v>8</v>
      </c>
      <c r="S124" s="13">
        <v>15</v>
      </c>
      <c r="T124" s="49"/>
      <c r="U124" s="50"/>
      <c r="V124" s="1">
        <v>118</v>
      </c>
      <c r="W124" s="2" t="str">
        <f t="shared" si="29"/>
        <v>14" Large Pan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N124" s="63">
        <v>0</v>
      </c>
      <c r="AP124" s="62">
        <v>32</v>
      </c>
      <c r="AQ124" s="60">
        <v>3</v>
      </c>
      <c r="AR124" s="60" t="s">
        <v>551</v>
      </c>
      <c r="AS124" s="60">
        <v>10</v>
      </c>
      <c r="AT124" s="1" t="s">
        <v>554</v>
      </c>
      <c r="AU124" s="42">
        <f t="shared" si="39"/>
        <v>8</v>
      </c>
      <c r="AV124" s="39" t="s">
        <v>10</v>
      </c>
      <c r="AW124" s="28">
        <v>0.01</v>
      </c>
      <c r="AX124" s="30"/>
      <c r="AY124" s="42">
        <f t="shared" si="40"/>
        <v>999992</v>
      </c>
      <c r="AZ124" s="39" t="s">
        <v>10</v>
      </c>
      <c r="BA124" s="28">
        <v>0.01</v>
      </c>
      <c r="BC124" s="64">
        <f t="shared" si="47"/>
        <v>963</v>
      </c>
      <c r="BD124" s="64">
        <f>$AY$89</f>
        <v>955</v>
      </c>
      <c r="BE124" s="64">
        <f t="shared" si="45"/>
        <v>8</v>
      </c>
      <c r="BF124" s="64">
        <f t="shared" si="43"/>
        <v>-8</v>
      </c>
      <c r="BG124" s="2">
        <f t="shared" si="42"/>
        <v>0</v>
      </c>
      <c r="BH124" s="2">
        <f t="shared" si="44"/>
        <v>1</v>
      </c>
    </row>
    <row r="125" spans="2:60" ht="15">
      <c r="B125" s="15" t="s">
        <v>67</v>
      </c>
      <c r="C125" s="13" t="s">
        <v>49</v>
      </c>
      <c r="D125" s="14" t="s">
        <v>40</v>
      </c>
      <c r="E125" s="13" t="s">
        <v>75</v>
      </c>
      <c r="F125" s="13">
        <v>230</v>
      </c>
      <c r="G125" s="13">
        <v>8</v>
      </c>
      <c r="H125" s="13">
        <v>3</v>
      </c>
      <c r="I125" s="13">
        <v>0.1</v>
      </c>
      <c r="J125" s="13">
        <v>25</v>
      </c>
      <c r="K125" s="13">
        <v>560</v>
      </c>
      <c r="L125" s="13">
        <v>27</v>
      </c>
      <c r="M125" s="13">
        <v>1</v>
      </c>
      <c r="N125" s="13">
        <v>1</v>
      </c>
      <c r="O125" s="13">
        <v>12</v>
      </c>
      <c r="P125" s="13">
        <v>0</v>
      </c>
      <c r="Q125" s="13">
        <v>0</v>
      </c>
      <c r="R125" s="13">
        <v>8</v>
      </c>
      <c r="S125" s="13">
        <v>15</v>
      </c>
      <c r="T125" s="49"/>
      <c r="U125" s="50"/>
      <c r="V125" s="1">
        <v>119</v>
      </c>
      <c r="W125" s="2" t="str">
        <f t="shared" si="29"/>
        <v>12" Medium Thin 'N Crispy®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N125" s="63">
        <v>0</v>
      </c>
      <c r="AP125" s="61">
        <v>33</v>
      </c>
      <c r="AQ125" s="59">
        <v>3</v>
      </c>
      <c r="AR125" s="59" t="s">
        <v>550</v>
      </c>
      <c r="AS125" s="59">
        <v>11</v>
      </c>
      <c r="AT125" s="1" t="s">
        <v>554</v>
      </c>
      <c r="AU125" s="42">
        <f t="shared" si="39"/>
        <v>243</v>
      </c>
      <c r="AV125" s="39" t="s">
        <v>10</v>
      </c>
      <c r="AW125" s="28">
        <v>0.01</v>
      </c>
      <c r="AX125" s="30"/>
      <c r="AY125" s="42">
        <f t="shared" si="40"/>
        <v>999757</v>
      </c>
      <c r="AZ125" s="39" t="s">
        <v>10</v>
      </c>
      <c r="BA125" s="28">
        <v>0.01</v>
      </c>
      <c r="BC125" s="64">
        <f t="shared" si="47"/>
        <v>963</v>
      </c>
      <c r="BD125" s="64">
        <f>$AZ$89</f>
        <v>720</v>
      </c>
      <c r="BE125" s="64">
        <f t="shared" si="45"/>
        <v>243</v>
      </c>
      <c r="BF125" s="64">
        <f t="shared" si="43"/>
        <v>-243</v>
      </c>
      <c r="BG125" s="2">
        <f t="shared" si="42"/>
        <v>0</v>
      </c>
      <c r="BH125" s="2">
        <f t="shared" si="44"/>
        <v>1</v>
      </c>
    </row>
    <row r="126" spans="2:60" ht="15">
      <c r="B126" s="15" t="s">
        <v>67</v>
      </c>
      <c r="C126" s="13" t="s">
        <v>50</v>
      </c>
      <c r="D126" s="14" t="s">
        <v>40</v>
      </c>
      <c r="E126" s="13" t="s">
        <v>75</v>
      </c>
      <c r="F126" s="13">
        <v>220</v>
      </c>
      <c r="G126" s="13">
        <v>8</v>
      </c>
      <c r="H126" s="13">
        <v>3</v>
      </c>
      <c r="I126" s="13">
        <v>0.1</v>
      </c>
      <c r="J126" s="13">
        <v>20</v>
      </c>
      <c r="K126" s="13">
        <v>530</v>
      </c>
      <c r="L126" s="13">
        <v>25</v>
      </c>
      <c r="M126" s="13">
        <v>1</v>
      </c>
      <c r="N126" s="13">
        <v>1</v>
      </c>
      <c r="O126" s="13">
        <v>11</v>
      </c>
      <c r="P126" s="13">
        <v>0</v>
      </c>
      <c r="Q126" s="13">
        <v>0</v>
      </c>
      <c r="R126" s="13">
        <v>8</v>
      </c>
      <c r="S126" s="13">
        <v>15</v>
      </c>
      <c r="T126" s="49"/>
      <c r="U126" s="50"/>
      <c r="V126" s="1">
        <v>120</v>
      </c>
      <c r="W126" s="2" t="str">
        <f t="shared" si="29"/>
        <v>14" Large Thin 'N Crispy®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N126" s="63">
        <v>0</v>
      </c>
      <c r="AP126" s="62">
        <v>34</v>
      </c>
      <c r="AQ126" s="60">
        <v>3</v>
      </c>
      <c r="AR126" s="60" t="s">
        <v>551</v>
      </c>
      <c r="AS126" s="60">
        <v>12</v>
      </c>
      <c r="AT126" s="1" t="s">
        <v>554</v>
      </c>
      <c r="AU126" s="42">
        <f t="shared" si="39"/>
        <v>10</v>
      </c>
      <c r="AV126" s="39" t="s">
        <v>10</v>
      </c>
      <c r="AW126" s="28">
        <v>0.01</v>
      </c>
      <c r="AX126" s="30"/>
      <c r="AY126" s="42">
        <f t="shared" si="40"/>
        <v>999990</v>
      </c>
      <c r="AZ126" s="39" t="s">
        <v>10</v>
      </c>
      <c r="BA126" s="28">
        <v>0.01</v>
      </c>
      <c r="BC126" s="64">
        <f t="shared" si="47"/>
        <v>963</v>
      </c>
      <c r="BD126" s="64">
        <f>$BA$89</f>
        <v>953</v>
      </c>
      <c r="BE126" s="64">
        <f t="shared" si="45"/>
        <v>10</v>
      </c>
      <c r="BF126" s="64">
        <f t="shared" si="43"/>
        <v>-10</v>
      </c>
      <c r="BG126" s="2">
        <f t="shared" si="42"/>
        <v>0</v>
      </c>
      <c r="BH126" s="2">
        <f t="shared" si="44"/>
        <v>1</v>
      </c>
    </row>
    <row r="127" spans="2:60" ht="15">
      <c r="B127" s="15" t="s">
        <v>67</v>
      </c>
      <c r="C127" s="13" t="s">
        <v>51</v>
      </c>
      <c r="D127" s="14" t="s">
        <v>40</v>
      </c>
      <c r="E127" s="13" t="s">
        <v>75</v>
      </c>
      <c r="F127" s="13">
        <v>390</v>
      </c>
      <c r="G127" s="13">
        <v>15</v>
      </c>
      <c r="H127" s="13">
        <v>6</v>
      </c>
      <c r="I127" s="13">
        <v>0.3</v>
      </c>
      <c r="J127" s="13">
        <v>40</v>
      </c>
      <c r="K127" s="13">
        <v>620</v>
      </c>
      <c r="L127" s="13">
        <v>43</v>
      </c>
      <c r="M127" s="13">
        <v>2</v>
      </c>
      <c r="N127" s="13">
        <v>2</v>
      </c>
      <c r="O127" s="13">
        <v>20</v>
      </c>
      <c r="P127" s="13">
        <v>6</v>
      </c>
      <c r="Q127" s="13">
        <v>0</v>
      </c>
      <c r="R127" s="13">
        <v>25</v>
      </c>
      <c r="S127" s="13">
        <v>20</v>
      </c>
      <c r="T127" s="49"/>
      <c r="U127" s="50"/>
      <c r="V127" s="1">
        <v>121</v>
      </c>
      <c r="W127" s="2" t="str">
        <f t="shared" si="29"/>
        <v>12" Medium Stuffed Crust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N127" s="63">
        <v>0</v>
      </c>
      <c r="AP127" s="61">
        <v>35</v>
      </c>
      <c r="AQ127" s="59">
        <v>3</v>
      </c>
      <c r="AR127" s="59" t="s">
        <v>550</v>
      </c>
      <c r="AS127" s="59">
        <v>13</v>
      </c>
      <c r="AT127" s="1" t="s">
        <v>554</v>
      </c>
      <c r="AU127" s="42">
        <f t="shared" si="39"/>
        <v>242</v>
      </c>
      <c r="AV127" s="39" t="s">
        <v>10</v>
      </c>
      <c r="AW127" s="28">
        <v>0.01</v>
      </c>
      <c r="AX127" s="30"/>
      <c r="AY127" s="42">
        <f t="shared" si="40"/>
        <v>999758</v>
      </c>
      <c r="AZ127" s="39" t="s">
        <v>10</v>
      </c>
      <c r="BA127" s="28">
        <v>0.01</v>
      </c>
      <c r="BC127" s="64">
        <f t="shared" si="47"/>
        <v>963</v>
      </c>
      <c r="BD127" s="64">
        <f>$BB$89</f>
        <v>721</v>
      </c>
      <c r="BE127" s="64">
        <f t="shared" si="45"/>
        <v>242</v>
      </c>
      <c r="BF127" s="64">
        <f t="shared" si="43"/>
        <v>-242</v>
      </c>
      <c r="BG127" s="2">
        <f t="shared" si="42"/>
        <v>0</v>
      </c>
      <c r="BH127" s="2">
        <f t="shared" si="44"/>
        <v>1</v>
      </c>
    </row>
    <row r="128" spans="2:60" ht="15">
      <c r="B128" s="15" t="s">
        <v>67</v>
      </c>
      <c r="C128" s="13" t="s">
        <v>52</v>
      </c>
      <c r="D128" s="14" t="s">
        <v>40</v>
      </c>
      <c r="E128" s="13" t="s">
        <v>75</v>
      </c>
      <c r="F128" s="13">
        <v>400</v>
      </c>
      <c r="G128" s="13">
        <v>16</v>
      </c>
      <c r="H128" s="13">
        <v>7</v>
      </c>
      <c r="I128" s="13">
        <v>0.3</v>
      </c>
      <c r="J128" s="13">
        <v>40</v>
      </c>
      <c r="K128" s="13">
        <v>670</v>
      </c>
      <c r="L128" s="13">
        <v>44</v>
      </c>
      <c r="M128" s="13">
        <v>2</v>
      </c>
      <c r="N128" s="13">
        <v>2</v>
      </c>
      <c r="O128" s="13">
        <v>21</v>
      </c>
      <c r="P128" s="13">
        <v>6</v>
      </c>
      <c r="Q128" s="13">
        <v>0</v>
      </c>
      <c r="R128" s="13">
        <v>25</v>
      </c>
      <c r="S128" s="13">
        <v>25</v>
      </c>
      <c r="T128" s="49"/>
      <c r="U128" s="50"/>
      <c r="V128" s="1">
        <v>122</v>
      </c>
      <c r="W128" s="2" t="str">
        <f t="shared" si="29"/>
        <v>14" Large Stuffed Crust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N128" s="63">
        <v>0</v>
      </c>
      <c r="AP128" s="62">
        <v>36</v>
      </c>
      <c r="AQ128" s="60">
        <v>3</v>
      </c>
      <c r="AR128" s="60" t="s">
        <v>551</v>
      </c>
      <c r="AS128" s="60">
        <v>14</v>
      </c>
      <c r="AT128" s="1" t="s">
        <v>554</v>
      </c>
      <c r="AU128" s="42">
        <f t="shared" si="39"/>
        <v>11</v>
      </c>
      <c r="AV128" s="39" t="s">
        <v>10</v>
      </c>
      <c r="AW128" s="28">
        <v>0.01</v>
      </c>
      <c r="AX128" s="30"/>
      <c r="AY128" s="42">
        <f t="shared" si="40"/>
        <v>999989</v>
      </c>
      <c r="AZ128" s="39" t="s">
        <v>10</v>
      </c>
      <c r="BA128" s="28">
        <v>0.01</v>
      </c>
      <c r="BC128" s="64">
        <f t="shared" si="47"/>
        <v>963</v>
      </c>
      <c r="BD128" s="64">
        <f>$BC$89</f>
        <v>952</v>
      </c>
      <c r="BE128" s="64">
        <f t="shared" si="45"/>
        <v>11</v>
      </c>
      <c r="BF128" s="64">
        <f t="shared" si="43"/>
        <v>-11</v>
      </c>
      <c r="BG128" s="2">
        <f t="shared" si="42"/>
        <v>0</v>
      </c>
      <c r="BH128" s="2">
        <f t="shared" si="44"/>
        <v>1</v>
      </c>
    </row>
    <row r="129" spans="2:60" ht="15">
      <c r="B129" s="15" t="s">
        <v>67</v>
      </c>
      <c r="C129" s="13" t="s">
        <v>53</v>
      </c>
      <c r="D129" s="14" t="s">
        <v>40</v>
      </c>
      <c r="E129" s="13" t="s">
        <v>75</v>
      </c>
      <c r="F129" s="13">
        <v>270</v>
      </c>
      <c r="G129" s="13">
        <v>9</v>
      </c>
      <c r="H129" s="13">
        <v>3</v>
      </c>
      <c r="I129" s="13">
        <v>0.2</v>
      </c>
      <c r="J129" s="13">
        <v>25</v>
      </c>
      <c r="K129" s="13">
        <v>410</v>
      </c>
      <c r="L129" s="13">
        <v>33</v>
      </c>
      <c r="M129" s="13">
        <v>1</v>
      </c>
      <c r="N129" s="13">
        <v>2</v>
      </c>
      <c r="O129" s="13">
        <v>13</v>
      </c>
      <c r="P129" s="13">
        <v>0</v>
      </c>
      <c r="Q129" s="13">
        <v>0</v>
      </c>
      <c r="R129" s="13">
        <v>10</v>
      </c>
      <c r="S129" s="13">
        <v>15</v>
      </c>
      <c r="T129" s="49"/>
      <c r="U129" s="50"/>
      <c r="V129" s="1">
        <v>123</v>
      </c>
      <c r="W129" s="2" t="str">
        <f t="shared" si="29"/>
        <v>12" Medium Classic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N129" s="63">
        <v>1</v>
      </c>
      <c r="AP129" s="61">
        <v>37</v>
      </c>
      <c r="AQ129" s="59">
        <v>4</v>
      </c>
      <c r="AR129" s="59" t="s">
        <v>550</v>
      </c>
      <c r="AS129" s="59">
        <v>5</v>
      </c>
      <c r="AT129" s="1" t="s">
        <v>554</v>
      </c>
      <c r="AU129" s="42">
        <f t="shared" si="39"/>
        <v>999776</v>
      </c>
      <c r="AV129" s="39" t="s">
        <v>10</v>
      </c>
      <c r="AW129" s="28">
        <v>0.01</v>
      </c>
      <c r="AX129" s="30"/>
      <c r="AY129" s="42">
        <f t="shared" si="40"/>
        <v>224</v>
      </c>
      <c r="AZ129" s="39" t="s">
        <v>10</v>
      </c>
      <c r="BA129" s="28">
        <v>0.01</v>
      </c>
      <c r="BC129" s="64">
        <f t="shared" ref="BC129:BC138" si="48">$AS$89</f>
        <v>745</v>
      </c>
      <c r="BD129" s="64">
        <f>$AT$89</f>
        <v>969</v>
      </c>
      <c r="BE129" s="64">
        <f t="shared" si="45"/>
        <v>-224</v>
      </c>
      <c r="BF129" s="64">
        <f t="shared" si="43"/>
        <v>224</v>
      </c>
      <c r="BG129" s="2">
        <f t="shared" si="42"/>
        <v>1</v>
      </c>
      <c r="BH129" s="2">
        <f t="shared" si="44"/>
        <v>0</v>
      </c>
    </row>
    <row r="130" spans="2:60" ht="15">
      <c r="B130" s="15" t="s">
        <v>67</v>
      </c>
      <c r="C130" s="13" t="s">
        <v>54</v>
      </c>
      <c r="D130" s="14" t="s">
        <v>40</v>
      </c>
      <c r="E130" s="13" t="s">
        <v>75</v>
      </c>
      <c r="F130" s="13">
        <v>240</v>
      </c>
      <c r="G130" s="13">
        <v>9</v>
      </c>
      <c r="H130" s="13">
        <v>3</v>
      </c>
      <c r="I130" s="13">
        <v>0.2</v>
      </c>
      <c r="J130" s="13">
        <v>20</v>
      </c>
      <c r="K130" s="13">
        <v>380</v>
      </c>
      <c r="L130" s="13">
        <v>30</v>
      </c>
      <c r="M130" s="13">
        <v>1</v>
      </c>
      <c r="N130" s="13">
        <v>1</v>
      </c>
      <c r="O130" s="13">
        <v>11</v>
      </c>
      <c r="P130" s="13">
        <v>2</v>
      </c>
      <c r="Q130" s="13">
        <v>0</v>
      </c>
      <c r="R130" s="13">
        <v>8</v>
      </c>
      <c r="S130" s="13">
        <v>15</v>
      </c>
      <c r="T130" s="49"/>
      <c r="U130" s="50"/>
      <c r="V130" s="1">
        <v>124</v>
      </c>
      <c r="W130" s="2" t="str">
        <f t="shared" si="29"/>
        <v>14" Large Classic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N130" s="63">
        <v>1</v>
      </c>
      <c r="AP130" s="62">
        <v>38</v>
      </c>
      <c r="AQ130" s="60">
        <v>4</v>
      </c>
      <c r="AR130" s="60" t="s">
        <v>551</v>
      </c>
      <c r="AS130" s="60">
        <v>6</v>
      </c>
      <c r="AT130" s="1" t="s">
        <v>554</v>
      </c>
      <c r="AU130" s="42">
        <f t="shared" si="39"/>
        <v>999983</v>
      </c>
      <c r="AV130" s="39" t="s">
        <v>10</v>
      </c>
      <c r="AW130" s="28">
        <v>0.01</v>
      </c>
      <c r="AX130" s="30"/>
      <c r="AY130" s="42">
        <f t="shared" si="40"/>
        <v>17</v>
      </c>
      <c r="AZ130" s="39" t="s">
        <v>10</v>
      </c>
      <c r="BA130" s="28">
        <v>0.01</v>
      </c>
      <c r="BC130" s="64">
        <f t="shared" si="48"/>
        <v>745</v>
      </c>
      <c r="BD130" s="64">
        <f>$AU$89</f>
        <v>762</v>
      </c>
      <c r="BE130" s="64">
        <f t="shared" si="45"/>
        <v>-17</v>
      </c>
      <c r="BF130" s="64">
        <f t="shared" si="43"/>
        <v>17</v>
      </c>
      <c r="BG130" s="2">
        <f t="shared" si="42"/>
        <v>1</v>
      </c>
      <c r="BH130" s="2">
        <f t="shared" si="44"/>
        <v>0</v>
      </c>
    </row>
    <row r="131" spans="2:60" ht="15">
      <c r="B131" s="15" t="s">
        <v>67</v>
      </c>
      <c r="C131" s="13" t="s">
        <v>55</v>
      </c>
      <c r="D131" s="14" t="s">
        <v>40</v>
      </c>
      <c r="E131" s="13" t="s">
        <v>75</v>
      </c>
      <c r="F131" s="13">
        <v>240</v>
      </c>
      <c r="G131" s="13">
        <v>8</v>
      </c>
      <c r="H131" s="13">
        <v>3</v>
      </c>
      <c r="I131" s="13">
        <v>0.1</v>
      </c>
      <c r="J131" s="13">
        <v>25</v>
      </c>
      <c r="K131" s="13">
        <v>500</v>
      </c>
      <c r="L131" s="13">
        <v>29</v>
      </c>
      <c r="M131" s="13">
        <v>2</v>
      </c>
      <c r="N131" s="13">
        <v>2</v>
      </c>
      <c r="O131" s="13">
        <v>13</v>
      </c>
      <c r="P131" s="13">
        <v>0</v>
      </c>
      <c r="Q131" s="13">
        <v>0</v>
      </c>
      <c r="R131" s="13">
        <v>8</v>
      </c>
      <c r="S131" s="13">
        <v>20</v>
      </c>
      <c r="T131" s="49"/>
      <c r="U131" s="50"/>
      <c r="V131" s="1">
        <v>125</v>
      </c>
      <c r="W131" s="2" t="str">
        <f t="shared" si="29"/>
        <v>12" Multigrain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N131" s="63">
        <v>1</v>
      </c>
      <c r="AP131" s="61">
        <v>39</v>
      </c>
      <c r="AQ131" s="59">
        <v>4</v>
      </c>
      <c r="AR131" s="59" t="s">
        <v>550</v>
      </c>
      <c r="AS131" s="59">
        <v>7</v>
      </c>
      <c r="AT131" s="1" t="s">
        <v>554</v>
      </c>
      <c r="AU131" s="42">
        <f t="shared" si="39"/>
        <v>999787</v>
      </c>
      <c r="AV131" s="39" t="s">
        <v>10</v>
      </c>
      <c r="AW131" s="28">
        <v>0.01</v>
      </c>
      <c r="AX131" s="30"/>
      <c r="AY131" s="42">
        <f t="shared" si="40"/>
        <v>213</v>
      </c>
      <c r="AZ131" s="39" t="s">
        <v>10</v>
      </c>
      <c r="BA131" s="28">
        <v>0.01</v>
      </c>
      <c r="BC131" s="64">
        <f t="shared" si="48"/>
        <v>745</v>
      </c>
      <c r="BD131" s="64">
        <f>$AV$89</f>
        <v>958</v>
      </c>
      <c r="BE131" s="64">
        <f t="shared" si="45"/>
        <v>-213</v>
      </c>
      <c r="BF131" s="64">
        <f t="shared" si="43"/>
        <v>213</v>
      </c>
      <c r="BG131" s="2">
        <f t="shared" si="42"/>
        <v>1</v>
      </c>
      <c r="BH131" s="2">
        <f t="shared" si="44"/>
        <v>0</v>
      </c>
    </row>
    <row r="132" spans="2:60" ht="15">
      <c r="B132" s="15" t="s">
        <v>68</v>
      </c>
      <c r="C132" s="13" t="s">
        <v>45</v>
      </c>
      <c r="D132" s="14" t="s">
        <v>40</v>
      </c>
      <c r="E132" s="13" t="s">
        <v>75</v>
      </c>
      <c r="F132" s="13">
        <v>590</v>
      </c>
      <c r="G132" s="13">
        <v>19</v>
      </c>
      <c r="H132" s="13">
        <v>5</v>
      </c>
      <c r="I132" s="13">
        <v>0.2</v>
      </c>
      <c r="J132" s="13">
        <v>25</v>
      </c>
      <c r="K132" s="13">
        <v>660</v>
      </c>
      <c r="L132" s="13">
        <v>84</v>
      </c>
      <c r="M132" s="13">
        <v>4</v>
      </c>
      <c r="N132" s="13">
        <v>13</v>
      </c>
      <c r="O132" s="13">
        <v>20</v>
      </c>
      <c r="P132" s="13">
        <v>4</v>
      </c>
      <c r="Q132" s="13">
        <v>0</v>
      </c>
      <c r="R132" s="13">
        <v>10</v>
      </c>
      <c r="S132" s="13">
        <v>40</v>
      </c>
      <c r="T132" s="49"/>
      <c r="U132" s="50"/>
      <c r="V132" s="1">
        <v>126</v>
      </c>
      <c r="W132" s="2" t="str">
        <f t="shared" si="29"/>
        <v>6" Personal Pan Pizza®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N132" s="63">
        <v>0</v>
      </c>
      <c r="AP132" s="62">
        <v>40</v>
      </c>
      <c r="AQ132" s="60">
        <v>4</v>
      </c>
      <c r="AR132" s="60" t="s">
        <v>551</v>
      </c>
      <c r="AS132" s="60">
        <v>8</v>
      </c>
      <c r="AT132" s="1" t="s">
        <v>554</v>
      </c>
      <c r="AU132" s="42">
        <f t="shared" si="39"/>
        <v>343</v>
      </c>
      <c r="AV132" s="39" t="s">
        <v>10</v>
      </c>
      <c r="AW132" s="28">
        <v>0.01</v>
      </c>
      <c r="AX132" s="30"/>
      <c r="AY132" s="42">
        <f t="shared" si="40"/>
        <v>999657</v>
      </c>
      <c r="AZ132" s="39" t="s">
        <v>10</v>
      </c>
      <c r="BA132" s="28">
        <v>0.01</v>
      </c>
      <c r="BC132" s="64">
        <f t="shared" si="48"/>
        <v>745</v>
      </c>
      <c r="BD132" s="64">
        <f>$AW$89</f>
        <v>402</v>
      </c>
      <c r="BE132" s="64">
        <f t="shared" si="45"/>
        <v>343</v>
      </c>
      <c r="BF132" s="64">
        <f t="shared" si="43"/>
        <v>-343</v>
      </c>
      <c r="BG132" s="2">
        <f t="shared" si="42"/>
        <v>0</v>
      </c>
      <c r="BH132" s="2">
        <f t="shared" si="44"/>
        <v>1</v>
      </c>
    </row>
    <row r="133" spans="2:60" ht="15">
      <c r="B133" s="15" t="s">
        <v>68</v>
      </c>
      <c r="C133" s="13" t="s">
        <v>46</v>
      </c>
      <c r="D133" s="14" t="s">
        <v>40</v>
      </c>
      <c r="E133" s="13" t="s">
        <v>75</v>
      </c>
      <c r="F133" s="13">
        <v>190</v>
      </c>
      <c r="G133" s="13">
        <v>7</v>
      </c>
      <c r="H133" s="13">
        <v>2</v>
      </c>
      <c r="I133" s="13">
        <v>0.1</v>
      </c>
      <c r="J133" s="13">
        <v>10</v>
      </c>
      <c r="K133" s="13">
        <v>240</v>
      </c>
      <c r="L133" s="13">
        <v>26</v>
      </c>
      <c r="M133" s="13">
        <v>1</v>
      </c>
      <c r="N133" s="13">
        <v>4</v>
      </c>
      <c r="O133" s="13">
        <v>8</v>
      </c>
      <c r="P133" s="13">
        <v>2</v>
      </c>
      <c r="Q133" s="13">
        <v>0</v>
      </c>
      <c r="R133" s="13">
        <v>6</v>
      </c>
      <c r="S133" s="13">
        <v>10</v>
      </c>
      <c r="T133" s="49"/>
      <c r="U133" s="50"/>
      <c r="V133" s="1">
        <v>127</v>
      </c>
      <c r="W133" s="2" t="str">
        <f t="shared" si="29"/>
        <v>9" Small Pan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N133" s="63">
        <v>0</v>
      </c>
      <c r="AP133" s="61">
        <v>41</v>
      </c>
      <c r="AQ133" s="59">
        <v>4</v>
      </c>
      <c r="AR133" s="59" t="s">
        <v>550</v>
      </c>
      <c r="AS133" s="59">
        <v>9</v>
      </c>
      <c r="AT133" s="1" t="s">
        <v>554</v>
      </c>
      <c r="AU133" s="42">
        <f t="shared" si="39"/>
        <v>26</v>
      </c>
      <c r="AV133" s="39" t="s">
        <v>10</v>
      </c>
      <c r="AW133" s="28">
        <v>0.01</v>
      </c>
      <c r="AX133" s="30"/>
      <c r="AY133" s="42">
        <f t="shared" si="40"/>
        <v>999974</v>
      </c>
      <c r="AZ133" s="39" t="s">
        <v>10</v>
      </c>
      <c r="BA133" s="28">
        <v>0.01</v>
      </c>
      <c r="BC133" s="64">
        <f t="shared" si="48"/>
        <v>745</v>
      </c>
      <c r="BD133" s="64">
        <f>$AX$89</f>
        <v>719</v>
      </c>
      <c r="BE133" s="64">
        <f t="shared" si="45"/>
        <v>26</v>
      </c>
      <c r="BF133" s="64">
        <f t="shared" si="43"/>
        <v>-26</v>
      </c>
      <c r="BG133" s="2">
        <f t="shared" si="42"/>
        <v>0</v>
      </c>
      <c r="BH133" s="2">
        <f t="shared" si="44"/>
        <v>1</v>
      </c>
    </row>
    <row r="134" spans="2:60" ht="15">
      <c r="B134" s="15" t="s">
        <v>68</v>
      </c>
      <c r="C134" s="13" t="s">
        <v>47</v>
      </c>
      <c r="D134" s="14" t="s">
        <v>40</v>
      </c>
      <c r="E134" s="13" t="s">
        <v>75</v>
      </c>
      <c r="F134" s="13">
        <v>260</v>
      </c>
      <c r="G134" s="13">
        <v>9</v>
      </c>
      <c r="H134" s="13">
        <v>3</v>
      </c>
      <c r="I134" s="13">
        <v>0.1</v>
      </c>
      <c r="J134" s="13">
        <v>15</v>
      </c>
      <c r="K134" s="13">
        <v>330</v>
      </c>
      <c r="L134" s="13">
        <v>35</v>
      </c>
      <c r="M134" s="13">
        <v>2</v>
      </c>
      <c r="N134" s="13">
        <v>6</v>
      </c>
      <c r="O134" s="13">
        <v>10</v>
      </c>
      <c r="P134" s="13">
        <v>2</v>
      </c>
      <c r="Q134" s="13">
        <v>0</v>
      </c>
      <c r="R134" s="13">
        <v>8</v>
      </c>
      <c r="S134" s="13">
        <v>15</v>
      </c>
      <c r="T134" s="49"/>
      <c r="U134" s="50"/>
      <c r="V134" s="1">
        <v>128</v>
      </c>
      <c r="W134" s="2" t="str">
        <f t="shared" si="29"/>
        <v>12" Medium Pan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N134" s="63">
        <v>1</v>
      </c>
      <c r="AP134" s="62">
        <v>42</v>
      </c>
      <c r="AQ134" s="60">
        <v>4</v>
      </c>
      <c r="AR134" s="60" t="s">
        <v>551</v>
      </c>
      <c r="AS134" s="60">
        <v>10</v>
      </c>
      <c r="AT134" s="1" t="s">
        <v>554</v>
      </c>
      <c r="AU134" s="42">
        <f t="shared" si="39"/>
        <v>999790</v>
      </c>
      <c r="AV134" s="39" t="s">
        <v>10</v>
      </c>
      <c r="AW134" s="28">
        <v>0.01</v>
      </c>
      <c r="AX134" s="30"/>
      <c r="AY134" s="42">
        <f t="shared" si="40"/>
        <v>210</v>
      </c>
      <c r="AZ134" s="39" t="s">
        <v>10</v>
      </c>
      <c r="BA134" s="28">
        <v>0.01</v>
      </c>
      <c r="BC134" s="64">
        <f t="shared" si="48"/>
        <v>745</v>
      </c>
      <c r="BD134" s="64">
        <f>$AY$89</f>
        <v>955</v>
      </c>
      <c r="BE134" s="64">
        <f t="shared" si="45"/>
        <v>-210</v>
      </c>
      <c r="BF134" s="64">
        <f t="shared" si="43"/>
        <v>210</v>
      </c>
      <c r="BG134" s="2">
        <f t="shared" si="42"/>
        <v>1</v>
      </c>
      <c r="BH134" s="2">
        <f t="shared" si="44"/>
        <v>0</v>
      </c>
    </row>
    <row r="135" spans="2:60" ht="15">
      <c r="B135" s="15" t="s">
        <v>68</v>
      </c>
      <c r="C135" s="13" t="s">
        <v>48</v>
      </c>
      <c r="D135" s="14" t="s">
        <v>40</v>
      </c>
      <c r="E135" s="13" t="s">
        <v>75</v>
      </c>
      <c r="F135" s="13">
        <v>240</v>
      </c>
      <c r="G135" s="13">
        <v>8</v>
      </c>
      <c r="H135" s="13">
        <v>2</v>
      </c>
      <c r="I135" s="13">
        <v>0.1</v>
      </c>
      <c r="J135" s="13">
        <v>15</v>
      </c>
      <c r="K135" s="13">
        <v>320</v>
      </c>
      <c r="L135" s="13">
        <v>33</v>
      </c>
      <c r="M135" s="13">
        <v>2</v>
      </c>
      <c r="N135" s="13">
        <v>6</v>
      </c>
      <c r="O135" s="13">
        <v>10</v>
      </c>
      <c r="P135" s="13">
        <v>2</v>
      </c>
      <c r="Q135" s="13">
        <v>0</v>
      </c>
      <c r="R135" s="13">
        <v>8</v>
      </c>
      <c r="S135" s="13">
        <v>15</v>
      </c>
      <c r="T135" s="49"/>
      <c r="U135" s="50"/>
      <c r="V135" s="1">
        <v>129</v>
      </c>
      <c r="W135" s="2" t="str">
        <f t="shared" si="29"/>
        <v>14" Large Pan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N135" s="63">
        <v>0</v>
      </c>
      <c r="AP135" s="61">
        <v>43</v>
      </c>
      <c r="AQ135" s="59">
        <v>4</v>
      </c>
      <c r="AR135" s="59" t="s">
        <v>550</v>
      </c>
      <c r="AS135" s="59">
        <v>11</v>
      </c>
      <c r="AT135" s="1" t="s">
        <v>554</v>
      </c>
      <c r="AU135" s="42">
        <f t="shared" si="39"/>
        <v>25</v>
      </c>
      <c r="AV135" s="39" t="s">
        <v>10</v>
      </c>
      <c r="AW135" s="28">
        <v>0.01</v>
      </c>
      <c r="AX135" s="30"/>
      <c r="AY135" s="42">
        <f t="shared" si="40"/>
        <v>999975</v>
      </c>
      <c r="AZ135" s="39" t="s">
        <v>10</v>
      </c>
      <c r="BA135" s="28">
        <v>0.01</v>
      </c>
      <c r="BC135" s="64">
        <f t="shared" si="48"/>
        <v>745</v>
      </c>
      <c r="BD135" s="64">
        <f>$AZ$89</f>
        <v>720</v>
      </c>
      <c r="BE135" s="64">
        <f t="shared" si="45"/>
        <v>25</v>
      </c>
      <c r="BF135" s="64">
        <f t="shared" si="43"/>
        <v>-25</v>
      </c>
      <c r="BG135" s="2">
        <f t="shared" si="42"/>
        <v>0</v>
      </c>
      <c r="BH135" s="2">
        <f t="shared" si="44"/>
        <v>1</v>
      </c>
    </row>
    <row r="136" spans="2:60" ht="15">
      <c r="B136" s="15" t="s">
        <v>68</v>
      </c>
      <c r="C136" s="13" t="s">
        <v>49</v>
      </c>
      <c r="D136" s="14" t="s">
        <v>40</v>
      </c>
      <c r="E136" s="13" t="s">
        <v>75</v>
      </c>
      <c r="F136" s="13">
        <v>210</v>
      </c>
      <c r="G136" s="13">
        <v>6</v>
      </c>
      <c r="H136" s="13">
        <v>2</v>
      </c>
      <c r="I136" s="13">
        <v>0.1</v>
      </c>
      <c r="J136" s="13">
        <v>15</v>
      </c>
      <c r="K136" s="13">
        <v>520</v>
      </c>
      <c r="L136" s="13">
        <v>31</v>
      </c>
      <c r="M136" s="13">
        <v>1</v>
      </c>
      <c r="N136" s="13">
        <v>6</v>
      </c>
      <c r="O136" s="13">
        <v>10</v>
      </c>
      <c r="P136" s="13">
        <v>2</v>
      </c>
      <c r="Q136" s="13">
        <v>0</v>
      </c>
      <c r="R136" s="13">
        <v>8</v>
      </c>
      <c r="S136" s="13">
        <v>15</v>
      </c>
      <c r="T136" s="49"/>
      <c r="U136" s="50"/>
      <c r="V136" s="1">
        <v>130</v>
      </c>
      <c r="W136" s="2" t="str">
        <f t="shared" ref="W136:W199" si="49">C136</f>
        <v>12" Medium Thin 'N Crispy®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N136" s="63">
        <v>1</v>
      </c>
      <c r="AP136" s="62">
        <v>44</v>
      </c>
      <c r="AQ136" s="60">
        <v>4</v>
      </c>
      <c r="AR136" s="60" t="s">
        <v>551</v>
      </c>
      <c r="AS136" s="60">
        <v>12</v>
      </c>
      <c r="AT136" s="1" t="s">
        <v>554</v>
      </c>
      <c r="AU136" s="42">
        <f t="shared" si="39"/>
        <v>999792</v>
      </c>
      <c r="AV136" s="39" t="s">
        <v>10</v>
      </c>
      <c r="AW136" s="28">
        <v>0.01</v>
      </c>
      <c r="AX136" s="30"/>
      <c r="AY136" s="42">
        <f t="shared" si="40"/>
        <v>208</v>
      </c>
      <c r="AZ136" s="39" t="s">
        <v>10</v>
      </c>
      <c r="BA136" s="28">
        <v>0.01</v>
      </c>
      <c r="BC136" s="64">
        <f t="shared" si="48"/>
        <v>745</v>
      </c>
      <c r="BD136" s="64">
        <f>$BA$89</f>
        <v>953</v>
      </c>
      <c r="BE136" s="64">
        <f t="shared" si="45"/>
        <v>-208</v>
      </c>
      <c r="BF136" s="64">
        <f t="shared" si="43"/>
        <v>208</v>
      </c>
      <c r="BG136" s="2">
        <f t="shared" si="42"/>
        <v>1</v>
      </c>
      <c r="BH136" s="2">
        <f t="shared" si="44"/>
        <v>0</v>
      </c>
    </row>
    <row r="137" spans="2:60" ht="15">
      <c r="B137" s="15" t="s">
        <v>68</v>
      </c>
      <c r="C137" s="13" t="s">
        <v>50</v>
      </c>
      <c r="D137" s="14" t="s">
        <v>40</v>
      </c>
      <c r="E137" s="13" t="s">
        <v>75</v>
      </c>
      <c r="F137" s="13">
        <v>200</v>
      </c>
      <c r="G137" s="13">
        <v>5</v>
      </c>
      <c r="H137" s="13">
        <v>2</v>
      </c>
      <c r="I137" s="13">
        <v>0.1</v>
      </c>
      <c r="J137" s="13">
        <v>15</v>
      </c>
      <c r="K137" s="13">
        <v>490</v>
      </c>
      <c r="L137" s="13">
        <v>30</v>
      </c>
      <c r="M137" s="13">
        <v>1</v>
      </c>
      <c r="N137" s="13">
        <v>6</v>
      </c>
      <c r="O137" s="13">
        <v>9</v>
      </c>
      <c r="P137" s="13">
        <v>2</v>
      </c>
      <c r="Q137" s="13">
        <v>0</v>
      </c>
      <c r="R137" s="13">
        <v>8</v>
      </c>
      <c r="S137" s="13">
        <v>15</v>
      </c>
      <c r="T137" s="49"/>
      <c r="U137" s="50"/>
      <c r="V137" s="1">
        <v>131</v>
      </c>
      <c r="W137" s="2" t="str">
        <f t="shared" si="49"/>
        <v>14" Large Thin 'N Crispy®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N137" s="63">
        <v>0</v>
      </c>
      <c r="AP137" s="61">
        <v>45</v>
      </c>
      <c r="AQ137" s="59">
        <v>4</v>
      </c>
      <c r="AR137" s="59" t="s">
        <v>550</v>
      </c>
      <c r="AS137" s="59">
        <v>13</v>
      </c>
      <c r="AT137" s="1" t="s">
        <v>554</v>
      </c>
      <c r="AU137" s="42">
        <f t="shared" si="39"/>
        <v>24</v>
      </c>
      <c r="AV137" s="39" t="s">
        <v>10</v>
      </c>
      <c r="AW137" s="28">
        <v>0.01</v>
      </c>
      <c r="AX137" s="30"/>
      <c r="AY137" s="42">
        <f t="shared" si="40"/>
        <v>999976</v>
      </c>
      <c r="AZ137" s="39" t="s">
        <v>10</v>
      </c>
      <c r="BA137" s="28">
        <v>0.01</v>
      </c>
      <c r="BC137" s="64">
        <f t="shared" si="48"/>
        <v>745</v>
      </c>
      <c r="BD137" s="64">
        <f>$BB$89</f>
        <v>721</v>
      </c>
      <c r="BE137" s="64">
        <f t="shared" si="45"/>
        <v>24</v>
      </c>
      <c r="BF137" s="64">
        <f t="shared" si="43"/>
        <v>-24</v>
      </c>
      <c r="BG137" s="2">
        <f t="shared" si="42"/>
        <v>0</v>
      </c>
      <c r="BH137" s="2">
        <f t="shared" si="44"/>
        <v>1</v>
      </c>
    </row>
    <row r="138" spans="2:60" ht="15">
      <c r="B138" s="15" t="s">
        <v>68</v>
      </c>
      <c r="C138" s="13" t="s">
        <v>51</v>
      </c>
      <c r="D138" s="14" t="s">
        <v>40</v>
      </c>
      <c r="E138" s="13" t="s">
        <v>75</v>
      </c>
      <c r="F138" s="13">
        <v>300</v>
      </c>
      <c r="G138" s="13">
        <v>10</v>
      </c>
      <c r="H138" s="13">
        <v>4</v>
      </c>
      <c r="I138" s="13">
        <v>0.2</v>
      </c>
      <c r="J138" s="13">
        <v>25</v>
      </c>
      <c r="K138" s="13">
        <v>490</v>
      </c>
      <c r="L138" s="13">
        <v>37</v>
      </c>
      <c r="M138" s="13">
        <v>2</v>
      </c>
      <c r="N138" s="13">
        <v>6</v>
      </c>
      <c r="O138" s="13">
        <v>14</v>
      </c>
      <c r="P138" s="13">
        <v>6</v>
      </c>
      <c r="Q138" s="13">
        <v>0</v>
      </c>
      <c r="R138" s="13">
        <v>20</v>
      </c>
      <c r="S138" s="13">
        <v>15</v>
      </c>
      <c r="T138" s="49"/>
      <c r="U138" s="50"/>
      <c r="V138" s="1">
        <v>132</v>
      </c>
      <c r="W138" s="2" t="str">
        <f t="shared" si="49"/>
        <v>12" Medium Stuffed Crust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N138" s="63">
        <v>1</v>
      </c>
      <c r="AP138" s="62">
        <v>46</v>
      </c>
      <c r="AQ138" s="60">
        <v>4</v>
      </c>
      <c r="AR138" s="60" t="s">
        <v>551</v>
      </c>
      <c r="AS138" s="60">
        <v>14</v>
      </c>
      <c r="AT138" s="1" t="s">
        <v>554</v>
      </c>
      <c r="AU138" s="42">
        <f t="shared" si="39"/>
        <v>999793</v>
      </c>
      <c r="AV138" s="39" t="s">
        <v>10</v>
      </c>
      <c r="AW138" s="28">
        <v>0.01</v>
      </c>
      <c r="AX138" s="30"/>
      <c r="AY138" s="42">
        <f t="shared" si="40"/>
        <v>207</v>
      </c>
      <c r="AZ138" s="39" t="s">
        <v>10</v>
      </c>
      <c r="BA138" s="28">
        <v>0.01</v>
      </c>
      <c r="BC138" s="64">
        <f t="shared" si="48"/>
        <v>745</v>
      </c>
      <c r="BD138" s="64">
        <f>$BC$89</f>
        <v>952</v>
      </c>
      <c r="BE138" s="64">
        <f t="shared" si="45"/>
        <v>-207</v>
      </c>
      <c r="BF138" s="64">
        <f t="shared" si="43"/>
        <v>207</v>
      </c>
      <c r="BG138" s="2">
        <f t="shared" si="42"/>
        <v>1</v>
      </c>
      <c r="BH138" s="2">
        <f t="shared" si="44"/>
        <v>0</v>
      </c>
    </row>
    <row r="139" spans="2:60" ht="15">
      <c r="B139" s="15" t="s">
        <v>68</v>
      </c>
      <c r="C139" s="13" t="s">
        <v>52</v>
      </c>
      <c r="D139" s="14" t="s">
        <v>40</v>
      </c>
      <c r="E139" s="13" t="s">
        <v>75</v>
      </c>
      <c r="F139" s="13">
        <v>260</v>
      </c>
      <c r="G139" s="13">
        <v>9</v>
      </c>
      <c r="H139" s="13">
        <v>3</v>
      </c>
      <c r="I139" s="13">
        <v>0.2</v>
      </c>
      <c r="J139" s="13">
        <v>25</v>
      </c>
      <c r="K139" s="13">
        <v>440</v>
      </c>
      <c r="L139" s="13">
        <v>34</v>
      </c>
      <c r="M139" s="13">
        <v>1</v>
      </c>
      <c r="N139" s="13">
        <v>6</v>
      </c>
      <c r="O139" s="13">
        <v>12</v>
      </c>
      <c r="P139" s="13">
        <v>6</v>
      </c>
      <c r="Q139" s="13">
        <v>0</v>
      </c>
      <c r="R139" s="13">
        <v>15</v>
      </c>
      <c r="S139" s="13">
        <v>15</v>
      </c>
      <c r="T139" s="49"/>
      <c r="U139" s="50"/>
      <c r="V139" s="1">
        <v>133</v>
      </c>
      <c r="W139" s="2" t="str">
        <f t="shared" si="49"/>
        <v>14" Large Stuffed Crust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N139" s="63">
        <v>0</v>
      </c>
      <c r="AP139" s="61">
        <v>47</v>
      </c>
      <c r="AQ139" s="59">
        <v>5</v>
      </c>
      <c r="AR139" s="59" t="s">
        <v>550</v>
      </c>
      <c r="AS139" s="59">
        <v>6</v>
      </c>
      <c r="AT139" s="1" t="s">
        <v>554</v>
      </c>
      <c r="AU139" s="42">
        <f t="shared" si="39"/>
        <v>207</v>
      </c>
      <c r="AV139" s="39" t="s">
        <v>10</v>
      </c>
      <c r="AW139" s="28">
        <v>0.01</v>
      </c>
      <c r="AX139" s="30"/>
      <c r="AY139" s="42">
        <f t="shared" si="40"/>
        <v>999793</v>
      </c>
      <c r="AZ139" s="39" t="s">
        <v>10</v>
      </c>
      <c r="BA139" s="28">
        <v>0.01</v>
      </c>
      <c r="BC139" s="64">
        <f t="shared" ref="BC139:BC147" si="50">$AT$89</f>
        <v>969</v>
      </c>
      <c r="BD139" s="64">
        <f>$AU$89</f>
        <v>762</v>
      </c>
      <c r="BE139" s="64">
        <f t="shared" si="45"/>
        <v>207</v>
      </c>
      <c r="BF139" s="64">
        <f t="shared" si="43"/>
        <v>-207</v>
      </c>
      <c r="BG139" s="2">
        <f t="shared" si="42"/>
        <v>0</v>
      </c>
      <c r="BH139" s="2">
        <f t="shared" si="44"/>
        <v>1</v>
      </c>
    </row>
    <row r="140" spans="2:60" ht="15">
      <c r="B140" s="15" t="s">
        <v>68</v>
      </c>
      <c r="C140" s="13" t="s">
        <v>53</v>
      </c>
      <c r="D140" s="14" t="s">
        <v>40</v>
      </c>
      <c r="E140" s="13" t="s">
        <v>75</v>
      </c>
      <c r="F140" s="13">
        <v>250</v>
      </c>
      <c r="G140" s="13">
        <v>7</v>
      </c>
      <c r="H140" s="13">
        <v>2</v>
      </c>
      <c r="I140" s="13">
        <v>0.1</v>
      </c>
      <c r="J140" s="13">
        <v>15</v>
      </c>
      <c r="K140" s="13">
        <v>360</v>
      </c>
      <c r="L140" s="13">
        <v>37</v>
      </c>
      <c r="M140" s="13">
        <v>2</v>
      </c>
      <c r="N140" s="13">
        <v>6</v>
      </c>
      <c r="O140" s="13">
        <v>10</v>
      </c>
      <c r="P140" s="13">
        <v>2</v>
      </c>
      <c r="Q140" s="13">
        <v>0</v>
      </c>
      <c r="R140" s="13">
        <v>8</v>
      </c>
      <c r="S140" s="13">
        <v>15</v>
      </c>
      <c r="T140" s="49"/>
      <c r="U140" s="50"/>
      <c r="V140" s="1">
        <v>134</v>
      </c>
      <c r="W140" s="2" t="str">
        <f t="shared" si="49"/>
        <v>12" Medium Classic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N140" s="63">
        <v>0</v>
      </c>
      <c r="AP140" s="62">
        <v>48</v>
      </c>
      <c r="AQ140" s="60">
        <v>5</v>
      </c>
      <c r="AR140" s="60" t="s">
        <v>551</v>
      </c>
      <c r="AS140" s="60">
        <v>7</v>
      </c>
      <c r="AT140" s="1" t="s">
        <v>554</v>
      </c>
      <c r="AU140" s="42">
        <f t="shared" si="39"/>
        <v>11</v>
      </c>
      <c r="AV140" s="39" t="s">
        <v>10</v>
      </c>
      <c r="AW140" s="28">
        <v>0.01</v>
      </c>
      <c r="AX140" s="30"/>
      <c r="AY140" s="42">
        <f t="shared" si="40"/>
        <v>999989</v>
      </c>
      <c r="AZ140" s="39" t="s">
        <v>10</v>
      </c>
      <c r="BA140" s="28">
        <v>0.01</v>
      </c>
      <c r="BC140" s="64">
        <f t="shared" si="50"/>
        <v>969</v>
      </c>
      <c r="BD140" s="64">
        <f>$AV$89</f>
        <v>958</v>
      </c>
      <c r="BE140" s="64">
        <f t="shared" si="45"/>
        <v>11</v>
      </c>
      <c r="BF140" s="64">
        <f t="shared" si="43"/>
        <v>-11</v>
      </c>
      <c r="BG140" s="2">
        <f t="shared" si="42"/>
        <v>0</v>
      </c>
      <c r="BH140" s="2">
        <f t="shared" si="44"/>
        <v>1</v>
      </c>
    </row>
    <row r="141" spans="2:60" ht="15">
      <c r="B141" s="15" t="s">
        <v>68</v>
      </c>
      <c r="C141" s="13" t="s">
        <v>54</v>
      </c>
      <c r="D141" s="14" t="s">
        <v>40</v>
      </c>
      <c r="E141" s="13" t="s">
        <v>75</v>
      </c>
      <c r="F141" s="13">
        <v>230</v>
      </c>
      <c r="G141" s="13">
        <v>6</v>
      </c>
      <c r="H141" s="13">
        <v>2</v>
      </c>
      <c r="I141" s="13">
        <v>0.1</v>
      </c>
      <c r="J141" s="13">
        <v>15</v>
      </c>
      <c r="K141" s="13">
        <v>340</v>
      </c>
      <c r="L141" s="13">
        <v>34</v>
      </c>
      <c r="M141" s="13">
        <v>2</v>
      </c>
      <c r="N141" s="13">
        <v>6</v>
      </c>
      <c r="O141" s="13">
        <v>9</v>
      </c>
      <c r="P141" s="13">
        <v>2</v>
      </c>
      <c r="Q141" s="13">
        <v>0</v>
      </c>
      <c r="R141" s="13">
        <v>8</v>
      </c>
      <c r="S141" s="13">
        <v>15</v>
      </c>
      <c r="T141" s="49"/>
      <c r="U141" s="50"/>
      <c r="V141" s="1">
        <v>135</v>
      </c>
      <c r="W141" s="2" t="str">
        <f t="shared" si="49"/>
        <v>14" Large Classic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N141" s="63">
        <v>0</v>
      </c>
      <c r="AP141" s="61">
        <v>49</v>
      </c>
      <c r="AQ141" s="59">
        <v>5</v>
      </c>
      <c r="AR141" s="59" t="s">
        <v>550</v>
      </c>
      <c r="AS141" s="59">
        <v>8</v>
      </c>
      <c r="AT141" s="1" t="s">
        <v>554</v>
      </c>
      <c r="AU141" s="42">
        <f t="shared" si="39"/>
        <v>567</v>
      </c>
      <c r="AV141" s="39" t="s">
        <v>10</v>
      </c>
      <c r="AW141" s="28">
        <v>0.01</v>
      </c>
      <c r="AX141" s="30"/>
      <c r="AY141" s="42">
        <f t="shared" si="40"/>
        <v>999433</v>
      </c>
      <c r="AZ141" s="39" t="s">
        <v>10</v>
      </c>
      <c r="BA141" s="28">
        <v>0.01</v>
      </c>
      <c r="BC141" s="64">
        <f t="shared" si="50"/>
        <v>969</v>
      </c>
      <c r="BD141" s="64">
        <f>$AW$89</f>
        <v>402</v>
      </c>
      <c r="BE141" s="64">
        <f t="shared" si="45"/>
        <v>567</v>
      </c>
      <c r="BF141" s="64">
        <f t="shared" si="43"/>
        <v>-567</v>
      </c>
      <c r="BG141" s="2">
        <f t="shared" si="42"/>
        <v>0</v>
      </c>
      <c r="BH141" s="2">
        <f t="shared" si="44"/>
        <v>1</v>
      </c>
    </row>
    <row r="142" spans="2:60" ht="15">
      <c r="B142" s="15" t="s">
        <v>68</v>
      </c>
      <c r="C142" s="13" t="s">
        <v>55</v>
      </c>
      <c r="D142" s="14" t="s">
        <v>40</v>
      </c>
      <c r="E142" s="13" t="s">
        <v>75</v>
      </c>
      <c r="F142" s="13">
        <v>250</v>
      </c>
      <c r="G142" s="13">
        <v>9</v>
      </c>
      <c r="H142" s="13">
        <v>3</v>
      </c>
      <c r="I142" s="13">
        <v>0.1</v>
      </c>
      <c r="J142" s="13">
        <v>15</v>
      </c>
      <c r="K142" s="13">
        <v>330</v>
      </c>
      <c r="L142" s="13">
        <v>33</v>
      </c>
      <c r="M142" s="13">
        <v>2</v>
      </c>
      <c r="N142" s="13">
        <v>6</v>
      </c>
      <c r="O142" s="13">
        <v>10</v>
      </c>
      <c r="P142" s="13">
        <v>0</v>
      </c>
      <c r="Q142" s="13">
        <v>0</v>
      </c>
      <c r="R142" s="13">
        <v>8</v>
      </c>
      <c r="S142" s="13">
        <v>15</v>
      </c>
      <c r="T142" s="49"/>
      <c r="U142" s="50"/>
      <c r="V142" s="1">
        <v>136</v>
      </c>
      <c r="W142" s="2" t="str">
        <f t="shared" si="49"/>
        <v>12" Multigrain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N142" s="63">
        <v>0</v>
      </c>
      <c r="AP142" s="62">
        <v>50</v>
      </c>
      <c r="AQ142" s="60">
        <v>5</v>
      </c>
      <c r="AR142" s="60" t="s">
        <v>551</v>
      </c>
      <c r="AS142" s="60">
        <v>9</v>
      </c>
      <c r="AT142" s="1" t="s">
        <v>554</v>
      </c>
      <c r="AU142" s="42">
        <f t="shared" si="39"/>
        <v>250</v>
      </c>
      <c r="AV142" s="39" t="s">
        <v>10</v>
      </c>
      <c r="AW142" s="28">
        <v>0.01</v>
      </c>
      <c r="AX142" s="30"/>
      <c r="AY142" s="42">
        <f t="shared" si="40"/>
        <v>999750</v>
      </c>
      <c r="AZ142" s="39" t="s">
        <v>10</v>
      </c>
      <c r="BA142" s="28">
        <v>0.01</v>
      </c>
      <c r="BC142" s="64">
        <f t="shared" si="50"/>
        <v>969</v>
      </c>
      <c r="BD142" s="64">
        <f>$AX$89</f>
        <v>719</v>
      </c>
      <c r="BE142" s="64">
        <f t="shared" si="45"/>
        <v>250</v>
      </c>
      <c r="BF142" s="64">
        <f t="shared" si="43"/>
        <v>-250</v>
      </c>
      <c r="BG142" s="2">
        <f t="shared" si="42"/>
        <v>0</v>
      </c>
      <c r="BH142" s="2">
        <f t="shared" si="44"/>
        <v>1</v>
      </c>
    </row>
    <row r="143" spans="2:60" ht="15">
      <c r="B143" s="15" t="s">
        <v>69</v>
      </c>
      <c r="C143" s="13" t="s">
        <v>45</v>
      </c>
      <c r="D143" s="14" t="s">
        <v>40</v>
      </c>
      <c r="E143" s="13" t="s">
        <v>75</v>
      </c>
      <c r="F143" s="13">
        <v>630</v>
      </c>
      <c r="G143" s="13">
        <v>24</v>
      </c>
      <c r="H143" s="13">
        <v>7</v>
      </c>
      <c r="I143" s="13">
        <v>0</v>
      </c>
      <c r="J143" s="13">
        <v>35</v>
      </c>
      <c r="K143" s="13">
        <v>570</v>
      </c>
      <c r="L143" s="13">
        <v>77</v>
      </c>
      <c r="M143" s="13">
        <v>5</v>
      </c>
      <c r="N143" s="13">
        <v>5</v>
      </c>
      <c r="O143" s="13">
        <v>28</v>
      </c>
      <c r="P143" s="13">
        <v>4</v>
      </c>
      <c r="Q143" s="13">
        <v>0</v>
      </c>
      <c r="R143" s="13">
        <v>25</v>
      </c>
      <c r="S143" s="13">
        <v>30</v>
      </c>
      <c r="T143" s="49"/>
      <c r="U143" s="50"/>
      <c r="V143" s="1">
        <v>137</v>
      </c>
      <c r="W143" s="2" t="str">
        <f t="shared" si="49"/>
        <v>6" Personal Pan Pizza®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N143" s="63">
        <v>0</v>
      </c>
      <c r="AP143" s="61">
        <v>51</v>
      </c>
      <c r="AQ143" s="59">
        <v>5</v>
      </c>
      <c r="AR143" s="59" t="s">
        <v>550</v>
      </c>
      <c r="AS143" s="59">
        <v>10</v>
      </c>
      <c r="AT143" s="1" t="s">
        <v>554</v>
      </c>
      <c r="AU143" s="42">
        <f t="shared" si="39"/>
        <v>14</v>
      </c>
      <c r="AV143" s="39" t="s">
        <v>10</v>
      </c>
      <c r="AW143" s="28">
        <v>0.01</v>
      </c>
      <c r="AX143" s="30"/>
      <c r="AY143" s="42">
        <f t="shared" si="40"/>
        <v>999986</v>
      </c>
      <c r="AZ143" s="39" t="s">
        <v>10</v>
      </c>
      <c r="BA143" s="28">
        <v>0.01</v>
      </c>
      <c r="BC143" s="64">
        <f t="shared" si="50"/>
        <v>969</v>
      </c>
      <c r="BD143" s="64">
        <f>$AY$89</f>
        <v>955</v>
      </c>
      <c r="BE143" s="64">
        <f t="shared" si="45"/>
        <v>14</v>
      </c>
      <c r="BF143" s="64">
        <f t="shared" si="43"/>
        <v>-14</v>
      </c>
      <c r="BG143" s="2">
        <f t="shared" si="42"/>
        <v>0</v>
      </c>
      <c r="BH143" s="2">
        <f t="shared" si="44"/>
        <v>1</v>
      </c>
    </row>
    <row r="144" spans="2:60" ht="15">
      <c r="B144" s="15" t="s">
        <v>69</v>
      </c>
      <c r="C144" s="13" t="s">
        <v>46</v>
      </c>
      <c r="D144" s="14" t="s">
        <v>40</v>
      </c>
      <c r="E144" s="13" t="s">
        <v>75</v>
      </c>
      <c r="F144" s="13">
        <v>200</v>
      </c>
      <c r="G144" s="13">
        <v>7</v>
      </c>
      <c r="H144" s="13">
        <v>2</v>
      </c>
      <c r="I144" s="13">
        <v>0</v>
      </c>
      <c r="J144" s="13">
        <v>15</v>
      </c>
      <c r="K144" s="13">
        <v>190</v>
      </c>
      <c r="L144" s="13">
        <v>24</v>
      </c>
      <c r="M144" s="13">
        <v>1</v>
      </c>
      <c r="N144" s="13">
        <v>2</v>
      </c>
      <c r="O144" s="13">
        <v>9</v>
      </c>
      <c r="P144" s="13">
        <v>2</v>
      </c>
      <c r="Q144" s="13">
        <v>0</v>
      </c>
      <c r="R144" s="13">
        <v>8</v>
      </c>
      <c r="S144" s="13">
        <v>8</v>
      </c>
      <c r="T144" s="49"/>
      <c r="U144" s="50"/>
      <c r="V144" s="1">
        <v>138</v>
      </c>
      <c r="W144" s="2" t="str">
        <f t="shared" si="49"/>
        <v>9" Small Pan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N144" s="63">
        <v>0</v>
      </c>
      <c r="AP144" s="62">
        <v>52</v>
      </c>
      <c r="AQ144" s="60">
        <v>5</v>
      </c>
      <c r="AR144" s="60" t="s">
        <v>551</v>
      </c>
      <c r="AS144" s="60">
        <v>11</v>
      </c>
      <c r="AT144" s="1" t="s">
        <v>554</v>
      </c>
      <c r="AU144" s="42">
        <f t="shared" si="39"/>
        <v>249</v>
      </c>
      <c r="AV144" s="39" t="s">
        <v>10</v>
      </c>
      <c r="AW144" s="28">
        <v>0.01</v>
      </c>
      <c r="AX144" s="30"/>
      <c r="AY144" s="42">
        <f t="shared" si="40"/>
        <v>999751</v>
      </c>
      <c r="AZ144" s="39" t="s">
        <v>10</v>
      </c>
      <c r="BA144" s="28">
        <v>0.01</v>
      </c>
      <c r="BC144" s="64">
        <f t="shared" si="50"/>
        <v>969</v>
      </c>
      <c r="BD144" s="64">
        <f>$AZ$89</f>
        <v>720</v>
      </c>
      <c r="BE144" s="64">
        <f t="shared" si="45"/>
        <v>249</v>
      </c>
      <c r="BF144" s="64">
        <f t="shared" si="43"/>
        <v>-249</v>
      </c>
      <c r="BG144" s="2">
        <f t="shared" si="42"/>
        <v>0</v>
      </c>
      <c r="BH144" s="2">
        <f t="shared" si="44"/>
        <v>1</v>
      </c>
    </row>
    <row r="145" spans="2:60" ht="15">
      <c r="B145" s="15" t="s">
        <v>69</v>
      </c>
      <c r="C145" s="13" t="s">
        <v>47</v>
      </c>
      <c r="D145" s="14" t="s">
        <v>40</v>
      </c>
      <c r="E145" s="13" t="s">
        <v>75</v>
      </c>
      <c r="F145" s="13">
        <v>270</v>
      </c>
      <c r="G145" s="13">
        <v>10</v>
      </c>
      <c r="H145" s="13">
        <v>3</v>
      </c>
      <c r="I145" s="13">
        <v>0</v>
      </c>
      <c r="J145" s="13">
        <v>20</v>
      </c>
      <c r="K145" s="13">
        <v>260</v>
      </c>
      <c r="L145" s="13">
        <v>32</v>
      </c>
      <c r="M145" s="13">
        <v>2</v>
      </c>
      <c r="N145" s="13">
        <v>2</v>
      </c>
      <c r="O145" s="13">
        <v>12</v>
      </c>
      <c r="P145" s="13">
        <v>2</v>
      </c>
      <c r="Q145" s="13">
        <v>0</v>
      </c>
      <c r="R145" s="13">
        <v>15</v>
      </c>
      <c r="S145" s="13">
        <v>10</v>
      </c>
      <c r="T145" s="49"/>
      <c r="U145" s="50"/>
      <c r="V145" s="1">
        <v>139</v>
      </c>
      <c r="W145" s="2" t="str">
        <f t="shared" si="49"/>
        <v>12" Medium Pan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N145" s="63">
        <v>0</v>
      </c>
      <c r="AP145" s="61">
        <v>53</v>
      </c>
      <c r="AQ145" s="59">
        <v>5</v>
      </c>
      <c r="AR145" s="59" t="s">
        <v>550</v>
      </c>
      <c r="AS145" s="59">
        <v>12</v>
      </c>
      <c r="AT145" s="1" t="s">
        <v>554</v>
      </c>
      <c r="AU145" s="42">
        <f t="shared" si="39"/>
        <v>16</v>
      </c>
      <c r="AV145" s="39" t="s">
        <v>10</v>
      </c>
      <c r="AW145" s="28">
        <v>0.01</v>
      </c>
      <c r="AX145" s="30"/>
      <c r="AY145" s="42">
        <f t="shared" si="40"/>
        <v>999984</v>
      </c>
      <c r="AZ145" s="39" t="s">
        <v>10</v>
      </c>
      <c r="BA145" s="28">
        <v>0.01</v>
      </c>
      <c r="BC145" s="64">
        <f t="shared" si="50"/>
        <v>969</v>
      </c>
      <c r="BD145" s="64">
        <f>$BA$89</f>
        <v>953</v>
      </c>
      <c r="BE145" s="64">
        <f t="shared" si="45"/>
        <v>16</v>
      </c>
      <c r="BF145" s="64">
        <f t="shared" si="43"/>
        <v>-16</v>
      </c>
      <c r="BG145" s="2">
        <f t="shared" si="42"/>
        <v>0</v>
      </c>
      <c r="BH145" s="2">
        <f t="shared" si="44"/>
        <v>1</v>
      </c>
    </row>
    <row r="146" spans="2:60" ht="15">
      <c r="B146" s="15" t="s">
        <v>69</v>
      </c>
      <c r="C146" s="13" t="s">
        <v>48</v>
      </c>
      <c r="D146" s="14" t="s">
        <v>40</v>
      </c>
      <c r="E146" s="13" t="s">
        <v>75</v>
      </c>
      <c r="F146" s="13">
        <v>250</v>
      </c>
      <c r="G146" s="13">
        <v>9</v>
      </c>
      <c r="H146" s="13">
        <v>3</v>
      </c>
      <c r="I146" s="13">
        <v>0</v>
      </c>
      <c r="J146" s="13">
        <v>15</v>
      </c>
      <c r="K146" s="13">
        <v>240</v>
      </c>
      <c r="L146" s="13">
        <v>29</v>
      </c>
      <c r="M146" s="13">
        <v>2</v>
      </c>
      <c r="N146" s="13">
        <v>2</v>
      </c>
      <c r="O146" s="13">
        <v>12</v>
      </c>
      <c r="P146" s="13">
        <v>2</v>
      </c>
      <c r="Q146" s="13">
        <v>0</v>
      </c>
      <c r="R146" s="13">
        <v>10</v>
      </c>
      <c r="S146" s="13">
        <v>10</v>
      </c>
      <c r="T146" s="49"/>
      <c r="U146" s="50"/>
      <c r="V146" s="1">
        <v>140</v>
      </c>
      <c r="W146" s="2" t="str">
        <f t="shared" si="49"/>
        <v>14" Large Pan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N146" s="63">
        <v>0</v>
      </c>
      <c r="AP146" s="62">
        <v>54</v>
      </c>
      <c r="AQ146" s="60">
        <v>5</v>
      </c>
      <c r="AR146" s="60" t="s">
        <v>551</v>
      </c>
      <c r="AS146" s="60">
        <v>13</v>
      </c>
      <c r="AT146" s="1" t="s">
        <v>554</v>
      </c>
      <c r="AU146" s="42">
        <f t="shared" si="39"/>
        <v>248</v>
      </c>
      <c r="AV146" s="39" t="s">
        <v>10</v>
      </c>
      <c r="AW146" s="28">
        <v>0.01</v>
      </c>
      <c r="AX146" s="30"/>
      <c r="AY146" s="42">
        <f t="shared" si="40"/>
        <v>999752</v>
      </c>
      <c r="AZ146" s="39" t="s">
        <v>10</v>
      </c>
      <c r="BA146" s="28">
        <v>0.01</v>
      </c>
      <c r="BC146" s="64">
        <f t="shared" si="50"/>
        <v>969</v>
      </c>
      <c r="BD146" s="64">
        <f>$BB$89</f>
        <v>721</v>
      </c>
      <c r="BE146" s="64">
        <f t="shared" si="45"/>
        <v>248</v>
      </c>
      <c r="BF146" s="64">
        <f t="shared" si="43"/>
        <v>-248</v>
      </c>
      <c r="BG146" s="2">
        <f t="shared" si="42"/>
        <v>0</v>
      </c>
      <c r="BH146" s="2">
        <f t="shared" si="44"/>
        <v>1</v>
      </c>
    </row>
    <row r="147" spans="2:60" ht="15">
      <c r="B147" s="15" t="s">
        <v>69</v>
      </c>
      <c r="C147" s="13" t="s">
        <v>49</v>
      </c>
      <c r="D147" s="14" t="s">
        <v>40</v>
      </c>
      <c r="E147" s="13" t="s">
        <v>75</v>
      </c>
      <c r="F147" s="13">
        <v>220</v>
      </c>
      <c r="G147" s="13">
        <v>7</v>
      </c>
      <c r="H147" s="13">
        <v>3</v>
      </c>
      <c r="I147" s="13">
        <v>0</v>
      </c>
      <c r="J147" s="13">
        <v>20</v>
      </c>
      <c r="K147" s="13">
        <v>450</v>
      </c>
      <c r="L147" s="13">
        <v>28</v>
      </c>
      <c r="M147" s="13">
        <v>2</v>
      </c>
      <c r="N147" s="13">
        <v>2</v>
      </c>
      <c r="O147" s="13">
        <v>12</v>
      </c>
      <c r="P147" s="13">
        <v>2</v>
      </c>
      <c r="Q147" s="13">
        <v>0</v>
      </c>
      <c r="R147" s="13">
        <v>15</v>
      </c>
      <c r="S147" s="13">
        <v>10</v>
      </c>
      <c r="T147" s="49"/>
      <c r="U147" s="50"/>
      <c r="V147" s="1">
        <v>141</v>
      </c>
      <c r="W147" s="2" t="str">
        <f t="shared" si="49"/>
        <v>12" Medium Thin 'N Crispy®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N147" s="63">
        <v>0</v>
      </c>
      <c r="AP147" s="61">
        <v>55</v>
      </c>
      <c r="AQ147" s="59">
        <v>5</v>
      </c>
      <c r="AR147" s="59" t="s">
        <v>550</v>
      </c>
      <c r="AS147" s="59">
        <v>14</v>
      </c>
      <c r="AT147" s="1" t="s">
        <v>554</v>
      </c>
      <c r="AU147" s="42">
        <f t="shared" si="39"/>
        <v>17</v>
      </c>
      <c r="AV147" s="39" t="s">
        <v>10</v>
      </c>
      <c r="AW147" s="28">
        <v>0.01</v>
      </c>
      <c r="AX147" s="30"/>
      <c r="AY147" s="42">
        <f t="shared" si="40"/>
        <v>999983</v>
      </c>
      <c r="AZ147" s="39" t="s">
        <v>10</v>
      </c>
      <c r="BA147" s="28">
        <v>0.01</v>
      </c>
      <c r="BC147" s="64">
        <f t="shared" si="50"/>
        <v>969</v>
      </c>
      <c r="BD147" s="64">
        <f>$BC$89</f>
        <v>952</v>
      </c>
      <c r="BE147" s="64">
        <f t="shared" si="45"/>
        <v>17</v>
      </c>
      <c r="BF147" s="64">
        <f t="shared" si="43"/>
        <v>-17</v>
      </c>
      <c r="BG147" s="2">
        <f t="shared" si="42"/>
        <v>0</v>
      </c>
      <c r="BH147" s="2">
        <f t="shared" si="44"/>
        <v>1</v>
      </c>
    </row>
    <row r="148" spans="2:60" ht="15">
      <c r="B148" s="15" t="s">
        <v>69</v>
      </c>
      <c r="C148" s="13" t="s">
        <v>50</v>
      </c>
      <c r="D148" s="14" t="s">
        <v>40</v>
      </c>
      <c r="E148" s="13" t="s">
        <v>75</v>
      </c>
      <c r="F148" s="13">
        <v>200</v>
      </c>
      <c r="G148" s="13">
        <v>6</v>
      </c>
      <c r="H148" s="13">
        <v>2</v>
      </c>
      <c r="I148" s="13">
        <v>0</v>
      </c>
      <c r="J148" s="13">
        <v>15</v>
      </c>
      <c r="K148" s="13">
        <v>420</v>
      </c>
      <c r="L148" s="13">
        <v>26</v>
      </c>
      <c r="M148" s="13">
        <v>1</v>
      </c>
      <c r="N148" s="13">
        <v>2</v>
      </c>
      <c r="O148" s="13">
        <v>11</v>
      </c>
      <c r="P148" s="13">
        <v>2</v>
      </c>
      <c r="Q148" s="13">
        <v>0</v>
      </c>
      <c r="R148" s="13">
        <v>10</v>
      </c>
      <c r="S148" s="13">
        <v>10</v>
      </c>
      <c r="T148" s="49"/>
      <c r="U148" s="50"/>
      <c r="V148" s="1">
        <v>142</v>
      </c>
      <c r="W148" s="2" t="str">
        <f t="shared" si="49"/>
        <v>14" Large Thin 'N Crispy®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N148" s="63">
        <v>1</v>
      </c>
      <c r="AP148" s="62">
        <v>56</v>
      </c>
      <c r="AQ148" s="60">
        <v>6</v>
      </c>
      <c r="AR148" s="60" t="s">
        <v>551</v>
      </c>
      <c r="AS148" s="60">
        <v>7</v>
      </c>
      <c r="AT148" s="1" t="s">
        <v>554</v>
      </c>
      <c r="AU148" s="42">
        <f t="shared" si="39"/>
        <v>999804</v>
      </c>
      <c r="AV148" s="39" t="s">
        <v>10</v>
      </c>
      <c r="AW148" s="28">
        <v>0.01</v>
      </c>
      <c r="AX148" s="30"/>
      <c r="AY148" s="42">
        <f t="shared" si="40"/>
        <v>196</v>
      </c>
      <c r="AZ148" s="39" t="s">
        <v>10</v>
      </c>
      <c r="BA148" s="28">
        <v>0.01</v>
      </c>
      <c r="BC148" s="64">
        <f t="shared" ref="BC148:BC155" si="51">$AU$89</f>
        <v>762</v>
      </c>
      <c r="BD148" s="64">
        <f>$AV$89</f>
        <v>958</v>
      </c>
      <c r="BE148" s="64">
        <f t="shared" si="45"/>
        <v>-196</v>
      </c>
      <c r="BF148" s="64">
        <f t="shared" si="43"/>
        <v>196</v>
      </c>
      <c r="BG148" s="2">
        <f t="shared" si="42"/>
        <v>1</v>
      </c>
      <c r="BH148" s="2">
        <f t="shared" si="44"/>
        <v>0</v>
      </c>
    </row>
    <row r="149" spans="2:60" ht="15">
      <c r="B149" s="15" t="s">
        <v>69</v>
      </c>
      <c r="C149" s="13" t="s">
        <v>51</v>
      </c>
      <c r="D149" s="14" t="s">
        <v>40</v>
      </c>
      <c r="E149" s="13" t="s">
        <v>75</v>
      </c>
      <c r="F149" s="13">
        <v>390</v>
      </c>
      <c r="G149" s="13">
        <v>15</v>
      </c>
      <c r="H149" s="13">
        <v>6</v>
      </c>
      <c r="I149" s="13">
        <v>0</v>
      </c>
      <c r="J149" s="13">
        <v>40</v>
      </c>
      <c r="K149" s="13">
        <v>550</v>
      </c>
      <c r="L149" s="13">
        <v>45</v>
      </c>
      <c r="M149" s="13">
        <v>2</v>
      </c>
      <c r="N149" s="13">
        <v>3</v>
      </c>
      <c r="O149" s="13">
        <v>21</v>
      </c>
      <c r="P149" s="13">
        <v>2</v>
      </c>
      <c r="Q149" s="13">
        <v>0</v>
      </c>
      <c r="R149" s="13">
        <v>30</v>
      </c>
      <c r="S149" s="13">
        <v>10</v>
      </c>
      <c r="T149" s="49"/>
      <c r="U149" s="50"/>
      <c r="V149" s="1">
        <v>143</v>
      </c>
      <c r="W149" s="2" t="str">
        <f t="shared" si="49"/>
        <v>12" Medium Stuffed Crust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N149" s="63">
        <v>0</v>
      </c>
      <c r="AP149" s="61">
        <v>57</v>
      </c>
      <c r="AQ149" s="59">
        <v>6</v>
      </c>
      <c r="AR149" s="59" t="s">
        <v>550</v>
      </c>
      <c r="AS149" s="59">
        <v>8</v>
      </c>
      <c r="AT149" s="1" t="s">
        <v>554</v>
      </c>
      <c r="AU149" s="42">
        <f t="shared" si="39"/>
        <v>360</v>
      </c>
      <c r="AV149" s="39" t="s">
        <v>10</v>
      </c>
      <c r="AW149" s="28">
        <v>0.01</v>
      </c>
      <c r="AX149" s="30"/>
      <c r="AY149" s="42">
        <f t="shared" si="40"/>
        <v>999640</v>
      </c>
      <c r="AZ149" s="39" t="s">
        <v>10</v>
      </c>
      <c r="BA149" s="28">
        <v>0.01</v>
      </c>
      <c r="BC149" s="64">
        <f t="shared" si="51"/>
        <v>762</v>
      </c>
      <c r="BD149" s="64">
        <f>$AW$89</f>
        <v>402</v>
      </c>
      <c r="BE149" s="64">
        <f t="shared" si="45"/>
        <v>360</v>
      </c>
      <c r="BF149" s="64">
        <f t="shared" si="43"/>
        <v>-360</v>
      </c>
      <c r="BG149" s="2">
        <f t="shared" si="42"/>
        <v>0</v>
      </c>
      <c r="BH149" s="2">
        <f t="shared" si="44"/>
        <v>1</v>
      </c>
    </row>
    <row r="150" spans="2:60" ht="15">
      <c r="B150" s="15" t="s">
        <v>69</v>
      </c>
      <c r="C150" s="13" t="s">
        <v>52</v>
      </c>
      <c r="D150" s="14" t="s">
        <v>40</v>
      </c>
      <c r="E150" s="13" t="s">
        <v>75</v>
      </c>
      <c r="F150" s="13">
        <v>390</v>
      </c>
      <c r="G150" s="13">
        <v>14</v>
      </c>
      <c r="H150" s="13">
        <v>6</v>
      </c>
      <c r="I150" s="13">
        <v>0</v>
      </c>
      <c r="J150" s="13">
        <v>35</v>
      </c>
      <c r="K150" s="13">
        <v>550</v>
      </c>
      <c r="L150" s="13">
        <v>45</v>
      </c>
      <c r="M150" s="13">
        <v>2</v>
      </c>
      <c r="N150" s="13">
        <v>3</v>
      </c>
      <c r="O150" s="13">
        <v>21</v>
      </c>
      <c r="P150" s="13">
        <v>2</v>
      </c>
      <c r="Q150" s="13">
        <v>0</v>
      </c>
      <c r="R150" s="13">
        <v>30</v>
      </c>
      <c r="S150" s="13">
        <v>20</v>
      </c>
      <c r="T150" s="49"/>
      <c r="U150" s="50"/>
      <c r="V150" s="1">
        <v>144</v>
      </c>
      <c r="W150" s="2" t="str">
        <f t="shared" si="49"/>
        <v>14" Large Stuffed Crust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N150" s="63">
        <v>0</v>
      </c>
      <c r="AP150" s="62">
        <v>58</v>
      </c>
      <c r="AQ150" s="60">
        <v>6</v>
      </c>
      <c r="AR150" s="60" t="s">
        <v>551</v>
      </c>
      <c r="AS150" s="60">
        <v>9</v>
      </c>
      <c r="AT150" s="1" t="s">
        <v>554</v>
      </c>
      <c r="AU150" s="42">
        <f t="shared" si="39"/>
        <v>43</v>
      </c>
      <c r="AV150" s="39" t="s">
        <v>10</v>
      </c>
      <c r="AW150" s="28">
        <v>0.01</v>
      </c>
      <c r="AX150" s="30"/>
      <c r="AY150" s="42">
        <f t="shared" si="40"/>
        <v>999957</v>
      </c>
      <c r="AZ150" s="39" t="s">
        <v>10</v>
      </c>
      <c r="BA150" s="28">
        <v>0.01</v>
      </c>
      <c r="BC150" s="64">
        <f t="shared" si="51"/>
        <v>762</v>
      </c>
      <c r="BD150" s="64">
        <f>$AX$89</f>
        <v>719</v>
      </c>
      <c r="BE150" s="64">
        <f t="shared" si="45"/>
        <v>43</v>
      </c>
      <c r="BF150" s="64">
        <f t="shared" si="43"/>
        <v>-43</v>
      </c>
      <c r="BG150" s="2">
        <f t="shared" si="42"/>
        <v>0</v>
      </c>
      <c r="BH150" s="2">
        <f t="shared" si="44"/>
        <v>1</v>
      </c>
    </row>
    <row r="151" spans="2:60" ht="15">
      <c r="B151" s="15" t="s">
        <v>69</v>
      </c>
      <c r="C151" s="13" t="s">
        <v>53</v>
      </c>
      <c r="D151" s="14" t="s">
        <v>40</v>
      </c>
      <c r="E151" s="13" t="s">
        <v>75</v>
      </c>
      <c r="F151" s="13">
        <v>260</v>
      </c>
      <c r="G151" s="13">
        <v>8</v>
      </c>
      <c r="H151" s="13">
        <v>3</v>
      </c>
      <c r="I151" s="13">
        <v>0</v>
      </c>
      <c r="J151" s="13">
        <v>20</v>
      </c>
      <c r="K151" s="13">
        <v>290</v>
      </c>
      <c r="L151" s="13">
        <v>34</v>
      </c>
      <c r="M151" s="13">
        <v>2</v>
      </c>
      <c r="N151" s="13">
        <v>2</v>
      </c>
      <c r="O151" s="13">
        <v>13</v>
      </c>
      <c r="P151" s="13">
        <v>2</v>
      </c>
      <c r="Q151" s="13">
        <v>0</v>
      </c>
      <c r="R151" s="13">
        <v>15</v>
      </c>
      <c r="S151" s="13">
        <v>15</v>
      </c>
      <c r="T151" s="49"/>
      <c r="U151" s="50"/>
      <c r="V151" s="1">
        <v>145</v>
      </c>
      <c r="W151" s="2" t="str">
        <f t="shared" si="49"/>
        <v>12" Medium Classic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N151" s="63">
        <v>1</v>
      </c>
      <c r="AP151" s="61">
        <v>59</v>
      </c>
      <c r="AQ151" s="59">
        <v>6</v>
      </c>
      <c r="AR151" s="59" t="s">
        <v>550</v>
      </c>
      <c r="AS151" s="59">
        <v>10</v>
      </c>
      <c r="AT151" s="1" t="s">
        <v>554</v>
      </c>
      <c r="AU151" s="42">
        <f t="shared" si="39"/>
        <v>999807</v>
      </c>
      <c r="AV151" s="39" t="s">
        <v>10</v>
      </c>
      <c r="AW151" s="28">
        <v>0.01</v>
      </c>
      <c r="AX151" s="30"/>
      <c r="AY151" s="42">
        <f t="shared" si="40"/>
        <v>193</v>
      </c>
      <c r="AZ151" s="39" t="s">
        <v>10</v>
      </c>
      <c r="BA151" s="28">
        <v>0.01</v>
      </c>
      <c r="BC151" s="64">
        <f t="shared" si="51"/>
        <v>762</v>
      </c>
      <c r="BD151" s="64">
        <f>$AY$89</f>
        <v>955</v>
      </c>
      <c r="BE151" s="64">
        <f t="shared" si="45"/>
        <v>-193</v>
      </c>
      <c r="BF151" s="64">
        <f t="shared" si="43"/>
        <v>193</v>
      </c>
      <c r="BG151" s="2">
        <f t="shared" si="42"/>
        <v>1</v>
      </c>
      <c r="BH151" s="2">
        <f t="shared" si="44"/>
        <v>0</v>
      </c>
    </row>
    <row r="152" spans="2:60" ht="15">
      <c r="B152" s="15" t="s">
        <v>69</v>
      </c>
      <c r="C152" s="13" t="s">
        <v>54</v>
      </c>
      <c r="D152" s="14" t="s">
        <v>40</v>
      </c>
      <c r="E152" s="13" t="s">
        <v>75</v>
      </c>
      <c r="F152" s="13">
        <v>230</v>
      </c>
      <c r="G152" s="13">
        <v>7</v>
      </c>
      <c r="H152" s="13">
        <v>3</v>
      </c>
      <c r="I152" s="13">
        <v>0</v>
      </c>
      <c r="J152" s="13">
        <v>15</v>
      </c>
      <c r="K152" s="13">
        <v>270</v>
      </c>
      <c r="L152" s="13">
        <v>30</v>
      </c>
      <c r="M152" s="13">
        <v>2</v>
      </c>
      <c r="N152" s="13">
        <v>2</v>
      </c>
      <c r="O152" s="13">
        <v>11</v>
      </c>
      <c r="P152" s="13">
        <v>2</v>
      </c>
      <c r="Q152" s="13">
        <v>0</v>
      </c>
      <c r="R152" s="13">
        <v>10</v>
      </c>
      <c r="S152" s="13">
        <v>10</v>
      </c>
      <c r="T152" s="49"/>
      <c r="U152" s="50"/>
      <c r="V152" s="1">
        <v>146</v>
      </c>
      <c r="W152" s="2" t="str">
        <f t="shared" si="49"/>
        <v>14" Large Classic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N152" s="63">
        <v>0</v>
      </c>
      <c r="AP152" s="62">
        <v>60</v>
      </c>
      <c r="AQ152" s="60">
        <v>6</v>
      </c>
      <c r="AR152" s="60" t="s">
        <v>551</v>
      </c>
      <c r="AS152" s="60">
        <v>11</v>
      </c>
      <c r="AT152" s="1" t="s">
        <v>554</v>
      </c>
      <c r="AU152" s="42">
        <f t="shared" si="39"/>
        <v>42</v>
      </c>
      <c r="AV152" s="39" t="s">
        <v>10</v>
      </c>
      <c r="AW152" s="28">
        <v>0.01</v>
      </c>
      <c r="AX152" s="30"/>
      <c r="AY152" s="42">
        <f t="shared" si="40"/>
        <v>999958</v>
      </c>
      <c r="AZ152" s="39" t="s">
        <v>10</v>
      </c>
      <c r="BA152" s="28">
        <v>0.01</v>
      </c>
      <c r="BC152" s="64">
        <f t="shared" si="51"/>
        <v>762</v>
      </c>
      <c r="BD152" s="64">
        <f>$AZ$89</f>
        <v>720</v>
      </c>
      <c r="BE152" s="64">
        <f t="shared" si="45"/>
        <v>42</v>
      </c>
      <c r="BF152" s="64">
        <f t="shared" si="43"/>
        <v>-42</v>
      </c>
      <c r="BG152" s="2">
        <f t="shared" si="42"/>
        <v>0</v>
      </c>
      <c r="BH152" s="2">
        <f t="shared" si="44"/>
        <v>1</v>
      </c>
    </row>
    <row r="153" spans="2:60" ht="15">
      <c r="B153" s="15" t="s">
        <v>70</v>
      </c>
      <c r="C153" s="13" t="s">
        <v>45</v>
      </c>
      <c r="D153" s="14" t="s">
        <v>40</v>
      </c>
      <c r="E153" s="13" t="s">
        <v>75</v>
      </c>
      <c r="F153" s="13">
        <v>620</v>
      </c>
      <c r="G153" s="13">
        <v>24</v>
      </c>
      <c r="H153" s="13">
        <v>7</v>
      </c>
      <c r="I153" s="13">
        <v>0</v>
      </c>
      <c r="J153" s="13">
        <v>35</v>
      </c>
      <c r="K153" s="13">
        <v>570</v>
      </c>
      <c r="L153" s="13">
        <v>76</v>
      </c>
      <c r="M153" s="13">
        <v>4</v>
      </c>
      <c r="N153" s="13">
        <v>4</v>
      </c>
      <c r="O153" s="13">
        <v>27</v>
      </c>
      <c r="P153" s="13">
        <v>4</v>
      </c>
      <c r="Q153" s="13">
        <v>0</v>
      </c>
      <c r="R153" s="13">
        <v>25</v>
      </c>
      <c r="S153" s="13">
        <v>30</v>
      </c>
      <c r="T153" s="49"/>
      <c r="U153" s="50"/>
      <c r="V153" s="1">
        <v>147</v>
      </c>
      <c r="W153" s="2" t="str">
        <f t="shared" si="49"/>
        <v>6" Personal Pan Pizza®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N153" s="63">
        <v>1</v>
      </c>
      <c r="AP153" s="61">
        <v>61</v>
      </c>
      <c r="AQ153" s="59">
        <v>6</v>
      </c>
      <c r="AR153" s="59" t="s">
        <v>550</v>
      </c>
      <c r="AS153" s="59">
        <v>12</v>
      </c>
      <c r="AT153" s="1" t="s">
        <v>554</v>
      </c>
      <c r="AU153" s="42">
        <f t="shared" si="39"/>
        <v>999809</v>
      </c>
      <c r="AV153" s="39" t="s">
        <v>10</v>
      </c>
      <c r="AW153" s="28">
        <v>0.01</v>
      </c>
      <c r="AX153" s="30"/>
      <c r="AY153" s="42">
        <f t="shared" si="40"/>
        <v>191</v>
      </c>
      <c r="AZ153" s="39" t="s">
        <v>10</v>
      </c>
      <c r="BA153" s="28">
        <v>0.01</v>
      </c>
      <c r="BC153" s="64">
        <f t="shared" si="51"/>
        <v>762</v>
      </c>
      <c r="BD153" s="64">
        <f>$BA$89</f>
        <v>953</v>
      </c>
      <c r="BE153" s="64">
        <f t="shared" si="45"/>
        <v>-191</v>
      </c>
      <c r="BF153" s="64">
        <f t="shared" si="43"/>
        <v>191</v>
      </c>
      <c r="BG153" s="2">
        <f t="shared" si="42"/>
        <v>1</v>
      </c>
      <c r="BH153" s="2">
        <f t="shared" si="44"/>
        <v>0</v>
      </c>
    </row>
    <row r="154" spans="2:60" ht="15">
      <c r="B154" s="15" t="s">
        <v>70</v>
      </c>
      <c r="C154" s="13" t="s">
        <v>46</v>
      </c>
      <c r="D154" s="14" t="s">
        <v>40</v>
      </c>
      <c r="E154" s="13" t="s">
        <v>75</v>
      </c>
      <c r="F154" s="13">
        <v>200</v>
      </c>
      <c r="G154" s="13">
        <v>7</v>
      </c>
      <c r="H154" s="13">
        <v>2</v>
      </c>
      <c r="I154" s="13">
        <v>0</v>
      </c>
      <c r="J154" s="13">
        <v>15</v>
      </c>
      <c r="K154" s="13">
        <v>190</v>
      </c>
      <c r="L154" s="13">
        <v>23</v>
      </c>
      <c r="M154" s="13">
        <v>1</v>
      </c>
      <c r="N154" s="13">
        <v>1</v>
      </c>
      <c r="O154" s="13">
        <v>9</v>
      </c>
      <c r="P154" s="13">
        <v>0</v>
      </c>
      <c r="Q154" s="13">
        <v>0</v>
      </c>
      <c r="R154" s="13">
        <v>8</v>
      </c>
      <c r="S154" s="13">
        <v>8</v>
      </c>
      <c r="T154" s="49"/>
      <c r="U154" s="50"/>
      <c r="V154" s="1">
        <v>148</v>
      </c>
      <c r="W154" s="2" t="str">
        <f t="shared" si="49"/>
        <v>9" Small Pan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N154" s="63">
        <v>0</v>
      </c>
      <c r="AP154" s="62">
        <v>62</v>
      </c>
      <c r="AQ154" s="60">
        <v>6</v>
      </c>
      <c r="AR154" s="60" t="s">
        <v>551</v>
      </c>
      <c r="AS154" s="60">
        <v>13</v>
      </c>
      <c r="AT154" s="1" t="s">
        <v>554</v>
      </c>
      <c r="AU154" s="42">
        <f t="shared" si="39"/>
        <v>41</v>
      </c>
      <c r="AV154" s="39" t="s">
        <v>10</v>
      </c>
      <c r="AW154" s="28">
        <v>0.01</v>
      </c>
      <c r="AX154" s="30"/>
      <c r="AY154" s="42">
        <f t="shared" si="40"/>
        <v>999959</v>
      </c>
      <c r="AZ154" s="39" t="s">
        <v>10</v>
      </c>
      <c r="BA154" s="28">
        <v>0.01</v>
      </c>
      <c r="BC154" s="64">
        <f t="shared" si="51"/>
        <v>762</v>
      </c>
      <c r="BD154" s="64">
        <f>$BB$89</f>
        <v>721</v>
      </c>
      <c r="BE154" s="64">
        <f t="shared" si="45"/>
        <v>41</v>
      </c>
      <c r="BF154" s="64">
        <f t="shared" si="43"/>
        <v>-41</v>
      </c>
      <c r="BG154" s="2">
        <f t="shared" si="42"/>
        <v>0</v>
      </c>
      <c r="BH154" s="2">
        <f t="shared" si="44"/>
        <v>1</v>
      </c>
    </row>
    <row r="155" spans="2:60" ht="15">
      <c r="B155" s="15" t="s">
        <v>70</v>
      </c>
      <c r="C155" s="13" t="s">
        <v>47</v>
      </c>
      <c r="D155" s="14" t="s">
        <v>40</v>
      </c>
      <c r="E155" s="13" t="s">
        <v>75</v>
      </c>
      <c r="F155" s="13">
        <v>260</v>
      </c>
      <c r="G155" s="13">
        <v>10</v>
      </c>
      <c r="H155" s="13">
        <v>3</v>
      </c>
      <c r="I155" s="13">
        <v>0</v>
      </c>
      <c r="J155" s="13">
        <v>20</v>
      </c>
      <c r="K155" s="13">
        <v>260</v>
      </c>
      <c r="L155" s="13">
        <v>31</v>
      </c>
      <c r="M155" s="13">
        <v>2</v>
      </c>
      <c r="N155" s="13">
        <v>2</v>
      </c>
      <c r="O155" s="13">
        <v>12</v>
      </c>
      <c r="P155" s="13">
        <v>2</v>
      </c>
      <c r="Q155" s="13">
        <v>0</v>
      </c>
      <c r="R155" s="13">
        <v>15</v>
      </c>
      <c r="S155" s="13">
        <v>10</v>
      </c>
      <c r="T155" s="49"/>
      <c r="U155" s="50"/>
      <c r="V155" s="1">
        <v>149</v>
      </c>
      <c r="W155" s="2" t="str">
        <f t="shared" si="49"/>
        <v>12" Medium Pan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N155" s="63">
        <v>1</v>
      </c>
      <c r="AP155" s="61">
        <v>63</v>
      </c>
      <c r="AQ155" s="59">
        <v>6</v>
      </c>
      <c r="AR155" s="59" t="s">
        <v>550</v>
      </c>
      <c r="AS155" s="59">
        <v>14</v>
      </c>
      <c r="AT155" s="1" t="s">
        <v>554</v>
      </c>
      <c r="AU155" s="42">
        <f t="shared" si="39"/>
        <v>999810</v>
      </c>
      <c r="AV155" s="39" t="s">
        <v>10</v>
      </c>
      <c r="AW155" s="28">
        <v>0.01</v>
      </c>
      <c r="AX155" s="30"/>
      <c r="AY155" s="42">
        <f t="shared" si="40"/>
        <v>190</v>
      </c>
      <c r="AZ155" s="39" t="s">
        <v>10</v>
      </c>
      <c r="BA155" s="28">
        <v>0.01</v>
      </c>
      <c r="BC155" s="64">
        <f t="shared" si="51"/>
        <v>762</v>
      </c>
      <c r="BD155" s="64">
        <f>$BC$89</f>
        <v>952</v>
      </c>
      <c r="BE155" s="64">
        <f t="shared" si="45"/>
        <v>-190</v>
      </c>
      <c r="BF155" s="64">
        <f t="shared" si="43"/>
        <v>190</v>
      </c>
      <c r="BG155" s="2">
        <f t="shared" si="42"/>
        <v>1</v>
      </c>
      <c r="BH155" s="2">
        <f t="shared" si="44"/>
        <v>0</v>
      </c>
    </row>
    <row r="156" spans="2:60" ht="15">
      <c r="B156" s="15" t="s">
        <v>70</v>
      </c>
      <c r="C156" s="13" t="s">
        <v>48</v>
      </c>
      <c r="D156" s="14" t="s">
        <v>40</v>
      </c>
      <c r="E156" s="13" t="s">
        <v>75</v>
      </c>
      <c r="F156" s="13">
        <v>240</v>
      </c>
      <c r="G156" s="13">
        <v>9</v>
      </c>
      <c r="H156" s="13">
        <v>3</v>
      </c>
      <c r="I156" s="13">
        <v>0</v>
      </c>
      <c r="J156" s="13">
        <v>15</v>
      </c>
      <c r="K156" s="13">
        <v>240</v>
      </c>
      <c r="L156" s="13">
        <v>28</v>
      </c>
      <c r="M156" s="13">
        <v>2</v>
      </c>
      <c r="N156" s="13">
        <v>2</v>
      </c>
      <c r="O156" s="13">
        <v>11</v>
      </c>
      <c r="P156" s="13">
        <v>2</v>
      </c>
      <c r="Q156" s="13">
        <v>0</v>
      </c>
      <c r="R156" s="13">
        <v>10</v>
      </c>
      <c r="S156" s="13">
        <v>10</v>
      </c>
      <c r="T156" s="49"/>
      <c r="U156" s="50"/>
      <c r="V156" s="1">
        <v>150</v>
      </c>
      <c r="W156" s="2" t="str">
        <f t="shared" si="49"/>
        <v>14" Large Pan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N156" s="63">
        <v>0</v>
      </c>
      <c r="AP156" s="62">
        <v>64</v>
      </c>
      <c r="AQ156" s="60">
        <v>7</v>
      </c>
      <c r="AR156" s="60" t="s">
        <v>551</v>
      </c>
      <c r="AS156" s="60">
        <v>8</v>
      </c>
      <c r="AT156" s="1" t="s">
        <v>554</v>
      </c>
      <c r="AU156" s="42">
        <f t="shared" si="39"/>
        <v>556</v>
      </c>
      <c r="AV156" s="39" t="s">
        <v>10</v>
      </c>
      <c r="AW156" s="28">
        <v>0.01</v>
      </c>
      <c r="AX156" s="30"/>
      <c r="AY156" s="42">
        <f t="shared" si="40"/>
        <v>999444</v>
      </c>
      <c r="AZ156" s="39" t="s">
        <v>10</v>
      </c>
      <c r="BA156" s="28">
        <v>0.01</v>
      </c>
      <c r="BC156" s="64">
        <f t="shared" ref="BC156:BC162" si="52">$AV$89</f>
        <v>958</v>
      </c>
      <c r="BD156" s="64">
        <f>$AW$89</f>
        <v>402</v>
      </c>
      <c r="BE156" s="64">
        <f t="shared" si="45"/>
        <v>556</v>
      </c>
      <c r="BF156" s="64">
        <f t="shared" si="43"/>
        <v>-556</v>
      </c>
      <c r="BG156" s="2">
        <f t="shared" si="42"/>
        <v>0</v>
      </c>
      <c r="BH156" s="2">
        <f t="shared" si="44"/>
        <v>1</v>
      </c>
    </row>
    <row r="157" spans="2:60" ht="15">
      <c r="B157" s="15" t="s">
        <v>70</v>
      </c>
      <c r="C157" s="13" t="s">
        <v>49</v>
      </c>
      <c r="D157" s="14" t="s">
        <v>40</v>
      </c>
      <c r="E157" s="13" t="s">
        <v>75</v>
      </c>
      <c r="F157" s="13">
        <v>220</v>
      </c>
      <c r="G157" s="13">
        <v>7</v>
      </c>
      <c r="H157" s="13">
        <v>3</v>
      </c>
      <c r="I157" s="13">
        <v>0</v>
      </c>
      <c r="J157" s="13">
        <v>20</v>
      </c>
      <c r="K157" s="13">
        <v>450</v>
      </c>
      <c r="L157" s="13">
        <v>27</v>
      </c>
      <c r="M157" s="13">
        <v>1</v>
      </c>
      <c r="N157" s="13">
        <v>1</v>
      </c>
      <c r="O157" s="13">
        <v>12</v>
      </c>
      <c r="P157" s="13">
        <v>0</v>
      </c>
      <c r="Q157" s="13">
        <v>0</v>
      </c>
      <c r="R157" s="13">
        <v>10</v>
      </c>
      <c r="S157" s="13">
        <v>10</v>
      </c>
      <c r="T157" s="49"/>
      <c r="U157" s="50"/>
      <c r="V157" s="1">
        <v>151</v>
      </c>
      <c r="W157" s="2" t="str">
        <f t="shared" si="49"/>
        <v>12" Medium Thin 'N Crispy®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N157" s="63">
        <v>0</v>
      </c>
      <c r="AP157" s="61">
        <v>65</v>
      </c>
      <c r="AQ157" s="59">
        <v>7</v>
      </c>
      <c r="AR157" s="59" t="s">
        <v>550</v>
      </c>
      <c r="AS157" s="59">
        <v>9</v>
      </c>
      <c r="AT157" s="1" t="s">
        <v>554</v>
      </c>
      <c r="AU157" s="42">
        <f t="shared" ref="AU157:AU183" si="53">BE157+$BE$86*BG157</f>
        <v>239</v>
      </c>
      <c r="AV157" s="39" t="s">
        <v>10</v>
      </c>
      <c r="AW157" s="28">
        <v>0.01</v>
      </c>
      <c r="AX157" s="30"/>
      <c r="AY157" s="42">
        <f t="shared" ref="AY157:AY183" si="54">BF157+$BE$86*BH157</f>
        <v>999761</v>
      </c>
      <c r="AZ157" s="39" t="s">
        <v>10</v>
      </c>
      <c r="BA157" s="28">
        <v>0.01</v>
      </c>
      <c r="BC157" s="64">
        <f t="shared" si="52"/>
        <v>958</v>
      </c>
      <c r="BD157" s="64">
        <f>$AX$89</f>
        <v>719</v>
      </c>
      <c r="BE157" s="64">
        <f t="shared" si="45"/>
        <v>239</v>
      </c>
      <c r="BF157" s="64">
        <f t="shared" si="43"/>
        <v>-239</v>
      </c>
      <c r="BG157" s="2">
        <f t="shared" ref="BG157:BG183" si="55">AN157</f>
        <v>0</v>
      </c>
      <c r="BH157" s="2">
        <f t="shared" si="44"/>
        <v>1</v>
      </c>
    </row>
    <row r="158" spans="2:60" ht="15">
      <c r="B158" s="15" t="s">
        <v>70</v>
      </c>
      <c r="C158" s="13" t="s">
        <v>50</v>
      </c>
      <c r="D158" s="14" t="s">
        <v>40</v>
      </c>
      <c r="E158" s="13" t="s">
        <v>75</v>
      </c>
      <c r="F158" s="13">
        <v>200</v>
      </c>
      <c r="G158" s="13">
        <v>6</v>
      </c>
      <c r="H158" s="13">
        <v>2</v>
      </c>
      <c r="I158" s="13">
        <v>0</v>
      </c>
      <c r="J158" s="13">
        <v>15</v>
      </c>
      <c r="K158" s="13">
        <v>420</v>
      </c>
      <c r="L158" s="13">
        <v>25</v>
      </c>
      <c r="M158" s="13">
        <v>1</v>
      </c>
      <c r="N158" s="13">
        <v>1</v>
      </c>
      <c r="O158" s="13">
        <v>11</v>
      </c>
      <c r="P158" s="13">
        <v>0</v>
      </c>
      <c r="Q158" s="13">
        <v>0</v>
      </c>
      <c r="R158" s="13">
        <v>10</v>
      </c>
      <c r="S158" s="13">
        <v>10</v>
      </c>
      <c r="T158" s="49"/>
      <c r="U158" s="50"/>
      <c r="V158" s="1">
        <v>152</v>
      </c>
      <c r="W158" s="2" t="str">
        <f t="shared" si="49"/>
        <v>14" Large Thin 'N Crispy®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N158" s="63">
        <v>0</v>
      </c>
      <c r="AP158" s="62">
        <v>66</v>
      </c>
      <c r="AQ158" s="60">
        <v>7</v>
      </c>
      <c r="AR158" s="60" t="s">
        <v>551</v>
      </c>
      <c r="AS158" s="60">
        <v>10</v>
      </c>
      <c r="AT158" s="1" t="s">
        <v>554</v>
      </c>
      <c r="AU158" s="42">
        <f t="shared" si="53"/>
        <v>3</v>
      </c>
      <c r="AV158" s="39" t="s">
        <v>10</v>
      </c>
      <c r="AW158" s="28">
        <v>0.01</v>
      </c>
      <c r="AX158" s="30"/>
      <c r="AY158" s="42">
        <f t="shared" si="54"/>
        <v>999997</v>
      </c>
      <c r="AZ158" s="39" t="s">
        <v>10</v>
      </c>
      <c r="BA158" s="28">
        <v>0.01</v>
      </c>
      <c r="BC158" s="64">
        <f t="shared" si="52"/>
        <v>958</v>
      </c>
      <c r="BD158" s="64">
        <f>$AY$89</f>
        <v>955</v>
      </c>
      <c r="BE158" s="64">
        <f t="shared" si="45"/>
        <v>3</v>
      </c>
      <c r="BF158" s="64">
        <f t="shared" si="43"/>
        <v>-3</v>
      </c>
      <c r="BG158" s="2">
        <f t="shared" si="55"/>
        <v>0</v>
      </c>
      <c r="BH158" s="2">
        <f t="shared" si="44"/>
        <v>1</v>
      </c>
    </row>
    <row r="159" spans="2:60" ht="15">
      <c r="B159" s="15" t="s">
        <v>70</v>
      </c>
      <c r="C159" s="13" t="s">
        <v>51</v>
      </c>
      <c r="D159" s="14" t="s">
        <v>40</v>
      </c>
      <c r="E159" s="13" t="s">
        <v>75</v>
      </c>
      <c r="F159" s="13">
        <v>390</v>
      </c>
      <c r="G159" s="13">
        <v>15</v>
      </c>
      <c r="H159" s="13">
        <v>6</v>
      </c>
      <c r="I159" s="13">
        <v>0</v>
      </c>
      <c r="J159" s="13">
        <v>40</v>
      </c>
      <c r="K159" s="13">
        <v>550</v>
      </c>
      <c r="L159" s="13">
        <v>44</v>
      </c>
      <c r="M159" s="13">
        <v>2</v>
      </c>
      <c r="N159" s="13">
        <v>3</v>
      </c>
      <c r="O159" s="13">
        <v>21</v>
      </c>
      <c r="P159" s="13">
        <v>2</v>
      </c>
      <c r="Q159" s="13">
        <v>0</v>
      </c>
      <c r="R159" s="13">
        <v>30</v>
      </c>
      <c r="S159" s="13">
        <v>15</v>
      </c>
      <c r="T159" s="49"/>
      <c r="U159" s="50"/>
      <c r="V159" s="1">
        <v>153</v>
      </c>
      <c r="W159" s="2" t="str">
        <f t="shared" si="49"/>
        <v>12" Medium Stuffed Crust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N159" s="63">
        <v>0</v>
      </c>
      <c r="AP159" s="61">
        <v>67</v>
      </c>
      <c r="AQ159" s="59">
        <v>7</v>
      </c>
      <c r="AR159" s="59" t="s">
        <v>550</v>
      </c>
      <c r="AS159" s="59">
        <v>11</v>
      </c>
      <c r="AT159" s="1" t="s">
        <v>554</v>
      </c>
      <c r="AU159" s="42">
        <f t="shared" si="53"/>
        <v>238</v>
      </c>
      <c r="AV159" s="39" t="s">
        <v>10</v>
      </c>
      <c r="AW159" s="28">
        <v>0.01</v>
      </c>
      <c r="AX159" s="30"/>
      <c r="AY159" s="42">
        <f t="shared" si="54"/>
        <v>999762</v>
      </c>
      <c r="AZ159" s="39" t="s">
        <v>10</v>
      </c>
      <c r="BA159" s="28">
        <v>0.01</v>
      </c>
      <c r="BC159" s="64">
        <f t="shared" si="52"/>
        <v>958</v>
      </c>
      <c r="BD159" s="64">
        <f>$AZ$89</f>
        <v>720</v>
      </c>
      <c r="BE159" s="64">
        <f t="shared" si="45"/>
        <v>238</v>
      </c>
      <c r="BF159" s="64">
        <f t="shared" ref="BF159:BF183" si="56">-BE159</f>
        <v>-238</v>
      </c>
      <c r="BG159" s="2">
        <f t="shared" si="55"/>
        <v>0</v>
      </c>
      <c r="BH159" s="2">
        <f t="shared" ref="BH159:BH183" si="57">1-BG159</f>
        <v>1</v>
      </c>
    </row>
    <row r="160" spans="2:60" ht="15">
      <c r="B160" s="15" t="s">
        <v>70</v>
      </c>
      <c r="C160" s="13" t="s">
        <v>52</v>
      </c>
      <c r="D160" s="14" t="s">
        <v>40</v>
      </c>
      <c r="E160" s="13" t="s">
        <v>75</v>
      </c>
      <c r="F160" s="13">
        <v>390</v>
      </c>
      <c r="G160" s="13">
        <v>14</v>
      </c>
      <c r="H160" s="13">
        <v>6</v>
      </c>
      <c r="I160" s="13">
        <v>0</v>
      </c>
      <c r="J160" s="13">
        <v>35</v>
      </c>
      <c r="K160" s="13">
        <v>550</v>
      </c>
      <c r="L160" s="13">
        <v>44</v>
      </c>
      <c r="M160" s="13">
        <v>2</v>
      </c>
      <c r="N160" s="13">
        <v>3</v>
      </c>
      <c r="O160" s="13">
        <v>21</v>
      </c>
      <c r="P160" s="13">
        <v>2</v>
      </c>
      <c r="Q160" s="13">
        <v>0</v>
      </c>
      <c r="R160" s="13">
        <v>30</v>
      </c>
      <c r="S160" s="13">
        <v>20</v>
      </c>
      <c r="T160" s="49"/>
      <c r="U160" s="50"/>
      <c r="V160" s="1">
        <v>154</v>
      </c>
      <c r="W160" s="2" t="str">
        <f t="shared" si="49"/>
        <v>14" Large Stuffed Crust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N160" s="63">
        <v>0</v>
      </c>
      <c r="AP160" s="62">
        <v>68</v>
      </c>
      <c r="AQ160" s="60">
        <v>7</v>
      </c>
      <c r="AR160" s="60" t="s">
        <v>551</v>
      </c>
      <c r="AS160" s="60">
        <v>12</v>
      </c>
      <c r="AT160" s="1" t="s">
        <v>554</v>
      </c>
      <c r="AU160" s="42">
        <f t="shared" si="53"/>
        <v>5</v>
      </c>
      <c r="AV160" s="39" t="s">
        <v>10</v>
      </c>
      <c r="AW160" s="28">
        <v>0.01</v>
      </c>
      <c r="AX160" s="30"/>
      <c r="AY160" s="42">
        <f t="shared" si="54"/>
        <v>999995</v>
      </c>
      <c r="AZ160" s="39" t="s">
        <v>10</v>
      </c>
      <c r="BA160" s="28">
        <v>0.01</v>
      </c>
      <c r="BC160" s="64">
        <f t="shared" si="52"/>
        <v>958</v>
      </c>
      <c r="BD160" s="64">
        <f>$BA$89</f>
        <v>953</v>
      </c>
      <c r="BE160" s="64">
        <f t="shared" ref="BE160:BE183" si="58">BC160-BD160</f>
        <v>5</v>
      </c>
      <c r="BF160" s="64">
        <f t="shared" si="56"/>
        <v>-5</v>
      </c>
      <c r="BG160" s="2">
        <f t="shared" si="55"/>
        <v>0</v>
      </c>
      <c r="BH160" s="2">
        <f t="shared" si="57"/>
        <v>1</v>
      </c>
    </row>
    <row r="161" spans="2:60" ht="15">
      <c r="B161" s="15" t="s">
        <v>70</v>
      </c>
      <c r="C161" s="13" t="s">
        <v>53</v>
      </c>
      <c r="D161" s="14" t="s">
        <v>40</v>
      </c>
      <c r="E161" s="13" t="s">
        <v>75</v>
      </c>
      <c r="F161" s="13">
        <v>250</v>
      </c>
      <c r="G161" s="13">
        <v>8</v>
      </c>
      <c r="H161" s="13">
        <v>3</v>
      </c>
      <c r="I161" s="13">
        <v>0</v>
      </c>
      <c r="J161" s="13">
        <v>20</v>
      </c>
      <c r="K161" s="13">
        <v>290</v>
      </c>
      <c r="L161" s="13">
        <v>33</v>
      </c>
      <c r="M161" s="13">
        <v>2</v>
      </c>
      <c r="N161" s="13">
        <v>2</v>
      </c>
      <c r="O161" s="13">
        <v>12</v>
      </c>
      <c r="P161" s="13">
        <v>2</v>
      </c>
      <c r="Q161" s="13">
        <v>0</v>
      </c>
      <c r="R161" s="13">
        <v>15</v>
      </c>
      <c r="S161" s="13">
        <v>15</v>
      </c>
      <c r="T161" s="49"/>
      <c r="U161" s="50"/>
      <c r="V161" s="1">
        <v>155</v>
      </c>
      <c r="W161" s="2" t="str">
        <f t="shared" si="49"/>
        <v>12" Medium Classic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N161" s="63">
        <v>0</v>
      </c>
      <c r="AP161" s="61">
        <v>69</v>
      </c>
      <c r="AQ161" s="59">
        <v>7</v>
      </c>
      <c r="AR161" s="59" t="s">
        <v>550</v>
      </c>
      <c r="AS161" s="59">
        <v>13</v>
      </c>
      <c r="AT161" s="1" t="s">
        <v>554</v>
      </c>
      <c r="AU161" s="42">
        <f t="shared" si="53"/>
        <v>237</v>
      </c>
      <c r="AV161" s="39" t="s">
        <v>10</v>
      </c>
      <c r="AW161" s="28">
        <v>0.01</v>
      </c>
      <c r="AX161" s="30"/>
      <c r="AY161" s="42">
        <f t="shared" si="54"/>
        <v>999763</v>
      </c>
      <c r="AZ161" s="39" t="s">
        <v>10</v>
      </c>
      <c r="BA161" s="28">
        <v>0.01</v>
      </c>
      <c r="BC161" s="64">
        <f t="shared" si="52"/>
        <v>958</v>
      </c>
      <c r="BD161" s="64">
        <f>$BB$89</f>
        <v>721</v>
      </c>
      <c r="BE161" s="64">
        <f t="shared" si="58"/>
        <v>237</v>
      </c>
      <c r="BF161" s="64">
        <f t="shared" si="56"/>
        <v>-237</v>
      </c>
      <c r="BG161" s="2">
        <f t="shared" si="55"/>
        <v>0</v>
      </c>
      <c r="BH161" s="2">
        <f t="shared" si="57"/>
        <v>1</v>
      </c>
    </row>
    <row r="162" spans="2:60" ht="15">
      <c r="B162" s="15" t="s">
        <v>70</v>
      </c>
      <c r="C162" s="13" t="s">
        <v>54</v>
      </c>
      <c r="D162" s="14" t="s">
        <v>40</v>
      </c>
      <c r="E162" s="13" t="s">
        <v>75</v>
      </c>
      <c r="F162" s="13">
        <v>230</v>
      </c>
      <c r="G162" s="13">
        <v>7</v>
      </c>
      <c r="H162" s="13">
        <v>3</v>
      </c>
      <c r="I162" s="13">
        <v>0</v>
      </c>
      <c r="J162" s="13">
        <v>15</v>
      </c>
      <c r="K162" s="13">
        <v>270</v>
      </c>
      <c r="L162" s="13">
        <v>30</v>
      </c>
      <c r="M162" s="13">
        <v>2</v>
      </c>
      <c r="N162" s="13">
        <v>2</v>
      </c>
      <c r="O162" s="13">
        <v>11</v>
      </c>
      <c r="P162" s="13">
        <v>2</v>
      </c>
      <c r="Q162" s="13">
        <v>0</v>
      </c>
      <c r="R162" s="13">
        <v>10</v>
      </c>
      <c r="S162" s="13">
        <v>10</v>
      </c>
      <c r="T162" s="49"/>
      <c r="U162" s="50"/>
      <c r="V162" s="1">
        <v>156</v>
      </c>
      <c r="W162" s="2" t="str">
        <f t="shared" si="49"/>
        <v>14" Large Classic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1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N162" s="63">
        <v>0</v>
      </c>
      <c r="AP162" s="62">
        <v>70</v>
      </c>
      <c r="AQ162" s="60">
        <v>7</v>
      </c>
      <c r="AR162" s="60" t="s">
        <v>551</v>
      </c>
      <c r="AS162" s="60">
        <v>14</v>
      </c>
      <c r="AT162" s="1" t="s">
        <v>554</v>
      </c>
      <c r="AU162" s="42">
        <f t="shared" si="53"/>
        <v>6</v>
      </c>
      <c r="AV162" s="39" t="s">
        <v>10</v>
      </c>
      <c r="AW162" s="28">
        <v>0.01</v>
      </c>
      <c r="AX162" s="30"/>
      <c r="AY162" s="42">
        <f t="shared" si="54"/>
        <v>999994</v>
      </c>
      <c r="AZ162" s="39" t="s">
        <v>10</v>
      </c>
      <c r="BA162" s="28">
        <v>0.01</v>
      </c>
      <c r="BC162" s="64">
        <f t="shared" si="52"/>
        <v>958</v>
      </c>
      <c r="BD162" s="64">
        <f>$BC$89</f>
        <v>952</v>
      </c>
      <c r="BE162" s="64">
        <f t="shared" si="58"/>
        <v>6</v>
      </c>
      <c r="BF162" s="64">
        <f t="shared" si="56"/>
        <v>-6</v>
      </c>
      <c r="BG162" s="2">
        <f t="shared" si="55"/>
        <v>0</v>
      </c>
      <c r="BH162" s="2">
        <f t="shared" si="57"/>
        <v>1</v>
      </c>
    </row>
    <row r="163" spans="2:60" ht="15">
      <c r="B163" s="15" t="s">
        <v>71</v>
      </c>
      <c r="C163" s="13" t="s">
        <v>58</v>
      </c>
      <c r="D163" s="14" t="s">
        <v>40</v>
      </c>
      <c r="E163" s="13" t="s">
        <v>75</v>
      </c>
      <c r="F163" s="13">
        <v>460</v>
      </c>
      <c r="G163" s="13">
        <v>12</v>
      </c>
      <c r="H163" s="13">
        <v>5</v>
      </c>
      <c r="I163" s="13">
        <v>0</v>
      </c>
      <c r="J163" s="13">
        <v>25</v>
      </c>
      <c r="K163" s="13">
        <v>640</v>
      </c>
      <c r="L163" s="13">
        <v>64</v>
      </c>
      <c r="M163" s="13">
        <v>5</v>
      </c>
      <c r="N163" s="13">
        <v>7</v>
      </c>
      <c r="O163" s="13">
        <v>23</v>
      </c>
      <c r="P163" s="13">
        <v>2</v>
      </c>
      <c r="Q163" s="13">
        <v>0</v>
      </c>
      <c r="R163" s="13">
        <v>25</v>
      </c>
      <c r="S163" s="13">
        <v>30</v>
      </c>
      <c r="T163" s="49"/>
      <c r="U163" s="50"/>
      <c r="V163" s="1">
        <v>157</v>
      </c>
      <c r="W163" s="2" t="str">
        <f t="shared" si="49"/>
        <v>6" Personal Multigrain pizza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N163" s="63">
        <v>1</v>
      </c>
      <c r="AP163" s="61">
        <v>71</v>
      </c>
      <c r="AQ163" s="59">
        <v>8</v>
      </c>
      <c r="AR163" s="59" t="s">
        <v>550</v>
      </c>
      <c r="AS163" s="59">
        <v>9</v>
      </c>
      <c r="AT163" s="1" t="s">
        <v>554</v>
      </c>
      <c r="AU163" s="42">
        <f t="shared" si="53"/>
        <v>999683</v>
      </c>
      <c r="AV163" s="39" t="s">
        <v>10</v>
      </c>
      <c r="AW163" s="28">
        <v>0.01</v>
      </c>
      <c r="AX163" s="30"/>
      <c r="AY163" s="42">
        <f t="shared" si="54"/>
        <v>317</v>
      </c>
      <c r="AZ163" s="39" t="s">
        <v>10</v>
      </c>
      <c r="BA163" s="28">
        <v>0.01</v>
      </c>
      <c r="BC163" s="64">
        <f t="shared" ref="BC163:BC168" si="59">$AW$89</f>
        <v>402</v>
      </c>
      <c r="BD163" s="64">
        <f>$AX$89</f>
        <v>719</v>
      </c>
      <c r="BE163" s="64">
        <f t="shared" si="58"/>
        <v>-317</v>
      </c>
      <c r="BF163" s="64">
        <f t="shared" si="56"/>
        <v>317</v>
      </c>
      <c r="BG163" s="2">
        <f t="shared" si="55"/>
        <v>1</v>
      </c>
      <c r="BH163" s="2">
        <f t="shared" si="57"/>
        <v>0</v>
      </c>
    </row>
    <row r="164" spans="2:60" ht="15">
      <c r="B164" s="15" t="s">
        <v>71</v>
      </c>
      <c r="C164" s="13" t="s">
        <v>45</v>
      </c>
      <c r="D164" s="14" t="s">
        <v>40</v>
      </c>
      <c r="E164" s="13" t="s">
        <v>75</v>
      </c>
      <c r="F164" s="13">
        <v>600</v>
      </c>
      <c r="G164" s="13">
        <v>22</v>
      </c>
      <c r="H164" s="13">
        <v>7</v>
      </c>
      <c r="I164" s="13">
        <v>0.4</v>
      </c>
      <c r="J164" s="13">
        <v>25</v>
      </c>
      <c r="K164" s="13">
        <v>430</v>
      </c>
      <c r="L164" s="13">
        <v>77</v>
      </c>
      <c r="M164" s="13">
        <v>4</v>
      </c>
      <c r="N164" s="13">
        <v>5</v>
      </c>
      <c r="O164" s="13">
        <v>23</v>
      </c>
      <c r="P164" s="13">
        <v>4</v>
      </c>
      <c r="Q164" s="13">
        <v>0</v>
      </c>
      <c r="R164" s="13">
        <v>25</v>
      </c>
      <c r="S164" s="13">
        <v>35</v>
      </c>
      <c r="T164" s="49"/>
      <c r="U164" s="50"/>
      <c r="V164" s="1">
        <v>158</v>
      </c>
      <c r="W164" s="2" t="str">
        <f t="shared" si="49"/>
        <v>6" Personal Pan Pizza®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N164" s="63">
        <v>1</v>
      </c>
      <c r="AP164" s="62">
        <v>72</v>
      </c>
      <c r="AQ164" s="60">
        <v>8</v>
      </c>
      <c r="AR164" s="60" t="s">
        <v>551</v>
      </c>
      <c r="AS164" s="60">
        <v>10</v>
      </c>
      <c r="AT164" s="1" t="s">
        <v>554</v>
      </c>
      <c r="AU164" s="42">
        <f t="shared" si="53"/>
        <v>999447</v>
      </c>
      <c r="AV164" s="39" t="s">
        <v>10</v>
      </c>
      <c r="AW164" s="28">
        <v>0.01</v>
      </c>
      <c r="AX164" s="30"/>
      <c r="AY164" s="42">
        <f t="shared" si="54"/>
        <v>553</v>
      </c>
      <c r="AZ164" s="39" t="s">
        <v>10</v>
      </c>
      <c r="BA164" s="28">
        <v>0.01</v>
      </c>
      <c r="BC164" s="64">
        <f t="shared" si="59"/>
        <v>402</v>
      </c>
      <c r="BD164" s="64">
        <f>$AY$89</f>
        <v>955</v>
      </c>
      <c r="BE164" s="64">
        <f t="shared" si="58"/>
        <v>-553</v>
      </c>
      <c r="BF164" s="64">
        <f t="shared" si="56"/>
        <v>553</v>
      </c>
      <c r="BG164" s="2">
        <f t="shared" si="55"/>
        <v>1</v>
      </c>
      <c r="BH164" s="2">
        <f t="shared" si="57"/>
        <v>0</v>
      </c>
    </row>
    <row r="165" spans="2:60" ht="15">
      <c r="B165" s="15" t="s">
        <v>71</v>
      </c>
      <c r="C165" s="13" t="s">
        <v>46</v>
      </c>
      <c r="D165" s="14" t="s">
        <v>40</v>
      </c>
      <c r="E165" s="13" t="s">
        <v>75</v>
      </c>
      <c r="F165" s="13">
        <v>190</v>
      </c>
      <c r="G165" s="13">
        <v>7</v>
      </c>
      <c r="H165" s="13">
        <v>2</v>
      </c>
      <c r="I165" s="13">
        <v>0.1</v>
      </c>
      <c r="J165" s="13">
        <v>10</v>
      </c>
      <c r="K165" s="13">
        <v>140</v>
      </c>
      <c r="L165" s="13">
        <v>24</v>
      </c>
      <c r="M165" s="13">
        <v>1</v>
      </c>
      <c r="N165" s="13">
        <v>2</v>
      </c>
      <c r="O165" s="13">
        <v>8</v>
      </c>
      <c r="P165" s="13">
        <v>2</v>
      </c>
      <c r="Q165" s="13">
        <v>0</v>
      </c>
      <c r="R165" s="13">
        <v>8</v>
      </c>
      <c r="S165" s="13">
        <v>10</v>
      </c>
      <c r="T165" s="49"/>
      <c r="U165" s="50"/>
      <c r="V165" s="1">
        <v>159</v>
      </c>
      <c r="W165" s="2" t="str">
        <f t="shared" si="49"/>
        <v>9" Small Pan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N165" s="63">
        <v>1</v>
      </c>
      <c r="AP165" s="61">
        <v>73</v>
      </c>
      <c r="AQ165" s="59">
        <v>8</v>
      </c>
      <c r="AR165" s="59" t="s">
        <v>550</v>
      </c>
      <c r="AS165" s="59">
        <v>11</v>
      </c>
      <c r="AT165" s="1" t="s">
        <v>554</v>
      </c>
      <c r="AU165" s="42">
        <f t="shared" si="53"/>
        <v>999682</v>
      </c>
      <c r="AV165" s="39" t="s">
        <v>10</v>
      </c>
      <c r="AW165" s="28">
        <v>0.01</v>
      </c>
      <c r="AX165" s="30"/>
      <c r="AY165" s="42">
        <f t="shared" si="54"/>
        <v>318</v>
      </c>
      <c r="AZ165" s="39" t="s">
        <v>10</v>
      </c>
      <c r="BA165" s="28">
        <v>0.01</v>
      </c>
      <c r="BC165" s="64">
        <f t="shared" si="59"/>
        <v>402</v>
      </c>
      <c r="BD165" s="64">
        <f>$AZ$89</f>
        <v>720</v>
      </c>
      <c r="BE165" s="64">
        <f t="shared" si="58"/>
        <v>-318</v>
      </c>
      <c r="BF165" s="64">
        <f t="shared" si="56"/>
        <v>318</v>
      </c>
      <c r="BG165" s="2">
        <f t="shared" si="55"/>
        <v>1</v>
      </c>
      <c r="BH165" s="2">
        <f t="shared" si="57"/>
        <v>0</v>
      </c>
    </row>
    <row r="166" spans="2:60" ht="15">
      <c r="B166" s="15" t="s">
        <v>71</v>
      </c>
      <c r="C166" s="13" t="s">
        <v>47</v>
      </c>
      <c r="D166" s="14" t="s">
        <v>40</v>
      </c>
      <c r="E166" s="13" t="s">
        <v>75</v>
      </c>
      <c r="F166" s="13">
        <v>250</v>
      </c>
      <c r="G166" s="13">
        <v>10</v>
      </c>
      <c r="H166" s="13">
        <v>3</v>
      </c>
      <c r="I166" s="13">
        <v>0.2</v>
      </c>
      <c r="J166" s="13">
        <v>15</v>
      </c>
      <c r="K166" s="13">
        <v>200</v>
      </c>
      <c r="L166" s="13">
        <v>31</v>
      </c>
      <c r="M166" s="13">
        <v>2</v>
      </c>
      <c r="N166" s="13">
        <v>2</v>
      </c>
      <c r="O166" s="13">
        <v>11</v>
      </c>
      <c r="P166" s="13">
        <v>2</v>
      </c>
      <c r="Q166" s="13">
        <v>0</v>
      </c>
      <c r="R166" s="13">
        <v>10</v>
      </c>
      <c r="S166" s="13">
        <v>15</v>
      </c>
      <c r="T166" s="49"/>
      <c r="U166" s="50"/>
      <c r="V166" s="1">
        <v>160</v>
      </c>
      <c r="W166" s="2" t="str">
        <f t="shared" si="49"/>
        <v>12" Medium Pan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N166" s="63">
        <v>1</v>
      </c>
      <c r="AP166" s="62">
        <v>74</v>
      </c>
      <c r="AQ166" s="60">
        <v>8</v>
      </c>
      <c r="AR166" s="60" t="s">
        <v>551</v>
      </c>
      <c r="AS166" s="60">
        <v>12</v>
      </c>
      <c r="AT166" s="1" t="s">
        <v>554</v>
      </c>
      <c r="AU166" s="42">
        <f t="shared" si="53"/>
        <v>999449</v>
      </c>
      <c r="AV166" s="39" t="s">
        <v>10</v>
      </c>
      <c r="AW166" s="28">
        <v>0.01</v>
      </c>
      <c r="AX166" s="30"/>
      <c r="AY166" s="42">
        <f t="shared" si="54"/>
        <v>551</v>
      </c>
      <c r="AZ166" s="39" t="s">
        <v>10</v>
      </c>
      <c r="BA166" s="28">
        <v>0.01</v>
      </c>
      <c r="BC166" s="64">
        <f t="shared" si="59"/>
        <v>402</v>
      </c>
      <c r="BD166" s="64">
        <f>$BA$89</f>
        <v>953</v>
      </c>
      <c r="BE166" s="64">
        <f t="shared" si="58"/>
        <v>-551</v>
      </c>
      <c r="BF166" s="64">
        <f t="shared" si="56"/>
        <v>551</v>
      </c>
      <c r="BG166" s="2">
        <f t="shared" si="55"/>
        <v>1</v>
      </c>
      <c r="BH166" s="2">
        <f t="shared" si="57"/>
        <v>0</v>
      </c>
    </row>
    <row r="167" spans="2:60" ht="15">
      <c r="B167" s="15" t="s">
        <v>71</v>
      </c>
      <c r="C167" s="13" t="s">
        <v>48</v>
      </c>
      <c r="D167" s="14" t="s">
        <v>40</v>
      </c>
      <c r="E167" s="13" t="s">
        <v>75</v>
      </c>
      <c r="F167" s="13">
        <v>240</v>
      </c>
      <c r="G167" s="13">
        <v>9</v>
      </c>
      <c r="H167" s="13">
        <v>3</v>
      </c>
      <c r="I167" s="13">
        <v>0.2</v>
      </c>
      <c r="J167" s="13">
        <v>15</v>
      </c>
      <c r="K167" s="13">
        <v>190</v>
      </c>
      <c r="L167" s="13">
        <v>29</v>
      </c>
      <c r="M167" s="13">
        <v>2</v>
      </c>
      <c r="N167" s="13">
        <v>2</v>
      </c>
      <c r="O167" s="13">
        <v>10</v>
      </c>
      <c r="P167" s="13">
        <v>2</v>
      </c>
      <c r="Q167" s="13">
        <v>0</v>
      </c>
      <c r="R167" s="13">
        <v>10</v>
      </c>
      <c r="S167" s="13">
        <v>15</v>
      </c>
      <c r="T167" s="49"/>
      <c r="U167" s="50"/>
      <c r="V167" s="1">
        <v>161</v>
      </c>
      <c r="W167" s="2" t="str">
        <f t="shared" si="49"/>
        <v>14" Large Pan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N167" s="63">
        <v>1</v>
      </c>
      <c r="AP167" s="61">
        <v>75</v>
      </c>
      <c r="AQ167" s="59">
        <v>8</v>
      </c>
      <c r="AR167" s="59" t="s">
        <v>550</v>
      </c>
      <c r="AS167" s="59">
        <v>13</v>
      </c>
      <c r="AT167" s="1" t="s">
        <v>554</v>
      </c>
      <c r="AU167" s="42">
        <f t="shared" si="53"/>
        <v>999681</v>
      </c>
      <c r="AV167" s="39" t="s">
        <v>10</v>
      </c>
      <c r="AW167" s="28">
        <v>0.01</v>
      </c>
      <c r="AX167" s="30"/>
      <c r="AY167" s="42">
        <f t="shared" si="54"/>
        <v>319</v>
      </c>
      <c r="AZ167" s="39" t="s">
        <v>10</v>
      </c>
      <c r="BA167" s="28">
        <v>0.01</v>
      </c>
      <c r="BC167" s="64">
        <f t="shared" si="59"/>
        <v>402</v>
      </c>
      <c r="BD167" s="64">
        <f>$BB$89</f>
        <v>721</v>
      </c>
      <c r="BE167" s="64">
        <f t="shared" si="58"/>
        <v>-319</v>
      </c>
      <c r="BF167" s="64">
        <f t="shared" si="56"/>
        <v>319</v>
      </c>
      <c r="BG167" s="2">
        <f t="shared" si="55"/>
        <v>1</v>
      </c>
      <c r="BH167" s="2">
        <f t="shared" si="57"/>
        <v>0</v>
      </c>
    </row>
    <row r="168" spans="2:60" ht="15">
      <c r="B168" s="15" t="s">
        <v>71</v>
      </c>
      <c r="C168" s="13" t="s">
        <v>49</v>
      </c>
      <c r="D168" s="14" t="s">
        <v>40</v>
      </c>
      <c r="E168" s="13" t="s">
        <v>75</v>
      </c>
      <c r="F168" s="13">
        <v>210</v>
      </c>
      <c r="G168" s="13">
        <v>6</v>
      </c>
      <c r="H168" s="13">
        <v>3</v>
      </c>
      <c r="I168" s="13">
        <v>0.1</v>
      </c>
      <c r="J168" s="13">
        <v>15</v>
      </c>
      <c r="K168" s="13">
        <v>390</v>
      </c>
      <c r="L168" s="13">
        <v>28</v>
      </c>
      <c r="M168" s="13">
        <v>1</v>
      </c>
      <c r="N168" s="13">
        <v>2</v>
      </c>
      <c r="O168" s="13">
        <v>10</v>
      </c>
      <c r="P168" s="13">
        <v>2</v>
      </c>
      <c r="Q168" s="13">
        <v>0</v>
      </c>
      <c r="R168" s="13">
        <v>10</v>
      </c>
      <c r="S168" s="13">
        <v>15</v>
      </c>
      <c r="T168" s="49"/>
      <c r="U168" s="50"/>
      <c r="V168" s="1">
        <v>162</v>
      </c>
      <c r="W168" s="2" t="str">
        <f t="shared" si="49"/>
        <v>12" Medium Thin 'N Crispy®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N168" s="63">
        <v>1</v>
      </c>
      <c r="AP168" s="62">
        <v>76</v>
      </c>
      <c r="AQ168" s="60">
        <v>8</v>
      </c>
      <c r="AR168" s="60" t="s">
        <v>551</v>
      </c>
      <c r="AS168" s="60">
        <v>14</v>
      </c>
      <c r="AT168" s="1" t="s">
        <v>554</v>
      </c>
      <c r="AU168" s="42">
        <f t="shared" si="53"/>
        <v>999450</v>
      </c>
      <c r="AV168" s="39" t="s">
        <v>10</v>
      </c>
      <c r="AW168" s="28">
        <v>0.01</v>
      </c>
      <c r="AX168" s="30"/>
      <c r="AY168" s="42">
        <f t="shared" si="54"/>
        <v>550</v>
      </c>
      <c r="AZ168" s="39" t="s">
        <v>10</v>
      </c>
      <c r="BA168" s="28">
        <v>0.01</v>
      </c>
      <c r="BC168" s="64">
        <f t="shared" si="59"/>
        <v>402</v>
      </c>
      <c r="BD168" s="64">
        <f>$BC$89</f>
        <v>952</v>
      </c>
      <c r="BE168" s="64">
        <f t="shared" si="58"/>
        <v>-550</v>
      </c>
      <c r="BF168" s="64">
        <f t="shared" si="56"/>
        <v>550</v>
      </c>
      <c r="BG168" s="2">
        <f t="shared" si="55"/>
        <v>1</v>
      </c>
      <c r="BH168" s="2">
        <f t="shared" si="57"/>
        <v>0</v>
      </c>
    </row>
    <row r="169" spans="2:60" ht="15">
      <c r="B169" s="15" t="s">
        <v>71</v>
      </c>
      <c r="C169" s="13" t="s">
        <v>50</v>
      </c>
      <c r="D169" s="14" t="s">
        <v>40</v>
      </c>
      <c r="E169" s="13" t="s">
        <v>75</v>
      </c>
      <c r="F169" s="13">
        <v>190</v>
      </c>
      <c r="G169" s="13">
        <v>6</v>
      </c>
      <c r="H169" s="13">
        <v>2</v>
      </c>
      <c r="I169" s="13">
        <v>0.1</v>
      </c>
      <c r="J169" s="13">
        <v>15</v>
      </c>
      <c r="K169" s="13">
        <v>370</v>
      </c>
      <c r="L169" s="13">
        <v>26</v>
      </c>
      <c r="M169" s="13">
        <v>1</v>
      </c>
      <c r="N169" s="13">
        <v>2</v>
      </c>
      <c r="O169" s="13">
        <v>9</v>
      </c>
      <c r="P169" s="13">
        <v>2</v>
      </c>
      <c r="Q169" s="13">
        <v>0</v>
      </c>
      <c r="R169" s="13">
        <v>10</v>
      </c>
      <c r="S169" s="13">
        <v>15</v>
      </c>
      <c r="T169" s="49"/>
      <c r="U169" s="50"/>
      <c r="V169" s="1">
        <v>163</v>
      </c>
      <c r="W169" s="2" t="str">
        <f t="shared" si="49"/>
        <v>14" Large Thin 'N Crispy®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N169" s="63">
        <v>1</v>
      </c>
      <c r="AP169" s="61">
        <v>77</v>
      </c>
      <c r="AQ169" s="59">
        <v>9</v>
      </c>
      <c r="AR169" s="59" t="s">
        <v>550</v>
      </c>
      <c r="AS169" s="59">
        <v>10</v>
      </c>
      <c r="AT169" s="1" t="s">
        <v>554</v>
      </c>
      <c r="AU169" s="42">
        <f t="shared" si="53"/>
        <v>999764</v>
      </c>
      <c r="AV169" s="39" t="s">
        <v>10</v>
      </c>
      <c r="AW169" s="28">
        <v>0.01</v>
      </c>
      <c r="AX169" s="30"/>
      <c r="AY169" s="42">
        <f t="shared" si="54"/>
        <v>236</v>
      </c>
      <c r="AZ169" s="39" t="s">
        <v>10</v>
      </c>
      <c r="BA169" s="28">
        <v>0.01</v>
      </c>
      <c r="BC169" s="64">
        <f>$AX$89</f>
        <v>719</v>
      </c>
      <c r="BD169" s="64">
        <f>$AY$89</f>
        <v>955</v>
      </c>
      <c r="BE169" s="64">
        <f t="shared" si="58"/>
        <v>-236</v>
      </c>
      <c r="BF169" s="64">
        <f t="shared" si="56"/>
        <v>236</v>
      </c>
      <c r="BG169" s="2">
        <f t="shared" si="55"/>
        <v>1</v>
      </c>
      <c r="BH169" s="2">
        <f t="shared" si="57"/>
        <v>0</v>
      </c>
    </row>
    <row r="170" spans="2:60" ht="15">
      <c r="B170" s="15" t="s">
        <v>71</v>
      </c>
      <c r="C170" s="13" t="s">
        <v>51</v>
      </c>
      <c r="D170" s="14" t="s">
        <v>40</v>
      </c>
      <c r="E170" s="13" t="s">
        <v>75</v>
      </c>
      <c r="F170" s="13">
        <v>400</v>
      </c>
      <c r="G170" s="13">
        <v>15</v>
      </c>
      <c r="H170" s="13">
        <v>7</v>
      </c>
      <c r="I170" s="13">
        <v>0.3</v>
      </c>
      <c r="J170" s="13">
        <v>40</v>
      </c>
      <c r="K170" s="13">
        <v>520</v>
      </c>
      <c r="L170" s="13">
        <v>45</v>
      </c>
      <c r="M170" s="13">
        <v>2</v>
      </c>
      <c r="N170" s="13">
        <v>3</v>
      </c>
      <c r="O170" s="13">
        <v>21</v>
      </c>
      <c r="P170" s="13">
        <v>10</v>
      </c>
      <c r="Q170" s="13">
        <v>0</v>
      </c>
      <c r="R170" s="13">
        <v>30</v>
      </c>
      <c r="S170" s="13">
        <v>20</v>
      </c>
      <c r="T170" s="49"/>
      <c r="U170" s="50"/>
      <c r="V170" s="1">
        <v>164</v>
      </c>
      <c r="W170" s="2" t="str">
        <f t="shared" si="49"/>
        <v>12" Medium Stuffed Crust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N170" s="63">
        <v>1</v>
      </c>
      <c r="AP170" s="62">
        <v>78</v>
      </c>
      <c r="AQ170" s="60">
        <v>9</v>
      </c>
      <c r="AR170" s="60" t="s">
        <v>551</v>
      </c>
      <c r="AS170" s="60">
        <v>11</v>
      </c>
      <c r="AT170" s="1" t="s">
        <v>554</v>
      </c>
      <c r="AU170" s="42">
        <f t="shared" si="53"/>
        <v>999999</v>
      </c>
      <c r="AV170" s="39" t="s">
        <v>10</v>
      </c>
      <c r="AW170" s="28">
        <v>0.01</v>
      </c>
      <c r="AX170" s="30"/>
      <c r="AY170" s="42">
        <f t="shared" si="54"/>
        <v>1</v>
      </c>
      <c r="AZ170" s="39" t="s">
        <v>10</v>
      </c>
      <c r="BA170" s="28">
        <v>0.01</v>
      </c>
      <c r="BC170" s="64">
        <f>$AX$89</f>
        <v>719</v>
      </c>
      <c r="BD170" s="64">
        <f>$AZ$89</f>
        <v>720</v>
      </c>
      <c r="BE170" s="64">
        <f t="shared" si="58"/>
        <v>-1</v>
      </c>
      <c r="BF170" s="64">
        <f t="shared" si="56"/>
        <v>1</v>
      </c>
      <c r="BG170" s="2">
        <f t="shared" si="55"/>
        <v>1</v>
      </c>
      <c r="BH170" s="2">
        <f t="shared" si="57"/>
        <v>0</v>
      </c>
    </row>
    <row r="171" spans="2:60" ht="15">
      <c r="B171" s="15" t="s">
        <v>71</v>
      </c>
      <c r="C171" s="13" t="s">
        <v>52</v>
      </c>
      <c r="D171" s="14" t="s">
        <v>40</v>
      </c>
      <c r="E171" s="13" t="s">
        <v>75</v>
      </c>
      <c r="F171" s="13">
        <v>400</v>
      </c>
      <c r="G171" s="13">
        <v>15</v>
      </c>
      <c r="H171" s="13">
        <v>7</v>
      </c>
      <c r="I171" s="13">
        <v>0.4</v>
      </c>
      <c r="J171" s="13">
        <v>40</v>
      </c>
      <c r="K171" s="13">
        <v>520</v>
      </c>
      <c r="L171" s="13">
        <v>45</v>
      </c>
      <c r="M171" s="13">
        <v>2</v>
      </c>
      <c r="N171" s="13">
        <v>3</v>
      </c>
      <c r="O171" s="13">
        <v>21</v>
      </c>
      <c r="P171" s="13">
        <v>10</v>
      </c>
      <c r="Q171" s="13">
        <v>0</v>
      </c>
      <c r="R171" s="13">
        <v>30</v>
      </c>
      <c r="S171" s="13">
        <v>20</v>
      </c>
      <c r="T171" s="49"/>
      <c r="U171" s="50"/>
      <c r="V171" s="1">
        <v>165</v>
      </c>
      <c r="W171" s="2" t="str">
        <f t="shared" si="49"/>
        <v>14" Large Stuffed Crust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N171" s="63">
        <v>1</v>
      </c>
      <c r="AP171" s="61">
        <v>79</v>
      </c>
      <c r="AQ171" s="59">
        <v>9</v>
      </c>
      <c r="AR171" s="59" t="s">
        <v>550</v>
      </c>
      <c r="AS171" s="59">
        <v>12</v>
      </c>
      <c r="AT171" s="1" t="s">
        <v>554</v>
      </c>
      <c r="AU171" s="42">
        <f t="shared" si="53"/>
        <v>999766</v>
      </c>
      <c r="AV171" s="39" t="s">
        <v>10</v>
      </c>
      <c r="AW171" s="28">
        <v>0.01</v>
      </c>
      <c r="AX171" s="30"/>
      <c r="AY171" s="42">
        <f t="shared" si="54"/>
        <v>234</v>
      </c>
      <c r="AZ171" s="39" t="s">
        <v>10</v>
      </c>
      <c r="BA171" s="28">
        <v>0.01</v>
      </c>
      <c r="BC171" s="64">
        <f>$AX$89</f>
        <v>719</v>
      </c>
      <c r="BD171" s="64">
        <f>$BA$89</f>
        <v>953</v>
      </c>
      <c r="BE171" s="64">
        <f t="shared" si="58"/>
        <v>-234</v>
      </c>
      <c r="BF171" s="64">
        <f t="shared" si="56"/>
        <v>234</v>
      </c>
      <c r="BG171" s="2">
        <f t="shared" si="55"/>
        <v>1</v>
      </c>
      <c r="BH171" s="2">
        <f t="shared" si="57"/>
        <v>0</v>
      </c>
    </row>
    <row r="172" spans="2:60" ht="15">
      <c r="B172" s="15" t="s">
        <v>71</v>
      </c>
      <c r="C172" s="13" t="s">
        <v>53</v>
      </c>
      <c r="D172" s="14" t="s">
        <v>40</v>
      </c>
      <c r="E172" s="13" t="s">
        <v>75</v>
      </c>
      <c r="F172" s="13">
        <v>250</v>
      </c>
      <c r="G172" s="13">
        <v>7</v>
      </c>
      <c r="H172" s="13">
        <v>3</v>
      </c>
      <c r="I172" s="13">
        <v>0.2</v>
      </c>
      <c r="J172" s="13">
        <v>15</v>
      </c>
      <c r="K172" s="13">
        <v>230</v>
      </c>
      <c r="L172" s="13">
        <v>34</v>
      </c>
      <c r="M172" s="13">
        <v>2</v>
      </c>
      <c r="N172" s="13">
        <v>3</v>
      </c>
      <c r="O172" s="13">
        <v>11</v>
      </c>
      <c r="P172" s="13">
        <v>2</v>
      </c>
      <c r="Q172" s="13">
        <v>0</v>
      </c>
      <c r="R172" s="13">
        <v>10</v>
      </c>
      <c r="S172" s="13">
        <v>15</v>
      </c>
      <c r="T172" s="49"/>
      <c r="U172" s="50"/>
      <c r="V172" s="1">
        <v>166</v>
      </c>
      <c r="W172" s="2" t="str">
        <f t="shared" si="49"/>
        <v>12" Medium Classic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N172" s="63">
        <v>1</v>
      </c>
      <c r="AP172" s="62">
        <v>80</v>
      </c>
      <c r="AQ172" s="60">
        <v>9</v>
      </c>
      <c r="AR172" s="60" t="s">
        <v>551</v>
      </c>
      <c r="AS172" s="60">
        <v>13</v>
      </c>
      <c r="AT172" s="1" t="s">
        <v>554</v>
      </c>
      <c r="AU172" s="42">
        <f t="shared" si="53"/>
        <v>999998</v>
      </c>
      <c r="AV172" s="39" t="s">
        <v>10</v>
      </c>
      <c r="AW172" s="28">
        <v>0.01</v>
      </c>
      <c r="AX172" s="30"/>
      <c r="AY172" s="42">
        <f t="shared" si="54"/>
        <v>2</v>
      </c>
      <c r="AZ172" s="39" t="s">
        <v>10</v>
      </c>
      <c r="BA172" s="28">
        <v>0.01</v>
      </c>
      <c r="BC172" s="64">
        <f>$AX$89</f>
        <v>719</v>
      </c>
      <c r="BD172" s="64">
        <f>$BB$89</f>
        <v>721</v>
      </c>
      <c r="BE172" s="64">
        <f t="shared" si="58"/>
        <v>-2</v>
      </c>
      <c r="BF172" s="64">
        <f t="shared" si="56"/>
        <v>2</v>
      </c>
      <c r="BG172" s="2">
        <f t="shared" si="55"/>
        <v>1</v>
      </c>
      <c r="BH172" s="2">
        <f t="shared" si="57"/>
        <v>0</v>
      </c>
    </row>
    <row r="173" spans="2:60" ht="15">
      <c r="B173" s="15" t="s">
        <v>71</v>
      </c>
      <c r="C173" s="13" t="s">
        <v>54</v>
      </c>
      <c r="D173" s="14" t="s">
        <v>40</v>
      </c>
      <c r="E173" s="13" t="s">
        <v>75</v>
      </c>
      <c r="F173" s="13">
        <v>220</v>
      </c>
      <c r="G173" s="13">
        <v>7</v>
      </c>
      <c r="H173" s="13">
        <v>3</v>
      </c>
      <c r="I173" s="13">
        <v>0.2</v>
      </c>
      <c r="J173" s="13">
        <v>15</v>
      </c>
      <c r="K173" s="13">
        <v>220</v>
      </c>
      <c r="L173" s="13">
        <v>30</v>
      </c>
      <c r="M173" s="13">
        <v>2</v>
      </c>
      <c r="N173" s="13">
        <v>2</v>
      </c>
      <c r="O173" s="13">
        <v>10</v>
      </c>
      <c r="P173" s="13">
        <v>2</v>
      </c>
      <c r="Q173" s="13">
        <v>0</v>
      </c>
      <c r="R173" s="13">
        <v>10</v>
      </c>
      <c r="S173" s="13">
        <v>15</v>
      </c>
      <c r="T173" s="49"/>
      <c r="U173" s="50"/>
      <c r="V173" s="1">
        <v>167</v>
      </c>
      <c r="W173" s="2" t="str">
        <f t="shared" si="49"/>
        <v>14" Large Classic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N173" s="63">
        <v>1</v>
      </c>
      <c r="AP173" s="61">
        <v>81</v>
      </c>
      <c r="AQ173" s="59">
        <v>9</v>
      </c>
      <c r="AR173" s="59" t="s">
        <v>550</v>
      </c>
      <c r="AS173" s="59">
        <v>14</v>
      </c>
      <c r="AT173" s="1" t="s">
        <v>554</v>
      </c>
      <c r="AU173" s="42">
        <f t="shared" si="53"/>
        <v>999767</v>
      </c>
      <c r="AV173" s="39" t="s">
        <v>10</v>
      </c>
      <c r="AW173" s="28">
        <v>0.01</v>
      </c>
      <c r="AX173" s="30"/>
      <c r="AY173" s="42">
        <f t="shared" si="54"/>
        <v>233</v>
      </c>
      <c r="AZ173" s="39" t="s">
        <v>10</v>
      </c>
      <c r="BA173" s="28">
        <v>0.01</v>
      </c>
      <c r="BC173" s="64">
        <f>$AX$89</f>
        <v>719</v>
      </c>
      <c r="BD173" s="64">
        <f>$BC$89</f>
        <v>952</v>
      </c>
      <c r="BE173" s="64">
        <f t="shared" si="58"/>
        <v>-233</v>
      </c>
      <c r="BF173" s="64">
        <f t="shared" si="56"/>
        <v>233</v>
      </c>
      <c r="BG173" s="2">
        <f t="shared" si="55"/>
        <v>1</v>
      </c>
      <c r="BH173" s="2">
        <f t="shared" si="57"/>
        <v>0</v>
      </c>
    </row>
    <row r="174" spans="2:60" ht="15">
      <c r="B174" s="15" t="s">
        <v>71</v>
      </c>
      <c r="C174" s="13" t="s">
        <v>55</v>
      </c>
      <c r="D174" s="14" t="s">
        <v>40</v>
      </c>
      <c r="E174" s="13" t="s">
        <v>75</v>
      </c>
      <c r="F174" s="13">
        <v>220</v>
      </c>
      <c r="G174" s="13">
        <v>6</v>
      </c>
      <c r="H174" s="13">
        <v>2</v>
      </c>
      <c r="I174" s="13">
        <v>0.1</v>
      </c>
      <c r="J174" s="13">
        <v>15</v>
      </c>
      <c r="K174" s="13">
        <v>320</v>
      </c>
      <c r="L174" s="13">
        <v>30</v>
      </c>
      <c r="M174" s="13">
        <v>2</v>
      </c>
      <c r="N174" s="13">
        <v>3</v>
      </c>
      <c r="O174" s="13">
        <v>11</v>
      </c>
      <c r="P174" s="13">
        <v>0</v>
      </c>
      <c r="Q174" s="13">
        <v>0</v>
      </c>
      <c r="R174" s="13">
        <v>8</v>
      </c>
      <c r="S174" s="13">
        <v>20</v>
      </c>
      <c r="T174" s="49"/>
      <c r="U174" s="50"/>
      <c r="V174" s="1">
        <v>168</v>
      </c>
      <c r="W174" s="2" t="str">
        <f t="shared" si="49"/>
        <v>12" Multigrain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N174" s="63">
        <v>0</v>
      </c>
      <c r="AP174" s="62">
        <v>82</v>
      </c>
      <c r="AQ174" s="60">
        <v>10</v>
      </c>
      <c r="AR174" s="60" t="s">
        <v>551</v>
      </c>
      <c r="AS174" s="60">
        <v>11</v>
      </c>
      <c r="AT174" s="1" t="s">
        <v>554</v>
      </c>
      <c r="AU174" s="42">
        <f t="shared" si="53"/>
        <v>235</v>
      </c>
      <c r="AV174" s="39" t="s">
        <v>10</v>
      </c>
      <c r="AW174" s="28">
        <v>0.01</v>
      </c>
      <c r="AX174" s="30"/>
      <c r="AY174" s="42">
        <f t="shared" si="54"/>
        <v>999765</v>
      </c>
      <c r="AZ174" s="39" t="s">
        <v>10</v>
      </c>
      <c r="BA174" s="28">
        <v>0.01</v>
      </c>
      <c r="BC174" s="64">
        <f>$AY$89</f>
        <v>955</v>
      </c>
      <c r="BD174" s="64">
        <f>$AZ$89</f>
        <v>720</v>
      </c>
      <c r="BE174" s="64">
        <f t="shared" si="58"/>
        <v>235</v>
      </c>
      <c r="BF174" s="64">
        <f t="shared" si="56"/>
        <v>-235</v>
      </c>
      <c r="BG174" s="2">
        <f t="shared" si="55"/>
        <v>0</v>
      </c>
      <c r="BH174" s="2">
        <f t="shared" si="57"/>
        <v>1</v>
      </c>
    </row>
    <row r="175" spans="2:60" ht="15">
      <c r="B175" s="15" t="s">
        <v>72</v>
      </c>
      <c r="C175" s="13" t="s">
        <v>45</v>
      </c>
      <c r="D175" s="14" t="s">
        <v>40</v>
      </c>
      <c r="E175" s="13" t="s">
        <v>75</v>
      </c>
      <c r="F175" s="13">
        <v>610</v>
      </c>
      <c r="G175" s="13">
        <v>24</v>
      </c>
      <c r="H175" s="13">
        <v>8</v>
      </c>
      <c r="I175" s="13">
        <v>0</v>
      </c>
      <c r="J175" s="13">
        <v>30</v>
      </c>
      <c r="K175" s="13">
        <v>480</v>
      </c>
      <c r="L175" s="13">
        <v>75</v>
      </c>
      <c r="M175" s="13">
        <v>4</v>
      </c>
      <c r="N175" s="13">
        <v>3</v>
      </c>
      <c r="O175" s="13">
        <v>24</v>
      </c>
      <c r="P175" s="13">
        <v>4</v>
      </c>
      <c r="Q175" s="13">
        <v>0</v>
      </c>
      <c r="R175" s="13">
        <v>25</v>
      </c>
      <c r="S175" s="13">
        <v>30</v>
      </c>
      <c r="T175" s="49"/>
      <c r="U175" s="50"/>
      <c r="V175" s="1">
        <v>169</v>
      </c>
      <c r="W175" s="2" t="str">
        <f t="shared" si="49"/>
        <v>6" Personal Pan Pizza®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N175" s="63">
        <v>0</v>
      </c>
      <c r="AP175" s="61">
        <v>83</v>
      </c>
      <c r="AQ175" s="59">
        <v>10</v>
      </c>
      <c r="AR175" s="59" t="s">
        <v>550</v>
      </c>
      <c r="AS175" s="59">
        <v>12</v>
      </c>
      <c r="AT175" s="1" t="s">
        <v>554</v>
      </c>
      <c r="AU175" s="42">
        <f t="shared" si="53"/>
        <v>2</v>
      </c>
      <c r="AV175" s="39" t="s">
        <v>10</v>
      </c>
      <c r="AW175" s="28">
        <v>0.01</v>
      </c>
      <c r="AX175" s="30"/>
      <c r="AY175" s="42">
        <f t="shared" si="54"/>
        <v>999998</v>
      </c>
      <c r="AZ175" s="39" t="s">
        <v>10</v>
      </c>
      <c r="BA175" s="28">
        <v>0.01</v>
      </c>
      <c r="BC175" s="64">
        <f>$AY$89</f>
        <v>955</v>
      </c>
      <c r="BD175" s="64">
        <f>$BA$89</f>
        <v>953</v>
      </c>
      <c r="BE175" s="64">
        <f t="shared" si="58"/>
        <v>2</v>
      </c>
      <c r="BF175" s="64">
        <f t="shared" si="56"/>
        <v>-2</v>
      </c>
      <c r="BG175" s="2">
        <f t="shared" si="55"/>
        <v>0</v>
      </c>
      <c r="BH175" s="2">
        <f t="shared" si="57"/>
        <v>1</v>
      </c>
    </row>
    <row r="176" spans="2:60" ht="15">
      <c r="B176" s="15" t="s">
        <v>72</v>
      </c>
      <c r="C176" s="13" t="s">
        <v>46</v>
      </c>
      <c r="D176" s="14" t="s">
        <v>40</v>
      </c>
      <c r="E176" s="13" t="s">
        <v>75</v>
      </c>
      <c r="F176" s="13">
        <v>170</v>
      </c>
      <c r="G176" s="13">
        <v>7</v>
      </c>
      <c r="H176" s="13">
        <v>2</v>
      </c>
      <c r="I176" s="13">
        <v>0</v>
      </c>
      <c r="J176" s="13">
        <v>10</v>
      </c>
      <c r="K176" s="13">
        <v>150</v>
      </c>
      <c r="L176" s="13">
        <v>20</v>
      </c>
      <c r="M176" s="13">
        <v>1</v>
      </c>
      <c r="N176" s="13">
        <v>1</v>
      </c>
      <c r="O176" s="13">
        <v>7</v>
      </c>
      <c r="P176" s="13">
        <v>2</v>
      </c>
      <c r="Q176" s="13">
        <v>0</v>
      </c>
      <c r="R176" s="13">
        <v>10</v>
      </c>
      <c r="S176" s="13">
        <v>8</v>
      </c>
      <c r="T176" s="49"/>
      <c r="U176" s="50"/>
      <c r="V176" s="1">
        <v>170</v>
      </c>
      <c r="W176" s="2" t="str">
        <f t="shared" si="49"/>
        <v>9" Small Pan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N176" s="63">
        <v>0</v>
      </c>
      <c r="AP176" s="62">
        <v>84</v>
      </c>
      <c r="AQ176" s="60">
        <v>10</v>
      </c>
      <c r="AR176" s="60" t="s">
        <v>551</v>
      </c>
      <c r="AS176" s="60">
        <v>13</v>
      </c>
      <c r="AT176" s="1" t="s">
        <v>554</v>
      </c>
      <c r="AU176" s="42">
        <f t="shared" si="53"/>
        <v>234</v>
      </c>
      <c r="AV176" s="39" t="s">
        <v>10</v>
      </c>
      <c r="AW176" s="28">
        <v>0.01</v>
      </c>
      <c r="AX176" s="30"/>
      <c r="AY176" s="42">
        <f t="shared" si="54"/>
        <v>999766</v>
      </c>
      <c r="AZ176" s="39" t="s">
        <v>10</v>
      </c>
      <c r="BA176" s="28">
        <v>0.01</v>
      </c>
      <c r="BC176" s="64">
        <f>$AY$89</f>
        <v>955</v>
      </c>
      <c r="BD176" s="64">
        <f>$BB$89</f>
        <v>721</v>
      </c>
      <c r="BE176" s="64">
        <f t="shared" si="58"/>
        <v>234</v>
      </c>
      <c r="BF176" s="64">
        <f t="shared" si="56"/>
        <v>-234</v>
      </c>
      <c r="BG176" s="2">
        <f t="shared" si="55"/>
        <v>0</v>
      </c>
      <c r="BH176" s="2">
        <f t="shared" si="57"/>
        <v>1</v>
      </c>
    </row>
    <row r="177" spans="2:60" ht="15">
      <c r="B177" s="15" t="s">
        <v>72</v>
      </c>
      <c r="C177" s="13" t="s">
        <v>47</v>
      </c>
      <c r="D177" s="14" t="s">
        <v>40</v>
      </c>
      <c r="E177" s="13" t="s">
        <v>75</v>
      </c>
      <c r="F177" s="13">
        <v>260</v>
      </c>
      <c r="G177" s="13">
        <v>10</v>
      </c>
      <c r="H177" s="13">
        <v>3</v>
      </c>
      <c r="I177" s="13">
        <v>0</v>
      </c>
      <c r="J177" s="13">
        <v>15</v>
      </c>
      <c r="K177" s="13">
        <v>230</v>
      </c>
      <c r="L177" s="13">
        <v>30</v>
      </c>
      <c r="M177" s="13">
        <v>2</v>
      </c>
      <c r="N177" s="13">
        <v>1</v>
      </c>
      <c r="O177" s="13">
        <v>11</v>
      </c>
      <c r="P177" s="13">
        <v>2</v>
      </c>
      <c r="Q177" s="13">
        <v>0</v>
      </c>
      <c r="R177" s="13">
        <v>15</v>
      </c>
      <c r="S177" s="13">
        <v>10</v>
      </c>
      <c r="T177" s="49"/>
      <c r="U177" s="50"/>
      <c r="V177" s="1">
        <v>171</v>
      </c>
      <c r="W177" s="2" t="str">
        <f t="shared" si="49"/>
        <v>12" Medium Pan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N177" s="63">
        <v>0</v>
      </c>
      <c r="AP177" s="61">
        <v>85</v>
      </c>
      <c r="AQ177" s="59">
        <v>10</v>
      </c>
      <c r="AR177" s="59" t="s">
        <v>550</v>
      </c>
      <c r="AS177" s="59">
        <v>14</v>
      </c>
      <c r="AT177" s="1" t="s">
        <v>554</v>
      </c>
      <c r="AU177" s="42">
        <f t="shared" si="53"/>
        <v>3</v>
      </c>
      <c r="AV177" s="39" t="s">
        <v>10</v>
      </c>
      <c r="AW177" s="28">
        <v>0.01</v>
      </c>
      <c r="AX177" s="30"/>
      <c r="AY177" s="42">
        <f t="shared" si="54"/>
        <v>999997</v>
      </c>
      <c r="AZ177" s="39" t="s">
        <v>10</v>
      </c>
      <c r="BA177" s="28">
        <v>0.01</v>
      </c>
      <c r="BC177" s="64">
        <f>$AY$89</f>
        <v>955</v>
      </c>
      <c r="BD177" s="64">
        <f>$BC$89</f>
        <v>952</v>
      </c>
      <c r="BE177" s="64">
        <f t="shared" si="58"/>
        <v>3</v>
      </c>
      <c r="BF177" s="64">
        <f t="shared" si="56"/>
        <v>-3</v>
      </c>
      <c r="BG177" s="2">
        <f t="shared" si="55"/>
        <v>0</v>
      </c>
      <c r="BH177" s="2">
        <f t="shared" si="57"/>
        <v>1</v>
      </c>
    </row>
    <row r="178" spans="2:60" ht="15">
      <c r="B178" s="15" t="s">
        <v>72</v>
      </c>
      <c r="C178" s="13" t="s">
        <v>48</v>
      </c>
      <c r="D178" s="14" t="s">
        <v>40</v>
      </c>
      <c r="E178" s="13" t="s">
        <v>75</v>
      </c>
      <c r="F178" s="13">
        <v>240</v>
      </c>
      <c r="G178" s="13">
        <v>10</v>
      </c>
      <c r="H178" s="13">
        <v>3</v>
      </c>
      <c r="I178" s="13">
        <v>0</v>
      </c>
      <c r="J178" s="13">
        <v>15</v>
      </c>
      <c r="K178" s="13">
        <v>210</v>
      </c>
      <c r="L178" s="13">
        <v>28</v>
      </c>
      <c r="M178" s="13">
        <v>1</v>
      </c>
      <c r="N178" s="13">
        <v>1</v>
      </c>
      <c r="O178" s="13">
        <v>10</v>
      </c>
      <c r="P178" s="13">
        <v>2</v>
      </c>
      <c r="Q178" s="13">
        <v>0</v>
      </c>
      <c r="R178" s="13">
        <v>15</v>
      </c>
      <c r="S178" s="13">
        <v>10</v>
      </c>
      <c r="T178" s="49"/>
      <c r="U178" s="50"/>
      <c r="V178" s="1">
        <v>172</v>
      </c>
      <c r="W178" s="2" t="str">
        <f t="shared" si="49"/>
        <v>14" Large Pan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N178" s="63">
        <v>1</v>
      </c>
      <c r="AP178" s="62">
        <v>86</v>
      </c>
      <c r="AQ178" s="60">
        <v>11</v>
      </c>
      <c r="AR178" s="60" t="s">
        <v>551</v>
      </c>
      <c r="AS178" s="60">
        <v>12</v>
      </c>
      <c r="AT178" s="1" t="s">
        <v>554</v>
      </c>
      <c r="AU178" s="42">
        <f t="shared" si="53"/>
        <v>999767</v>
      </c>
      <c r="AV178" s="39" t="s">
        <v>10</v>
      </c>
      <c r="AW178" s="28">
        <v>0.01</v>
      </c>
      <c r="AX178" s="30"/>
      <c r="AY178" s="42">
        <f t="shared" si="54"/>
        <v>233</v>
      </c>
      <c r="AZ178" s="39" t="s">
        <v>10</v>
      </c>
      <c r="BA178" s="28">
        <v>0.01</v>
      </c>
      <c r="BC178" s="64">
        <f>$AZ$89</f>
        <v>720</v>
      </c>
      <c r="BD178" s="64">
        <f>$BA$89</f>
        <v>953</v>
      </c>
      <c r="BE178" s="64">
        <f t="shared" si="58"/>
        <v>-233</v>
      </c>
      <c r="BF178" s="64">
        <f t="shared" si="56"/>
        <v>233</v>
      </c>
      <c r="BG178" s="2">
        <f t="shared" si="55"/>
        <v>1</v>
      </c>
      <c r="BH178" s="2">
        <f t="shared" si="57"/>
        <v>0</v>
      </c>
    </row>
    <row r="179" spans="2:60" ht="15">
      <c r="B179" s="15" t="s">
        <v>72</v>
      </c>
      <c r="C179" s="13" t="s">
        <v>49</v>
      </c>
      <c r="D179" s="14" t="s">
        <v>40</v>
      </c>
      <c r="E179" s="13" t="s">
        <v>75</v>
      </c>
      <c r="F179" s="13">
        <v>210</v>
      </c>
      <c r="G179" s="13">
        <v>7</v>
      </c>
      <c r="H179" s="13">
        <v>3</v>
      </c>
      <c r="I179" s="13">
        <v>0</v>
      </c>
      <c r="J179" s="13">
        <v>15</v>
      </c>
      <c r="K179" s="13">
        <v>420</v>
      </c>
      <c r="L179" s="13">
        <v>27</v>
      </c>
      <c r="M179" s="13">
        <v>1</v>
      </c>
      <c r="N179" s="13">
        <v>1</v>
      </c>
      <c r="O179" s="13">
        <v>10</v>
      </c>
      <c r="P179" s="13">
        <v>2</v>
      </c>
      <c r="Q179" s="13">
        <v>0</v>
      </c>
      <c r="R179" s="13">
        <v>15</v>
      </c>
      <c r="S179" s="13">
        <v>10</v>
      </c>
      <c r="T179" s="49"/>
      <c r="U179" s="50"/>
      <c r="V179" s="1">
        <v>173</v>
      </c>
      <c r="W179" s="2" t="str">
        <f t="shared" si="49"/>
        <v>12" Medium Thin 'N Crispy®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N179" s="63">
        <v>1</v>
      </c>
      <c r="AP179" s="61">
        <v>87</v>
      </c>
      <c r="AQ179" s="59">
        <v>11</v>
      </c>
      <c r="AR179" s="59" t="s">
        <v>550</v>
      </c>
      <c r="AS179" s="59">
        <v>13</v>
      </c>
      <c r="AT179" s="1" t="s">
        <v>554</v>
      </c>
      <c r="AU179" s="42">
        <f t="shared" si="53"/>
        <v>999999</v>
      </c>
      <c r="AV179" s="39" t="s">
        <v>10</v>
      </c>
      <c r="AW179" s="28">
        <v>0.01</v>
      </c>
      <c r="AX179" s="30"/>
      <c r="AY179" s="42">
        <f t="shared" si="54"/>
        <v>1</v>
      </c>
      <c r="AZ179" s="39" t="s">
        <v>10</v>
      </c>
      <c r="BA179" s="28">
        <v>0.01</v>
      </c>
      <c r="BC179" s="64">
        <f>$AZ$89</f>
        <v>720</v>
      </c>
      <c r="BD179" s="64">
        <f>$BB$89</f>
        <v>721</v>
      </c>
      <c r="BE179" s="64">
        <f t="shared" si="58"/>
        <v>-1</v>
      </c>
      <c r="BF179" s="64">
        <f t="shared" si="56"/>
        <v>1</v>
      </c>
      <c r="BG179" s="2">
        <f t="shared" si="55"/>
        <v>1</v>
      </c>
      <c r="BH179" s="2">
        <f t="shared" si="57"/>
        <v>0</v>
      </c>
    </row>
    <row r="180" spans="2:60" ht="15">
      <c r="B180" s="15" t="s">
        <v>72</v>
      </c>
      <c r="C180" s="13" t="s">
        <v>50</v>
      </c>
      <c r="D180" s="14" t="s">
        <v>40</v>
      </c>
      <c r="E180" s="13" t="s">
        <v>75</v>
      </c>
      <c r="F180" s="13">
        <v>200</v>
      </c>
      <c r="G180" s="13">
        <v>7</v>
      </c>
      <c r="H180" s="13">
        <v>3</v>
      </c>
      <c r="I180" s="13">
        <v>0</v>
      </c>
      <c r="J180" s="13">
        <v>15</v>
      </c>
      <c r="K180" s="13">
        <v>400</v>
      </c>
      <c r="L180" s="13">
        <v>25</v>
      </c>
      <c r="M180" s="13">
        <v>1</v>
      </c>
      <c r="N180" s="13">
        <v>1</v>
      </c>
      <c r="O180" s="13">
        <v>10</v>
      </c>
      <c r="P180" s="13">
        <v>2</v>
      </c>
      <c r="Q180" s="13">
        <v>0</v>
      </c>
      <c r="R180" s="13">
        <v>15</v>
      </c>
      <c r="S180" s="13">
        <v>10</v>
      </c>
      <c r="T180" s="49"/>
      <c r="U180" s="50"/>
      <c r="V180" s="1">
        <v>174</v>
      </c>
      <c r="W180" s="2" t="str">
        <f t="shared" si="49"/>
        <v>14" Large Thin 'N Crispy®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N180" s="63">
        <v>1</v>
      </c>
      <c r="AP180" s="62">
        <v>88</v>
      </c>
      <c r="AQ180" s="60">
        <v>11</v>
      </c>
      <c r="AR180" s="60" t="s">
        <v>551</v>
      </c>
      <c r="AS180" s="60">
        <v>14</v>
      </c>
      <c r="AT180" s="1" t="s">
        <v>554</v>
      </c>
      <c r="AU180" s="42">
        <f t="shared" si="53"/>
        <v>999768</v>
      </c>
      <c r="AV180" s="39" t="s">
        <v>10</v>
      </c>
      <c r="AW180" s="28">
        <v>0.01</v>
      </c>
      <c r="AX180" s="30"/>
      <c r="AY180" s="42">
        <f t="shared" si="54"/>
        <v>232</v>
      </c>
      <c r="AZ180" s="39" t="s">
        <v>10</v>
      </c>
      <c r="BA180" s="28">
        <v>0.01</v>
      </c>
      <c r="BC180" s="64">
        <f>$AZ$89</f>
        <v>720</v>
      </c>
      <c r="BD180" s="64">
        <f>$BC$89</f>
        <v>952</v>
      </c>
      <c r="BE180" s="64">
        <f t="shared" si="58"/>
        <v>-232</v>
      </c>
      <c r="BF180" s="64">
        <f t="shared" si="56"/>
        <v>232</v>
      </c>
      <c r="BG180" s="2">
        <f t="shared" si="55"/>
        <v>1</v>
      </c>
      <c r="BH180" s="2">
        <f t="shared" si="57"/>
        <v>0</v>
      </c>
    </row>
    <row r="181" spans="2:60" ht="15">
      <c r="B181" s="15" t="s">
        <v>72</v>
      </c>
      <c r="C181" s="13" t="s">
        <v>51</v>
      </c>
      <c r="D181" s="14" t="s">
        <v>40</v>
      </c>
      <c r="E181" s="13" t="s">
        <v>75</v>
      </c>
      <c r="F181" s="13">
        <v>390</v>
      </c>
      <c r="G181" s="13">
        <v>15</v>
      </c>
      <c r="H181" s="13">
        <v>7</v>
      </c>
      <c r="I181" s="13">
        <v>0</v>
      </c>
      <c r="J181" s="13">
        <v>35</v>
      </c>
      <c r="K181" s="13">
        <v>550</v>
      </c>
      <c r="L181" s="13">
        <v>44</v>
      </c>
      <c r="M181" s="13">
        <v>2</v>
      </c>
      <c r="N181" s="13">
        <v>3</v>
      </c>
      <c r="O181" s="13">
        <v>20</v>
      </c>
      <c r="P181" s="13">
        <v>2</v>
      </c>
      <c r="Q181" s="13">
        <v>0</v>
      </c>
      <c r="R181" s="13">
        <v>30</v>
      </c>
      <c r="S181" s="13">
        <v>15</v>
      </c>
      <c r="T181" s="49"/>
      <c r="U181" s="50"/>
      <c r="V181" s="1">
        <v>175</v>
      </c>
      <c r="W181" s="2" t="str">
        <f t="shared" si="49"/>
        <v>12" Medium Stuffed Crust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N181" s="63">
        <v>0</v>
      </c>
      <c r="AP181" s="61">
        <v>89</v>
      </c>
      <c r="AQ181" s="59">
        <v>12</v>
      </c>
      <c r="AR181" s="59" t="s">
        <v>550</v>
      </c>
      <c r="AS181" s="59">
        <v>13</v>
      </c>
      <c r="AT181" s="1" t="s">
        <v>554</v>
      </c>
      <c r="AU181" s="42">
        <f t="shared" si="53"/>
        <v>232</v>
      </c>
      <c r="AV181" s="39" t="s">
        <v>10</v>
      </c>
      <c r="AW181" s="28">
        <v>0.01</v>
      </c>
      <c r="AX181" s="30"/>
      <c r="AY181" s="42">
        <f t="shared" si="54"/>
        <v>999768</v>
      </c>
      <c r="AZ181" s="39" t="s">
        <v>10</v>
      </c>
      <c r="BA181" s="28">
        <v>0.01</v>
      </c>
      <c r="BC181" s="64">
        <f>$BA$89</f>
        <v>953</v>
      </c>
      <c r="BD181" s="64">
        <f>$BB$89</f>
        <v>721</v>
      </c>
      <c r="BE181" s="64">
        <f t="shared" si="58"/>
        <v>232</v>
      </c>
      <c r="BF181" s="64">
        <f t="shared" si="56"/>
        <v>-232</v>
      </c>
      <c r="BG181" s="2">
        <f t="shared" si="55"/>
        <v>0</v>
      </c>
      <c r="BH181" s="2">
        <f t="shared" si="57"/>
        <v>1</v>
      </c>
    </row>
    <row r="182" spans="2:60" ht="15">
      <c r="B182" s="15" t="s">
        <v>72</v>
      </c>
      <c r="C182" s="13" t="s">
        <v>52</v>
      </c>
      <c r="D182" s="14" t="s">
        <v>40</v>
      </c>
      <c r="E182" s="13" t="s">
        <v>75</v>
      </c>
      <c r="F182" s="13">
        <v>380</v>
      </c>
      <c r="G182" s="13">
        <v>14</v>
      </c>
      <c r="H182" s="13">
        <v>6</v>
      </c>
      <c r="I182" s="13">
        <v>0</v>
      </c>
      <c r="J182" s="13">
        <v>35</v>
      </c>
      <c r="K182" s="13">
        <v>520</v>
      </c>
      <c r="L182" s="13">
        <v>44</v>
      </c>
      <c r="M182" s="13">
        <v>2</v>
      </c>
      <c r="N182" s="13">
        <v>2</v>
      </c>
      <c r="O182" s="13">
        <v>19</v>
      </c>
      <c r="P182" s="13">
        <v>2</v>
      </c>
      <c r="Q182" s="13">
        <v>0</v>
      </c>
      <c r="R182" s="13">
        <v>30</v>
      </c>
      <c r="S182" s="13">
        <v>15</v>
      </c>
      <c r="T182" s="49"/>
      <c r="U182" s="50"/>
      <c r="V182" s="1">
        <v>176</v>
      </c>
      <c r="W182" s="2" t="str">
        <f t="shared" si="49"/>
        <v>14" Large Stuffed Crust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N182" s="63">
        <v>0</v>
      </c>
      <c r="AP182" s="62">
        <v>90</v>
      </c>
      <c r="AQ182" s="60">
        <v>12</v>
      </c>
      <c r="AR182" s="60" t="s">
        <v>551</v>
      </c>
      <c r="AS182" s="60">
        <v>14</v>
      </c>
      <c r="AT182" s="1" t="s">
        <v>554</v>
      </c>
      <c r="AU182" s="42">
        <f t="shared" si="53"/>
        <v>1</v>
      </c>
      <c r="AV182" s="39" t="s">
        <v>10</v>
      </c>
      <c r="AW182" s="28">
        <v>0.01</v>
      </c>
      <c r="AX182" s="30"/>
      <c r="AY182" s="42">
        <f t="shared" si="54"/>
        <v>999999</v>
      </c>
      <c r="AZ182" s="39" t="s">
        <v>10</v>
      </c>
      <c r="BA182" s="28">
        <v>0.01</v>
      </c>
      <c r="BC182" s="64">
        <f>$BA$89</f>
        <v>953</v>
      </c>
      <c r="BD182" s="64">
        <f>$BC$89</f>
        <v>952</v>
      </c>
      <c r="BE182" s="64">
        <f t="shared" si="58"/>
        <v>1</v>
      </c>
      <c r="BF182" s="64">
        <f t="shared" si="56"/>
        <v>-1</v>
      </c>
      <c r="BG182" s="2">
        <f t="shared" si="55"/>
        <v>0</v>
      </c>
      <c r="BH182" s="2">
        <f t="shared" si="57"/>
        <v>1</v>
      </c>
    </row>
    <row r="183" spans="2:60" ht="15">
      <c r="B183" s="15" t="s">
        <v>72</v>
      </c>
      <c r="C183" s="13" t="s">
        <v>53</v>
      </c>
      <c r="D183" s="14" t="s">
        <v>40</v>
      </c>
      <c r="E183" s="13" t="s">
        <v>75</v>
      </c>
      <c r="F183" s="13">
        <v>250</v>
      </c>
      <c r="G183" s="13">
        <v>8</v>
      </c>
      <c r="H183" s="13">
        <v>3</v>
      </c>
      <c r="I183" s="13">
        <v>0</v>
      </c>
      <c r="J183" s="13">
        <v>15</v>
      </c>
      <c r="K183" s="13">
        <v>280</v>
      </c>
      <c r="L183" s="13">
        <v>33</v>
      </c>
      <c r="M183" s="13">
        <v>2</v>
      </c>
      <c r="N183" s="13">
        <v>2</v>
      </c>
      <c r="O183" s="13">
        <v>11</v>
      </c>
      <c r="P183" s="13">
        <v>2</v>
      </c>
      <c r="Q183" s="13">
        <v>0</v>
      </c>
      <c r="R183" s="13">
        <v>15</v>
      </c>
      <c r="S183" s="13">
        <v>15</v>
      </c>
      <c r="T183" s="49"/>
      <c r="U183" s="50"/>
      <c r="V183" s="1">
        <v>177</v>
      </c>
      <c r="W183" s="2" t="str">
        <f t="shared" si="49"/>
        <v>12" Medium Classic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N183" s="63">
        <v>1</v>
      </c>
      <c r="AP183" s="61">
        <v>91</v>
      </c>
      <c r="AQ183" s="59">
        <v>13</v>
      </c>
      <c r="AR183" s="59" t="s">
        <v>550</v>
      </c>
      <c r="AS183" s="59">
        <v>14</v>
      </c>
      <c r="AT183" s="1" t="s">
        <v>554</v>
      </c>
      <c r="AU183" s="42">
        <f t="shared" si="53"/>
        <v>999769</v>
      </c>
      <c r="AV183" s="39" t="s">
        <v>10</v>
      </c>
      <c r="AW183" s="28">
        <v>0.01</v>
      </c>
      <c r="AX183" s="30"/>
      <c r="AY183" s="42">
        <f t="shared" si="54"/>
        <v>231</v>
      </c>
      <c r="AZ183" s="39" t="s">
        <v>10</v>
      </c>
      <c r="BA183" s="28">
        <v>0.01</v>
      </c>
      <c r="BC183" s="64">
        <f>$BB$89</f>
        <v>721</v>
      </c>
      <c r="BD183" s="64">
        <f>$BC$89</f>
        <v>952</v>
      </c>
      <c r="BE183" s="64">
        <f t="shared" si="58"/>
        <v>-231</v>
      </c>
      <c r="BF183" s="64">
        <f t="shared" si="56"/>
        <v>231</v>
      </c>
      <c r="BG183" s="2">
        <f t="shared" si="55"/>
        <v>1</v>
      </c>
      <c r="BH183" s="2">
        <f t="shared" si="57"/>
        <v>0</v>
      </c>
    </row>
    <row r="184" spans="2:60" ht="15">
      <c r="B184" s="15" t="s">
        <v>72</v>
      </c>
      <c r="C184" s="13" t="s">
        <v>54</v>
      </c>
      <c r="D184" s="14" t="s">
        <v>40</v>
      </c>
      <c r="E184" s="13" t="s">
        <v>75</v>
      </c>
      <c r="F184" s="13">
        <v>220</v>
      </c>
      <c r="G184" s="13">
        <v>8</v>
      </c>
      <c r="H184" s="13">
        <v>3</v>
      </c>
      <c r="I184" s="13">
        <v>0</v>
      </c>
      <c r="J184" s="13">
        <v>15</v>
      </c>
      <c r="K184" s="13">
        <v>250</v>
      </c>
      <c r="L184" s="13">
        <v>29</v>
      </c>
      <c r="M184" s="13">
        <v>1</v>
      </c>
      <c r="N184" s="13">
        <v>2</v>
      </c>
      <c r="O184" s="13">
        <v>10</v>
      </c>
      <c r="P184" s="13">
        <v>2</v>
      </c>
      <c r="Q184" s="13">
        <v>0</v>
      </c>
      <c r="R184" s="13">
        <v>15</v>
      </c>
      <c r="S184" s="13">
        <v>10</v>
      </c>
      <c r="T184" s="49"/>
      <c r="U184" s="50"/>
      <c r="V184" s="1">
        <v>178</v>
      </c>
      <c r="W184" s="2" t="str">
        <f t="shared" si="49"/>
        <v>14" Large Classic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</row>
    <row r="185" spans="2:60" ht="15">
      <c r="B185" s="15" t="s">
        <v>73</v>
      </c>
      <c r="C185" s="13" t="s">
        <v>45</v>
      </c>
      <c r="D185" s="14" t="s">
        <v>40</v>
      </c>
      <c r="E185" s="13" t="s">
        <v>75</v>
      </c>
      <c r="F185" s="13">
        <v>680</v>
      </c>
      <c r="G185" s="13">
        <v>29</v>
      </c>
      <c r="H185" s="13">
        <v>10</v>
      </c>
      <c r="I185" s="13">
        <v>0.5</v>
      </c>
      <c r="J185" s="13">
        <v>45</v>
      </c>
      <c r="K185" s="13">
        <v>590</v>
      </c>
      <c r="L185" s="13">
        <v>75</v>
      </c>
      <c r="M185" s="13">
        <v>4</v>
      </c>
      <c r="N185" s="13">
        <v>3</v>
      </c>
      <c r="O185" s="13">
        <v>30</v>
      </c>
      <c r="P185" s="13">
        <v>2</v>
      </c>
      <c r="Q185" s="13">
        <v>0</v>
      </c>
      <c r="R185" s="13">
        <v>35</v>
      </c>
      <c r="S185" s="13">
        <v>35</v>
      </c>
      <c r="T185" s="49"/>
      <c r="U185" s="50"/>
      <c r="V185" s="1">
        <v>179</v>
      </c>
      <c r="W185" s="2" t="str">
        <f t="shared" si="49"/>
        <v>6" Personal Pan Pizza®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P185" s="29" t="s">
        <v>572</v>
      </c>
    </row>
    <row r="186" spans="2:60" ht="15">
      <c r="B186" s="15" t="s">
        <v>73</v>
      </c>
      <c r="C186" s="13" t="s">
        <v>46</v>
      </c>
      <c r="D186" s="14" t="s">
        <v>40</v>
      </c>
      <c r="E186" s="13" t="s">
        <v>75</v>
      </c>
      <c r="F186" s="13">
        <v>210</v>
      </c>
      <c r="G186" s="13">
        <v>9</v>
      </c>
      <c r="H186" s="13">
        <v>3</v>
      </c>
      <c r="I186" s="13">
        <v>0.2</v>
      </c>
      <c r="J186" s="13">
        <v>15</v>
      </c>
      <c r="K186" s="13">
        <v>200</v>
      </c>
      <c r="L186" s="13">
        <v>23</v>
      </c>
      <c r="M186" s="13">
        <v>1</v>
      </c>
      <c r="N186" s="13">
        <v>1</v>
      </c>
      <c r="O186" s="13">
        <v>10</v>
      </c>
      <c r="P186" s="13">
        <v>0</v>
      </c>
      <c r="Q186" s="13">
        <v>0</v>
      </c>
      <c r="R186" s="13">
        <v>10</v>
      </c>
      <c r="S186" s="13">
        <v>10</v>
      </c>
      <c r="T186" s="49"/>
      <c r="U186" s="50"/>
      <c r="V186" s="1">
        <v>180</v>
      </c>
      <c r="W186" s="2" t="str">
        <f t="shared" si="49"/>
        <v>9" Small Pan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</row>
    <row r="187" spans="2:60" ht="15">
      <c r="B187" s="15" t="s">
        <v>73</v>
      </c>
      <c r="C187" s="13" t="s">
        <v>47</v>
      </c>
      <c r="D187" s="14" t="s">
        <v>40</v>
      </c>
      <c r="E187" s="13" t="s">
        <v>75</v>
      </c>
      <c r="F187" s="13">
        <v>290</v>
      </c>
      <c r="G187" s="13">
        <v>13</v>
      </c>
      <c r="H187" s="13">
        <v>5</v>
      </c>
      <c r="I187" s="13">
        <v>0.3</v>
      </c>
      <c r="J187" s="13">
        <v>25</v>
      </c>
      <c r="K187" s="13">
        <v>280</v>
      </c>
      <c r="L187" s="13">
        <v>31</v>
      </c>
      <c r="M187" s="13">
        <v>2</v>
      </c>
      <c r="N187" s="13">
        <v>1</v>
      </c>
      <c r="O187" s="13">
        <v>13</v>
      </c>
      <c r="P187" s="13">
        <v>2</v>
      </c>
      <c r="Q187" s="13">
        <v>0</v>
      </c>
      <c r="R187" s="13">
        <v>15</v>
      </c>
      <c r="S187" s="13">
        <v>15</v>
      </c>
      <c r="T187" s="49"/>
      <c r="U187" s="50"/>
      <c r="V187" s="1">
        <v>181</v>
      </c>
      <c r="W187" s="2" t="str">
        <f t="shared" si="49"/>
        <v>12" Medium Pan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Q187" s="1" t="s">
        <v>195</v>
      </c>
      <c r="AR187" s="1" t="s">
        <v>574</v>
      </c>
      <c r="AS187" s="1" t="s">
        <v>575</v>
      </c>
    </row>
    <row r="188" spans="2:60" ht="15">
      <c r="B188" s="15" t="s">
        <v>73</v>
      </c>
      <c r="C188" s="13" t="s">
        <v>48</v>
      </c>
      <c r="D188" s="14" t="s">
        <v>40</v>
      </c>
      <c r="E188" s="13" t="s">
        <v>75</v>
      </c>
      <c r="F188" s="13">
        <v>270</v>
      </c>
      <c r="G188" s="13">
        <v>12</v>
      </c>
      <c r="H188" s="13">
        <v>4</v>
      </c>
      <c r="I188" s="13">
        <v>0.2</v>
      </c>
      <c r="J188" s="13">
        <v>20</v>
      </c>
      <c r="K188" s="13">
        <v>270</v>
      </c>
      <c r="L188" s="13">
        <v>28</v>
      </c>
      <c r="M188" s="13">
        <v>1</v>
      </c>
      <c r="N188" s="13">
        <v>1</v>
      </c>
      <c r="O188" s="13">
        <v>13</v>
      </c>
      <c r="P188" s="13">
        <v>2</v>
      </c>
      <c r="Q188" s="13">
        <v>0</v>
      </c>
      <c r="R188" s="13">
        <v>15</v>
      </c>
      <c r="S188" s="13">
        <v>15</v>
      </c>
      <c r="T188" s="49"/>
      <c r="U188" s="50"/>
      <c r="V188" s="1">
        <v>182</v>
      </c>
      <c r="W188" s="2" t="str">
        <f t="shared" si="49"/>
        <v>14" Large Pan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P188" t="s">
        <v>573</v>
      </c>
      <c r="AQ188" s="72">
        <v>10</v>
      </c>
      <c r="AR188" s="72">
        <v>6</v>
      </c>
      <c r="AS188" s="72">
        <v>5</v>
      </c>
    </row>
    <row r="189" spans="2:60" ht="15">
      <c r="B189" s="15" t="s">
        <v>73</v>
      </c>
      <c r="C189" s="13" t="s">
        <v>49</v>
      </c>
      <c r="D189" s="14" t="s">
        <v>40</v>
      </c>
      <c r="E189" s="13" t="s">
        <v>75</v>
      </c>
      <c r="F189" s="13">
        <v>240</v>
      </c>
      <c r="G189" s="13">
        <v>10</v>
      </c>
      <c r="H189" s="13">
        <v>4</v>
      </c>
      <c r="I189" s="13">
        <v>0.2</v>
      </c>
      <c r="J189" s="13">
        <v>25</v>
      </c>
      <c r="K189" s="13">
        <v>470</v>
      </c>
      <c r="L189" s="13">
        <v>27</v>
      </c>
      <c r="M189" s="13">
        <v>1</v>
      </c>
      <c r="N189" s="13">
        <v>1</v>
      </c>
      <c r="O189" s="13">
        <v>13</v>
      </c>
      <c r="P189" s="13">
        <v>2</v>
      </c>
      <c r="Q189" s="13">
        <v>0</v>
      </c>
      <c r="R189" s="13">
        <v>15</v>
      </c>
      <c r="S189" s="13">
        <v>15</v>
      </c>
      <c r="T189" s="49"/>
      <c r="U189" s="50"/>
      <c r="V189" s="1">
        <v>183</v>
      </c>
      <c r="W189" s="2" t="str">
        <f t="shared" si="49"/>
        <v>12" Medium Thin 'N Crispy®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</row>
    <row r="190" spans="2:60" ht="15">
      <c r="B190" s="15" t="s">
        <v>73</v>
      </c>
      <c r="C190" s="13" t="s">
        <v>50</v>
      </c>
      <c r="D190" s="14" t="s">
        <v>40</v>
      </c>
      <c r="E190" s="13" t="s">
        <v>75</v>
      </c>
      <c r="F190" s="13">
        <v>230</v>
      </c>
      <c r="G190" s="13">
        <v>9</v>
      </c>
      <c r="H190" s="13">
        <v>4</v>
      </c>
      <c r="I190" s="13">
        <v>0.2</v>
      </c>
      <c r="J190" s="13">
        <v>20</v>
      </c>
      <c r="K190" s="13">
        <v>440</v>
      </c>
      <c r="L190" s="13">
        <v>25</v>
      </c>
      <c r="M190" s="13">
        <v>1</v>
      </c>
      <c r="N190" s="13">
        <v>1</v>
      </c>
      <c r="O190" s="13">
        <v>12</v>
      </c>
      <c r="P190" s="13">
        <v>2</v>
      </c>
      <c r="Q190" s="13">
        <v>0</v>
      </c>
      <c r="R190" s="13">
        <v>15</v>
      </c>
      <c r="S190" s="13">
        <v>15</v>
      </c>
      <c r="T190" s="49"/>
      <c r="U190" s="50"/>
      <c r="V190" s="1">
        <v>184</v>
      </c>
      <c r="W190" s="2" t="str">
        <f t="shared" si="49"/>
        <v>14" Large Thin 'N Crispy®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P190" s="41" t="s">
        <v>566</v>
      </c>
      <c r="AQ190" s="1" t="s">
        <v>576</v>
      </c>
      <c r="AR190" s="72">
        <v>40</v>
      </c>
      <c r="AS190" s="1" t="s">
        <v>579</v>
      </c>
      <c r="AT190" s="1" t="s">
        <v>577</v>
      </c>
    </row>
    <row r="191" spans="2:60">
      <c r="B191" s="15" t="s">
        <v>73</v>
      </c>
      <c r="C191" s="13" t="s">
        <v>51</v>
      </c>
      <c r="D191" s="14" t="s">
        <v>40</v>
      </c>
      <c r="E191" s="13" t="s">
        <v>75</v>
      </c>
      <c r="F191" s="13">
        <v>420</v>
      </c>
      <c r="G191" s="13">
        <v>17</v>
      </c>
      <c r="H191" s="13">
        <v>8</v>
      </c>
      <c r="I191" s="13">
        <v>0.4</v>
      </c>
      <c r="J191" s="13">
        <v>45</v>
      </c>
      <c r="K191" s="13">
        <v>580</v>
      </c>
      <c r="L191" s="13">
        <v>44</v>
      </c>
      <c r="M191" s="13">
        <v>2</v>
      </c>
      <c r="N191" s="13">
        <v>2</v>
      </c>
      <c r="O191" s="13">
        <v>22</v>
      </c>
      <c r="P191" s="13">
        <v>8</v>
      </c>
      <c r="Q191" s="13">
        <v>0</v>
      </c>
      <c r="R191" s="13">
        <v>30</v>
      </c>
      <c r="S191" s="13">
        <v>25</v>
      </c>
      <c r="T191" s="49"/>
      <c r="U191" s="50"/>
      <c r="V191" s="1">
        <v>185</v>
      </c>
      <c r="W191" s="2" t="str">
        <f t="shared" si="49"/>
        <v>12" Medium Stuffed Crust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</row>
    <row r="192" spans="2:60" ht="15">
      <c r="B192" s="15" t="s">
        <v>73</v>
      </c>
      <c r="C192" s="13" t="s">
        <v>52</v>
      </c>
      <c r="D192" s="14" t="s">
        <v>40</v>
      </c>
      <c r="E192" s="13" t="s">
        <v>75</v>
      </c>
      <c r="F192" s="13">
        <v>490</v>
      </c>
      <c r="G192" s="13">
        <v>22</v>
      </c>
      <c r="H192" s="13">
        <v>10</v>
      </c>
      <c r="I192" s="13">
        <v>0.5</v>
      </c>
      <c r="J192" s="13">
        <v>55</v>
      </c>
      <c r="K192" s="13">
        <v>670</v>
      </c>
      <c r="L192" s="13">
        <v>45</v>
      </c>
      <c r="M192" s="13">
        <v>2</v>
      </c>
      <c r="N192" s="13">
        <v>2</v>
      </c>
      <c r="O192" s="13">
        <v>28</v>
      </c>
      <c r="P192" s="13">
        <v>8</v>
      </c>
      <c r="Q192" s="13">
        <v>0</v>
      </c>
      <c r="R192" s="13">
        <v>40</v>
      </c>
      <c r="S192" s="13">
        <v>25</v>
      </c>
      <c r="T192" s="49"/>
      <c r="U192" s="50"/>
      <c r="V192" s="1">
        <v>186</v>
      </c>
      <c r="W192" s="2" t="str">
        <f t="shared" si="49"/>
        <v>14" Large Stuffed Crust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P192" s="31" t="s">
        <v>532</v>
      </c>
      <c r="AQ192" s="32" t="s">
        <v>533</v>
      </c>
      <c r="AR192" s="32" t="s">
        <v>534</v>
      </c>
      <c r="AS192" s="32" t="s">
        <v>535</v>
      </c>
      <c r="AT192" s="32" t="s">
        <v>536</v>
      </c>
      <c r="AU192" s="32" t="s">
        <v>537</v>
      </c>
      <c r="AV192" s="32" t="s">
        <v>538</v>
      </c>
      <c r="AW192" s="32" t="s">
        <v>539</v>
      </c>
      <c r="AX192" s="32" t="s">
        <v>540</v>
      </c>
      <c r="AY192" s="32" t="s">
        <v>541</v>
      </c>
      <c r="AZ192" s="32" t="s">
        <v>542</v>
      </c>
      <c r="BA192" s="32" t="s">
        <v>543</v>
      </c>
      <c r="BB192" s="32" t="s">
        <v>544</v>
      </c>
      <c r="BC192" s="33" t="s">
        <v>545</v>
      </c>
    </row>
    <row r="193" spans="2:57" ht="15">
      <c r="B193" s="15" t="s">
        <v>73</v>
      </c>
      <c r="C193" s="13" t="s">
        <v>53</v>
      </c>
      <c r="D193" s="14" t="s">
        <v>40</v>
      </c>
      <c r="E193" s="13" t="s">
        <v>75</v>
      </c>
      <c r="F193" s="13">
        <v>280</v>
      </c>
      <c r="G193" s="13">
        <v>11</v>
      </c>
      <c r="H193" s="13">
        <v>4</v>
      </c>
      <c r="I193" s="13">
        <v>0.2</v>
      </c>
      <c r="J193" s="13">
        <v>25</v>
      </c>
      <c r="K193" s="13">
        <v>310</v>
      </c>
      <c r="L193" s="13">
        <v>33</v>
      </c>
      <c r="M193" s="13">
        <v>1</v>
      </c>
      <c r="N193" s="13">
        <v>2</v>
      </c>
      <c r="O193" s="13">
        <v>14</v>
      </c>
      <c r="P193" s="13">
        <v>2</v>
      </c>
      <c r="Q193" s="13">
        <v>0</v>
      </c>
      <c r="R193" s="13">
        <v>15</v>
      </c>
      <c r="S193" s="13">
        <v>15</v>
      </c>
      <c r="T193" s="49"/>
      <c r="U193" s="50"/>
      <c r="V193" s="1">
        <v>187</v>
      </c>
      <c r="W193" s="2" t="str">
        <f t="shared" si="49"/>
        <v>12" Medium Classic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P193" s="42">
        <f t="shared" ref="AP193:BC193" si="60">SUMPRODUCT($N$7:$N$653,X7:X653)</f>
        <v>5</v>
      </c>
      <c r="AQ193" s="42">
        <f t="shared" si="60"/>
        <v>5</v>
      </c>
      <c r="AR193" s="42">
        <f t="shared" si="60"/>
        <v>8</v>
      </c>
      <c r="AS193" s="42">
        <f t="shared" si="60"/>
        <v>8</v>
      </c>
      <c r="AT193" s="42">
        <f t="shared" si="60"/>
        <v>7</v>
      </c>
      <c r="AU193" s="42">
        <f t="shared" si="60"/>
        <v>5</v>
      </c>
      <c r="AV193" s="42">
        <f t="shared" si="60"/>
        <v>4</v>
      </c>
      <c r="AW193" s="42">
        <f t="shared" si="60"/>
        <v>3</v>
      </c>
      <c r="AX193" s="42">
        <f t="shared" si="60"/>
        <v>6</v>
      </c>
      <c r="AY193" s="42">
        <f t="shared" si="60"/>
        <v>10</v>
      </c>
      <c r="AZ193" s="42">
        <f t="shared" si="60"/>
        <v>4</v>
      </c>
      <c r="BA193" s="42">
        <f t="shared" si="60"/>
        <v>4</v>
      </c>
      <c r="BB193" s="42">
        <f t="shared" si="60"/>
        <v>5</v>
      </c>
      <c r="BC193" s="42">
        <f t="shared" si="60"/>
        <v>5</v>
      </c>
      <c r="BD193" s="1" t="s">
        <v>564</v>
      </c>
      <c r="BE193" s="73">
        <f>AR190*$AR$188/SUM($AQ$188:$AS$188)</f>
        <v>11.428571428571429</v>
      </c>
    </row>
    <row r="194" spans="2:57" ht="15">
      <c r="B194" s="15" t="s">
        <v>73</v>
      </c>
      <c r="C194" s="13" t="s">
        <v>54</v>
      </c>
      <c r="D194" s="14" t="s">
        <v>40</v>
      </c>
      <c r="E194" s="13" t="s">
        <v>75</v>
      </c>
      <c r="F194" s="13">
        <v>260</v>
      </c>
      <c r="G194" s="13">
        <v>10</v>
      </c>
      <c r="H194" s="13">
        <v>4</v>
      </c>
      <c r="I194" s="13">
        <v>0.2</v>
      </c>
      <c r="J194" s="13">
        <v>20</v>
      </c>
      <c r="K194" s="13">
        <v>290</v>
      </c>
      <c r="L194" s="13">
        <v>29</v>
      </c>
      <c r="M194" s="13">
        <v>1</v>
      </c>
      <c r="N194" s="13">
        <v>2</v>
      </c>
      <c r="O194" s="13">
        <v>13</v>
      </c>
      <c r="P194" s="13">
        <v>2</v>
      </c>
      <c r="Q194" s="13">
        <v>0</v>
      </c>
      <c r="R194" s="13">
        <v>15</v>
      </c>
      <c r="S194" s="13">
        <v>15</v>
      </c>
      <c r="T194" s="49"/>
      <c r="U194" s="50"/>
      <c r="V194" s="1">
        <v>188</v>
      </c>
      <c r="W194" s="2" t="str">
        <f t="shared" si="49"/>
        <v>14" Large Classic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BE194" s="74"/>
    </row>
    <row r="195" spans="2:57" ht="15">
      <c r="B195" s="15" t="s">
        <v>73</v>
      </c>
      <c r="C195" s="13" t="s">
        <v>55</v>
      </c>
      <c r="D195" s="14" t="s">
        <v>40</v>
      </c>
      <c r="E195" s="13" t="s">
        <v>75</v>
      </c>
      <c r="F195" s="13">
        <v>260</v>
      </c>
      <c r="G195" s="13">
        <v>9</v>
      </c>
      <c r="H195" s="13">
        <v>4</v>
      </c>
      <c r="I195" s="13">
        <v>0.2</v>
      </c>
      <c r="J195" s="13">
        <v>25</v>
      </c>
      <c r="K195" s="13">
        <v>390</v>
      </c>
      <c r="L195" s="13">
        <v>29</v>
      </c>
      <c r="M195" s="13">
        <v>2</v>
      </c>
      <c r="N195" s="13">
        <v>3</v>
      </c>
      <c r="O195" s="13">
        <v>14</v>
      </c>
      <c r="P195" s="13">
        <v>0</v>
      </c>
      <c r="Q195" s="13">
        <v>0</v>
      </c>
      <c r="R195" s="13">
        <v>15</v>
      </c>
      <c r="S195" s="13">
        <v>20</v>
      </c>
      <c r="T195" s="49"/>
      <c r="U195" s="50"/>
      <c r="V195" s="1">
        <v>189</v>
      </c>
      <c r="W195" s="2" t="str">
        <f t="shared" si="49"/>
        <v>12" Multigrain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P195" s="41" t="s">
        <v>568</v>
      </c>
      <c r="AQ195" s="1" t="s">
        <v>578</v>
      </c>
      <c r="AR195" s="72">
        <v>2000</v>
      </c>
      <c r="AS195" s="1" t="s">
        <v>580</v>
      </c>
      <c r="AT195" s="1" t="s">
        <v>577</v>
      </c>
      <c r="BE195" s="1"/>
    </row>
    <row r="196" spans="2:57" ht="15">
      <c r="B196" s="15" t="s">
        <v>74</v>
      </c>
      <c r="C196" s="13" t="s">
        <v>58</v>
      </c>
      <c r="D196" s="14" t="s">
        <v>40</v>
      </c>
      <c r="E196" s="13" t="s">
        <v>75</v>
      </c>
      <c r="F196" s="13">
        <v>510</v>
      </c>
      <c r="G196" s="13">
        <v>16</v>
      </c>
      <c r="H196" s="13">
        <v>8</v>
      </c>
      <c r="I196" s="13">
        <v>0</v>
      </c>
      <c r="J196" s="13">
        <v>40</v>
      </c>
      <c r="K196" s="13">
        <v>730</v>
      </c>
      <c r="L196" s="13">
        <v>64</v>
      </c>
      <c r="M196" s="13">
        <v>4</v>
      </c>
      <c r="N196" s="13">
        <v>5</v>
      </c>
      <c r="O196" s="13">
        <v>28</v>
      </c>
      <c r="P196" s="13">
        <v>2</v>
      </c>
      <c r="Q196" s="13">
        <v>0</v>
      </c>
      <c r="R196" s="13">
        <v>35</v>
      </c>
      <c r="S196" s="13">
        <v>30</v>
      </c>
      <c r="T196" s="49"/>
      <c r="U196" s="50"/>
      <c r="V196" s="1">
        <v>190</v>
      </c>
      <c r="W196" s="2" t="str">
        <f t="shared" si="49"/>
        <v>6" Personal Multigrain pizza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BE196" s="1"/>
    </row>
    <row r="197" spans="2:57" ht="15">
      <c r="B197" s="15" t="s">
        <v>74</v>
      </c>
      <c r="C197" s="13" t="s">
        <v>45</v>
      </c>
      <c r="D197" s="14" t="s">
        <v>40</v>
      </c>
      <c r="E197" s="13" t="s">
        <v>75</v>
      </c>
      <c r="F197" s="13">
        <v>640</v>
      </c>
      <c r="G197" s="13">
        <v>26</v>
      </c>
      <c r="H197" s="13">
        <v>9</v>
      </c>
      <c r="I197" s="13">
        <v>0.5</v>
      </c>
      <c r="J197" s="13">
        <v>40</v>
      </c>
      <c r="K197" s="13">
        <v>520</v>
      </c>
      <c r="L197" s="13">
        <v>75</v>
      </c>
      <c r="M197" s="13">
        <v>4</v>
      </c>
      <c r="N197" s="13">
        <v>3</v>
      </c>
      <c r="O197" s="13">
        <v>28</v>
      </c>
      <c r="P197" s="13">
        <v>2</v>
      </c>
      <c r="Q197" s="13">
        <v>0</v>
      </c>
      <c r="R197" s="13">
        <v>30</v>
      </c>
      <c r="S197" s="13">
        <v>35</v>
      </c>
      <c r="T197" s="49"/>
      <c r="U197" s="50"/>
      <c r="V197" s="1">
        <v>191</v>
      </c>
      <c r="W197" s="2" t="str">
        <f t="shared" si="49"/>
        <v>6" Personal Pan Pizza®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P197" s="31" t="s">
        <v>532</v>
      </c>
      <c r="AQ197" s="32" t="s">
        <v>533</v>
      </c>
      <c r="AR197" s="32" t="s">
        <v>534</v>
      </c>
      <c r="AS197" s="32" t="s">
        <v>535</v>
      </c>
      <c r="AT197" s="32" t="s">
        <v>536</v>
      </c>
      <c r="AU197" s="32" t="s">
        <v>537</v>
      </c>
      <c r="AV197" s="32" t="s">
        <v>538</v>
      </c>
      <c r="AW197" s="32" t="s">
        <v>539</v>
      </c>
      <c r="AX197" s="32" t="s">
        <v>540</v>
      </c>
      <c r="AY197" s="32" t="s">
        <v>541</v>
      </c>
      <c r="AZ197" s="32" t="s">
        <v>542</v>
      </c>
      <c r="BA197" s="32" t="s">
        <v>543</v>
      </c>
      <c r="BB197" s="32" t="s">
        <v>544</v>
      </c>
      <c r="BC197" s="33" t="s">
        <v>545</v>
      </c>
      <c r="BE197" s="1"/>
    </row>
    <row r="198" spans="2:57" ht="15">
      <c r="B198" s="15" t="s">
        <v>74</v>
      </c>
      <c r="C198" s="13" t="s">
        <v>46</v>
      </c>
      <c r="D198" s="14" t="s">
        <v>40</v>
      </c>
      <c r="E198" s="13" t="s">
        <v>75</v>
      </c>
      <c r="F198" s="13">
        <v>200</v>
      </c>
      <c r="G198" s="13">
        <v>8</v>
      </c>
      <c r="H198" s="13">
        <v>3</v>
      </c>
      <c r="I198" s="13">
        <v>0.2</v>
      </c>
      <c r="J198" s="13">
        <v>15</v>
      </c>
      <c r="K198" s="13">
        <v>170</v>
      </c>
      <c r="L198" s="13">
        <v>23</v>
      </c>
      <c r="M198" s="13">
        <v>1</v>
      </c>
      <c r="N198" s="13">
        <v>1</v>
      </c>
      <c r="O198" s="13">
        <v>9</v>
      </c>
      <c r="P198" s="13">
        <v>0</v>
      </c>
      <c r="Q198" s="13">
        <v>0</v>
      </c>
      <c r="R198" s="13">
        <v>10</v>
      </c>
      <c r="S198" s="13">
        <v>10</v>
      </c>
      <c r="T198" s="49"/>
      <c r="U198" s="50"/>
      <c r="V198" s="1">
        <v>192</v>
      </c>
      <c r="W198" s="2" t="str">
        <f t="shared" si="49"/>
        <v>9" Small Pan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P198" s="42">
        <f t="shared" ref="AP198:BC198" si="61">SUMPRODUCT($F$7:$F$653,X7:X653)</f>
        <v>620</v>
      </c>
      <c r="AQ198" s="42">
        <f t="shared" si="61"/>
        <v>810</v>
      </c>
      <c r="AR198" s="42">
        <f t="shared" si="61"/>
        <v>810</v>
      </c>
      <c r="AS198" s="42">
        <f t="shared" si="61"/>
        <v>760</v>
      </c>
      <c r="AT198" s="42">
        <f t="shared" si="61"/>
        <v>730</v>
      </c>
      <c r="AU198" s="42">
        <f t="shared" si="61"/>
        <v>770</v>
      </c>
      <c r="AV198" s="42">
        <f t="shared" si="61"/>
        <v>640</v>
      </c>
      <c r="AW198" s="42">
        <f t="shared" si="61"/>
        <v>920</v>
      </c>
      <c r="AX198" s="42">
        <f t="shared" si="61"/>
        <v>790</v>
      </c>
      <c r="AY198" s="42">
        <f t="shared" si="61"/>
        <v>620</v>
      </c>
      <c r="AZ198" s="42">
        <f t="shared" si="61"/>
        <v>650</v>
      </c>
      <c r="BA198" s="42">
        <f t="shared" si="61"/>
        <v>700</v>
      </c>
      <c r="BB198" s="42">
        <f t="shared" si="61"/>
        <v>700</v>
      </c>
      <c r="BC198" s="42">
        <f t="shared" si="61"/>
        <v>641</v>
      </c>
      <c r="BD198" s="1" t="s">
        <v>565</v>
      </c>
      <c r="BE198" s="73">
        <f>AR195*$AR$188/SUM($AQ$188:$AS$188)</f>
        <v>571.42857142857144</v>
      </c>
    </row>
    <row r="199" spans="2:57" ht="15">
      <c r="B199" s="15" t="s">
        <v>74</v>
      </c>
      <c r="C199" s="13" t="s">
        <v>47</v>
      </c>
      <c r="D199" s="14" t="s">
        <v>40</v>
      </c>
      <c r="E199" s="13" t="s">
        <v>75</v>
      </c>
      <c r="F199" s="13">
        <v>270</v>
      </c>
      <c r="G199" s="13">
        <v>11</v>
      </c>
      <c r="H199" s="13">
        <v>0</v>
      </c>
      <c r="I199" s="13">
        <v>0.3</v>
      </c>
      <c r="J199" s="13">
        <v>20</v>
      </c>
      <c r="K199" s="13">
        <v>240</v>
      </c>
      <c r="L199" s="13">
        <v>30</v>
      </c>
      <c r="M199" s="13">
        <v>1</v>
      </c>
      <c r="N199" s="13">
        <v>1</v>
      </c>
      <c r="O199" s="13">
        <v>13</v>
      </c>
      <c r="P199" s="13">
        <v>2</v>
      </c>
      <c r="Q199" s="13">
        <v>0</v>
      </c>
      <c r="R199" s="13">
        <v>15</v>
      </c>
      <c r="S199" s="13">
        <v>15</v>
      </c>
      <c r="T199" s="49"/>
      <c r="U199" s="50"/>
      <c r="V199" s="1">
        <v>193</v>
      </c>
      <c r="W199" s="2" t="str">
        <f t="shared" si="49"/>
        <v>12" Medium Pan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BE199" s="1"/>
    </row>
    <row r="200" spans="2:57" ht="15">
      <c r="B200" s="15" t="s">
        <v>74</v>
      </c>
      <c r="C200" s="13" t="s">
        <v>48</v>
      </c>
      <c r="D200" s="14" t="s">
        <v>40</v>
      </c>
      <c r="E200" s="13" t="s">
        <v>75</v>
      </c>
      <c r="F200" s="13">
        <v>250</v>
      </c>
      <c r="G200" s="13">
        <v>11</v>
      </c>
      <c r="H200" s="13">
        <v>4</v>
      </c>
      <c r="I200" s="13">
        <v>0.2</v>
      </c>
      <c r="J200" s="13">
        <v>20</v>
      </c>
      <c r="K200" s="13">
        <v>230</v>
      </c>
      <c r="L200" s="13">
        <v>28</v>
      </c>
      <c r="M200" s="13">
        <v>1</v>
      </c>
      <c r="N200" s="13">
        <v>1</v>
      </c>
      <c r="O200" s="13">
        <v>12</v>
      </c>
      <c r="P200" s="13">
        <v>2</v>
      </c>
      <c r="Q200" s="13">
        <v>0</v>
      </c>
      <c r="R200" s="13">
        <v>15</v>
      </c>
      <c r="S200" s="13">
        <v>15</v>
      </c>
      <c r="T200" s="49"/>
      <c r="U200" s="50"/>
      <c r="V200" s="1">
        <v>194</v>
      </c>
      <c r="W200" s="2" t="str">
        <f t="shared" ref="W200:W263" si="62">C200</f>
        <v>14" Large Pan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P200" s="41" t="s">
        <v>569</v>
      </c>
      <c r="AQ200" s="1" t="s">
        <v>578</v>
      </c>
      <c r="AR200" s="72">
        <v>130</v>
      </c>
      <c r="AS200" s="1" t="s">
        <v>579</v>
      </c>
      <c r="AT200" s="1" t="s">
        <v>577</v>
      </c>
      <c r="BD200" s="1"/>
      <c r="BE200" s="74"/>
    </row>
    <row r="201" spans="2:57" ht="15">
      <c r="B201" s="15" t="s">
        <v>74</v>
      </c>
      <c r="C201" s="13" t="s">
        <v>49</v>
      </c>
      <c r="D201" s="14" t="s">
        <v>40</v>
      </c>
      <c r="E201" s="13" t="s">
        <v>75</v>
      </c>
      <c r="F201" s="13">
        <v>230</v>
      </c>
      <c r="G201" s="13">
        <v>8</v>
      </c>
      <c r="H201" s="13">
        <v>4</v>
      </c>
      <c r="I201" s="13">
        <v>0.2</v>
      </c>
      <c r="J201" s="13">
        <v>20</v>
      </c>
      <c r="K201" s="13">
        <v>430</v>
      </c>
      <c r="L201" s="13">
        <v>27</v>
      </c>
      <c r="M201" s="13">
        <v>1</v>
      </c>
      <c r="N201" s="13">
        <v>1</v>
      </c>
      <c r="O201" s="13">
        <v>12</v>
      </c>
      <c r="P201" s="13">
        <v>2</v>
      </c>
      <c r="Q201" s="13">
        <v>0</v>
      </c>
      <c r="R201" s="13">
        <v>15</v>
      </c>
      <c r="S201" s="13">
        <v>15</v>
      </c>
      <c r="T201" s="49"/>
      <c r="U201" s="50"/>
      <c r="V201" s="1">
        <v>195</v>
      </c>
      <c r="W201" s="2" t="str">
        <f t="shared" si="62"/>
        <v>12" Medium Thin 'N Crispy®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BD201" s="1"/>
      <c r="BE201" s="74"/>
    </row>
    <row r="202" spans="2:57" ht="15">
      <c r="B202" s="15" t="s">
        <v>74</v>
      </c>
      <c r="C202" s="13" t="s">
        <v>50</v>
      </c>
      <c r="D202" s="14" t="s">
        <v>40</v>
      </c>
      <c r="E202" s="13" t="s">
        <v>75</v>
      </c>
      <c r="F202" s="13">
        <v>210</v>
      </c>
      <c r="G202" s="13">
        <v>8</v>
      </c>
      <c r="H202" s="13">
        <v>3</v>
      </c>
      <c r="I202" s="13">
        <v>0.2</v>
      </c>
      <c r="J202" s="13">
        <v>20</v>
      </c>
      <c r="K202" s="13">
        <v>400</v>
      </c>
      <c r="L202" s="13">
        <v>25</v>
      </c>
      <c r="M202" s="13">
        <v>1</v>
      </c>
      <c r="N202" s="13">
        <v>1</v>
      </c>
      <c r="O202" s="13">
        <v>11</v>
      </c>
      <c r="P202" s="13">
        <v>2</v>
      </c>
      <c r="Q202" s="13">
        <v>0</v>
      </c>
      <c r="R202" s="13">
        <v>15</v>
      </c>
      <c r="S202" s="13">
        <v>15</v>
      </c>
      <c r="T202" s="49"/>
      <c r="U202" s="50"/>
      <c r="V202" s="1">
        <v>196</v>
      </c>
      <c r="W202" s="2" t="str">
        <f t="shared" si="62"/>
        <v>14" Large Thin 'N Crispy®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P202" s="31" t="s">
        <v>532</v>
      </c>
      <c r="AQ202" s="32" t="s">
        <v>533</v>
      </c>
      <c r="AR202" s="32" t="s">
        <v>534</v>
      </c>
      <c r="AS202" s="32" t="s">
        <v>535</v>
      </c>
      <c r="AT202" s="32" t="s">
        <v>536</v>
      </c>
      <c r="AU202" s="32" t="s">
        <v>537</v>
      </c>
      <c r="AV202" s="32" t="s">
        <v>538</v>
      </c>
      <c r="AW202" s="32" t="s">
        <v>539</v>
      </c>
      <c r="AX202" s="32" t="s">
        <v>540</v>
      </c>
      <c r="AY202" s="32" t="s">
        <v>541</v>
      </c>
      <c r="AZ202" s="32" t="s">
        <v>542</v>
      </c>
      <c r="BA202" s="32" t="s">
        <v>543</v>
      </c>
      <c r="BB202" s="32" t="s">
        <v>544</v>
      </c>
      <c r="BC202" s="33" t="s">
        <v>545</v>
      </c>
      <c r="BD202" s="1"/>
      <c r="BE202" s="74"/>
    </row>
    <row r="203" spans="2:57" ht="15">
      <c r="B203" s="15" t="s">
        <v>74</v>
      </c>
      <c r="C203" s="13" t="s">
        <v>51</v>
      </c>
      <c r="D203" s="14" t="s">
        <v>40</v>
      </c>
      <c r="E203" s="13" t="s">
        <v>75</v>
      </c>
      <c r="F203" s="13">
        <v>390</v>
      </c>
      <c r="G203" s="13">
        <v>15</v>
      </c>
      <c r="H203" s="13">
        <v>7</v>
      </c>
      <c r="I203" s="13">
        <v>0.3</v>
      </c>
      <c r="J203" s="13">
        <v>40</v>
      </c>
      <c r="K203" s="13">
        <v>520</v>
      </c>
      <c r="L203" s="13">
        <v>44</v>
      </c>
      <c r="M203" s="13">
        <v>2</v>
      </c>
      <c r="N203" s="13">
        <v>2</v>
      </c>
      <c r="O203" s="13">
        <v>21</v>
      </c>
      <c r="P203" s="13">
        <v>8</v>
      </c>
      <c r="Q203" s="13">
        <v>0</v>
      </c>
      <c r="R203" s="13">
        <v>30</v>
      </c>
      <c r="S203" s="13">
        <v>20</v>
      </c>
      <c r="T203" s="49"/>
      <c r="U203" s="50"/>
      <c r="V203" s="1">
        <v>197</v>
      </c>
      <c r="W203" s="2" t="str">
        <f t="shared" si="62"/>
        <v>12" Medium Stuffed Crust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P203" s="42">
        <f t="shared" ref="AP203:BC203" si="63">SUMPRODUCT($L$7:$L$653,X7:X653)</f>
        <v>110</v>
      </c>
      <c r="AQ203" s="42">
        <f t="shared" si="63"/>
        <v>109</v>
      </c>
      <c r="AR203" s="42">
        <f t="shared" si="63"/>
        <v>120</v>
      </c>
      <c r="AS203" s="42">
        <f t="shared" si="63"/>
        <v>83</v>
      </c>
      <c r="AT203" s="42">
        <f t="shared" si="63"/>
        <v>128</v>
      </c>
      <c r="AU203" s="42">
        <f t="shared" si="63"/>
        <v>71</v>
      </c>
      <c r="AV203" s="42">
        <f t="shared" si="63"/>
        <v>111</v>
      </c>
      <c r="AW203" s="42">
        <f t="shared" si="63"/>
        <v>118</v>
      </c>
      <c r="AX203" s="42">
        <f t="shared" si="63"/>
        <v>98</v>
      </c>
      <c r="AY203" s="42">
        <f t="shared" si="63"/>
        <v>115</v>
      </c>
      <c r="AZ203" s="42">
        <f t="shared" si="63"/>
        <v>85</v>
      </c>
      <c r="BA203" s="42">
        <f t="shared" si="63"/>
        <v>117</v>
      </c>
      <c r="BB203" s="42">
        <f t="shared" si="63"/>
        <v>87</v>
      </c>
      <c r="BC203" s="42">
        <f t="shared" si="63"/>
        <v>45</v>
      </c>
      <c r="BD203" s="1" t="s">
        <v>565</v>
      </c>
      <c r="BE203" s="73">
        <f>AR200*$AR$188/SUM($AQ$188:$AS$188)</f>
        <v>37.142857142857146</v>
      </c>
    </row>
    <row r="204" spans="2:57" ht="15">
      <c r="B204" s="15" t="s">
        <v>74</v>
      </c>
      <c r="C204" s="13" t="s">
        <v>52</v>
      </c>
      <c r="D204" s="14" t="s">
        <v>40</v>
      </c>
      <c r="E204" s="13" t="s">
        <v>75</v>
      </c>
      <c r="F204" s="13">
        <v>390</v>
      </c>
      <c r="G204" s="13">
        <v>15</v>
      </c>
      <c r="H204" s="13">
        <v>7</v>
      </c>
      <c r="I204" s="13">
        <v>0.4</v>
      </c>
      <c r="J204" s="13">
        <v>40</v>
      </c>
      <c r="K204" s="13">
        <v>520</v>
      </c>
      <c r="L204" s="13">
        <v>44</v>
      </c>
      <c r="M204" s="13">
        <v>2</v>
      </c>
      <c r="N204" s="13">
        <v>2</v>
      </c>
      <c r="O204" s="13">
        <v>21</v>
      </c>
      <c r="P204" s="13">
        <v>8</v>
      </c>
      <c r="Q204" s="13">
        <v>0</v>
      </c>
      <c r="R204" s="13">
        <v>30</v>
      </c>
      <c r="S204" s="13">
        <v>20</v>
      </c>
      <c r="T204" s="49"/>
      <c r="U204" s="50"/>
      <c r="V204" s="1">
        <v>198</v>
      </c>
      <c r="W204" s="2" t="str">
        <f t="shared" si="62"/>
        <v>14" Large Stuffed Crust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BD204" s="1"/>
      <c r="BE204" s="74"/>
    </row>
    <row r="205" spans="2:57" ht="15">
      <c r="B205" s="15" t="s">
        <v>74</v>
      </c>
      <c r="C205" s="13" t="s">
        <v>53</v>
      </c>
      <c r="D205" s="14" t="s">
        <v>40</v>
      </c>
      <c r="E205" s="13" t="s">
        <v>75</v>
      </c>
      <c r="F205" s="13">
        <v>260</v>
      </c>
      <c r="G205" s="13">
        <v>9</v>
      </c>
      <c r="H205" s="13">
        <v>4</v>
      </c>
      <c r="I205" s="13">
        <v>0.2</v>
      </c>
      <c r="J205" s="13">
        <v>20</v>
      </c>
      <c r="K205" s="13">
        <v>270</v>
      </c>
      <c r="L205" s="13">
        <v>33</v>
      </c>
      <c r="M205" s="13">
        <v>1</v>
      </c>
      <c r="N205" s="13">
        <v>2</v>
      </c>
      <c r="O205" s="13">
        <v>13</v>
      </c>
      <c r="P205" s="13">
        <v>2</v>
      </c>
      <c r="Q205" s="13">
        <v>0</v>
      </c>
      <c r="R205" s="13">
        <v>15</v>
      </c>
      <c r="S205" s="13">
        <v>15</v>
      </c>
      <c r="T205" s="49"/>
      <c r="U205" s="50"/>
      <c r="V205" s="1">
        <v>199</v>
      </c>
      <c r="W205" s="2" t="str">
        <f t="shared" si="62"/>
        <v>12" Medium Classic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P205" s="41" t="s">
        <v>570</v>
      </c>
      <c r="AQ205" s="1" t="s">
        <v>578</v>
      </c>
      <c r="AR205" s="72">
        <v>38</v>
      </c>
      <c r="AS205" s="1" t="s">
        <v>579</v>
      </c>
      <c r="AT205" s="1" t="s">
        <v>577</v>
      </c>
      <c r="BD205" s="1"/>
      <c r="BE205" s="74"/>
    </row>
    <row r="206" spans="2:57" ht="15">
      <c r="B206" s="15" t="s">
        <v>74</v>
      </c>
      <c r="C206" s="13" t="s">
        <v>54</v>
      </c>
      <c r="D206" s="14" t="s">
        <v>40</v>
      </c>
      <c r="E206" s="13" t="s">
        <v>75</v>
      </c>
      <c r="F206" s="13">
        <v>240</v>
      </c>
      <c r="G206" s="13">
        <v>8</v>
      </c>
      <c r="H206" s="13">
        <v>4</v>
      </c>
      <c r="I206" s="13">
        <v>0.2</v>
      </c>
      <c r="J206" s="13">
        <v>20</v>
      </c>
      <c r="K206" s="13">
        <v>250</v>
      </c>
      <c r="L206" s="13">
        <v>29</v>
      </c>
      <c r="M206" s="13">
        <v>1</v>
      </c>
      <c r="N206" s="13">
        <v>1</v>
      </c>
      <c r="O206" s="13">
        <v>12</v>
      </c>
      <c r="P206" s="13">
        <v>2</v>
      </c>
      <c r="Q206" s="13">
        <v>0</v>
      </c>
      <c r="R206" s="13">
        <v>15</v>
      </c>
      <c r="S206" s="13">
        <v>15</v>
      </c>
      <c r="T206" s="49"/>
      <c r="U206" s="50"/>
      <c r="V206" s="1">
        <v>200</v>
      </c>
      <c r="W206" s="2" t="str">
        <f t="shared" si="62"/>
        <v>14" Large Classic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BD206" s="1"/>
      <c r="BE206" s="74"/>
    </row>
    <row r="207" spans="2:57" ht="15">
      <c r="B207" s="15" t="s">
        <v>74</v>
      </c>
      <c r="C207" s="13" t="s">
        <v>55</v>
      </c>
      <c r="D207" s="14" t="s">
        <v>40</v>
      </c>
      <c r="E207" s="13" t="s">
        <v>75</v>
      </c>
      <c r="F207" s="13">
        <v>240</v>
      </c>
      <c r="G207" s="13">
        <v>8</v>
      </c>
      <c r="H207" s="13">
        <v>3</v>
      </c>
      <c r="I207" s="13">
        <v>0.2</v>
      </c>
      <c r="J207" s="13">
        <v>20</v>
      </c>
      <c r="K207" s="13">
        <v>350</v>
      </c>
      <c r="L207" s="13">
        <v>29</v>
      </c>
      <c r="M207" s="13">
        <v>2</v>
      </c>
      <c r="N207" s="13">
        <v>2</v>
      </c>
      <c r="O207" s="13">
        <v>13</v>
      </c>
      <c r="P207" s="13">
        <v>0</v>
      </c>
      <c r="Q207" s="13">
        <v>0</v>
      </c>
      <c r="R207" s="13">
        <v>15</v>
      </c>
      <c r="S207" s="13">
        <v>15</v>
      </c>
      <c r="T207" s="49"/>
      <c r="U207" s="50"/>
      <c r="V207" s="1">
        <v>201</v>
      </c>
      <c r="W207" s="2" t="str">
        <f t="shared" si="62"/>
        <v>12" Multigrain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P207" s="31" t="s">
        <v>532</v>
      </c>
      <c r="AQ207" s="32" t="s">
        <v>533</v>
      </c>
      <c r="AR207" s="32" t="s">
        <v>534</v>
      </c>
      <c r="AS207" s="32" t="s">
        <v>535</v>
      </c>
      <c r="AT207" s="32" t="s">
        <v>536</v>
      </c>
      <c r="AU207" s="32" t="s">
        <v>537</v>
      </c>
      <c r="AV207" s="32" t="s">
        <v>538</v>
      </c>
      <c r="AW207" s="32" t="s">
        <v>539</v>
      </c>
      <c r="AX207" s="32" t="s">
        <v>540</v>
      </c>
      <c r="AY207" s="32" t="s">
        <v>541</v>
      </c>
      <c r="AZ207" s="32" t="s">
        <v>542</v>
      </c>
      <c r="BA207" s="32" t="s">
        <v>543</v>
      </c>
      <c r="BB207" s="32" t="s">
        <v>544</v>
      </c>
      <c r="BC207" s="33" t="s">
        <v>545</v>
      </c>
      <c r="BD207" s="1"/>
      <c r="BE207" s="74"/>
    </row>
    <row r="208" spans="2:57" ht="15">
      <c r="B208" s="15" t="s">
        <v>96</v>
      </c>
      <c r="C208" s="13" t="s">
        <v>78</v>
      </c>
      <c r="D208" s="14" t="s">
        <v>40</v>
      </c>
      <c r="E208" s="13" t="s">
        <v>75</v>
      </c>
      <c r="F208" s="13">
        <v>550</v>
      </c>
      <c r="G208" s="13">
        <v>26</v>
      </c>
      <c r="H208" s="13">
        <v>8</v>
      </c>
      <c r="I208" s="13">
        <v>0.5</v>
      </c>
      <c r="J208" s="13">
        <v>45</v>
      </c>
      <c r="K208" s="13">
        <v>1290</v>
      </c>
      <c r="L208" s="13">
        <v>54</v>
      </c>
      <c r="M208" s="13">
        <v>3</v>
      </c>
      <c r="N208" s="13">
        <v>4</v>
      </c>
      <c r="O208" s="13">
        <v>22</v>
      </c>
      <c r="P208" s="13">
        <v>8</v>
      </c>
      <c r="Q208" s="13">
        <v>4</v>
      </c>
      <c r="R208" s="13">
        <v>20</v>
      </c>
      <c r="S208" s="13">
        <v>25</v>
      </c>
      <c r="T208" s="49"/>
      <c r="U208" s="50"/>
      <c r="V208" s="1">
        <v>202</v>
      </c>
      <c r="W208" s="2" t="str">
        <f t="shared" si="62"/>
        <v>Tuscani Chicken Alfredo Pasta - (regular size)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P208" s="42">
        <f t="shared" ref="AP208:BC208" si="64">SUMPRODUCT($M$7:$M$653,X7:X653)</f>
        <v>11</v>
      </c>
      <c r="AQ208" s="42">
        <f t="shared" si="64"/>
        <v>17</v>
      </c>
      <c r="AR208" s="42">
        <f t="shared" si="64"/>
        <v>11</v>
      </c>
      <c r="AS208" s="42">
        <f t="shared" si="64"/>
        <v>11</v>
      </c>
      <c r="AT208" s="42">
        <f t="shared" si="64"/>
        <v>14</v>
      </c>
      <c r="AU208" s="42">
        <f t="shared" si="64"/>
        <v>15</v>
      </c>
      <c r="AV208" s="42">
        <f t="shared" si="64"/>
        <v>11</v>
      </c>
      <c r="AW208" s="42">
        <f t="shared" si="64"/>
        <v>11</v>
      </c>
      <c r="AX208" s="42">
        <f t="shared" si="64"/>
        <v>13</v>
      </c>
      <c r="AY208" s="42">
        <f t="shared" si="64"/>
        <v>11</v>
      </c>
      <c r="AZ208" s="42">
        <f t="shared" si="64"/>
        <v>11</v>
      </c>
      <c r="BA208" s="42">
        <f t="shared" si="64"/>
        <v>11</v>
      </c>
      <c r="BB208" s="42">
        <f t="shared" si="64"/>
        <v>11</v>
      </c>
      <c r="BC208" s="42">
        <f t="shared" si="64"/>
        <v>15</v>
      </c>
      <c r="BD208" s="1" t="s">
        <v>565</v>
      </c>
      <c r="BE208" s="73">
        <f>AR205*$AR$188/SUM($AQ$188:$AS$188)</f>
        <v>10.857142857142858</v>
      </c>
    </row>
    <row r="209" spans="2:57" ht="15">
      <c r="B209" s="15" t="s">
        <v>96</v>
      </c>
      <c r="C209" s="13" t="s">
        <v>79</v>
      </c>
      <c r="D209" s="14" t="s">
        <v>40</v>
      </c>
      <c r="E209" s="13" t="s">
        <v>75</v>
      </c>
      <c r="F209" s="13">
        <v>550</v>
      </c>
      <c r="G209" s="13">
        <v>26</v>
      </c>
      <c r="H209" s="13">
        <v>8</v>
      </c>
      <c r="I209" s="13">
        <v>0.5</v>
      </c>
      <c r="J209" s="13">
        <v>45</v>
      </c>
      <c r="K209" s="13">
        <v>1290</v>
      </c>
      <c r="L209" s="13">
        <v>54</v>
      </c>
      <c r="M209" s="13">
        <v>3</v>
      </c>
      <c r="N209" s="13">
        <v>4</v>
      </c>
      <c r="O209" s="13">
        <v>22</v>
      </c>
      <c r="P209" s="13">
        <v>8</v>
      </c>
      <c r="Q209" s="13">
        <v>4</v>
      </c>
      <c r="R209" s="13">
        <v>20</v>
      </c>
      <c r="S209" s="13">
        <v>25</v>
      </c>
      <c r="T209" s="49"/>
      <c r="U209" s="50"/>
      <c r="V209" s="1">
        <v>203</v>
      </c>
      <c r="W209" s="2" t="str">
        <f t="shared" si="62"/>
        <v>Tuscani Chicken Alfredo Pasta - (family size)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BD209" s="1"/>
      <c r="BE209" s="74"/>
    </row>
    <row r="210" spans="2:57">
      <c r="B210" s="15" t="s">
        <v>96</v>
      </c>
      <c r="C210" s="13" t="s">
        <v>80</v>
      </c>
      <c r="D210" s="14" t="s">
        <v>40</v>
      </c>
      <c r="E210" s="13" t="s">
        <v>75</v>
      </c>
      <c r="F210" s="13">
        <v>580</v>
      </c>
      <c r="G210" s="13">
        <v>31</v>
      </c>
      <c r="H210" s="13">
        <v>17</v>
      </c>
      <c r="I210" s="13">
        <v>1</v>
      </c>
      <c r="J210" s="13">
        <v>75</v>
      </c>
      <c r="K210" s="13">
        <v>1460</v>
      </c>
      <c r="L210" s="13">
        <v>46</v>
      </c>
      <c r="M210" s="13">
        <v>3</v>
      </c>
      <c r="N210" s="13">
        <v>4</v>
      </c>
      <c r="O210" s="13">
        <v>30</v>
      </c>
      <c r="P210" s="13">
        <v>10</v>
      </c>
      <c r="Q210" s="13">
        <v>4</v>
      </c>
      <c r="R210" s="13">
        <v>50</v>
      </c>
      <c r="S210" s="13">
        <v>25</v>
      </c>
      <c r="T210" s="49"/>
      <c r="U210" s="50"/>
      <c r="V210" s="1">
        <v>204</v>
      </c>
      <c r="W210" s="2" t="str">
        <f t="shared" si="62"/>
        <v>Tuscani Premium Bacon Mac'n Cheese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P210" s="41" t="s">
        <v>571</v>
      </c>
      <c r="AQ210" s="76" t="s">
        <v>578</v>
      </c>
      <c r="AR210" s="72">
        <v>56</v>
      </c>
      <c r="AS210" s="1" t="s">
        <v>579</v>
      </c>
      <c r="AT210" s="1" t="s">
        <v>577</v>
      </c>
      <c r="BD210" s="1"/>
      <c r="BE210" s="74"/>
    </row>
    <row r="211" spans="2:57" ht="15">
      <c r="B211" s="15" t="s">
        <v>96</v>
      </c>
      <c r="C211" s="13" t="s">
        <v>81</v>
      </c>
      <c r="D211" s="14" t="s">
        <v>40</v>
      </c>
      <c r="E211" s="13" t="s">
        <v>75</v>
      </c>
      <c r="F211" s="13">
        <v>600</v>
      </c>
      <c r="G211" s="13">
        <v>31</v>
      </c>
      <c r="H211" s="13">
        <v>17</v>
      </c>
      <c r="I211" s="13">
        <v>1</v>
      </c>
      <c r="J211" s="13">
        <v>65</v>
      </c>
      <c r="K211" s="13">
        <v>1490</v>
      </c>
      <c r="L211" s="13">
        <v>55</v>
      </c>
      <c r="M211" s="13">
        <v>3</v>
      </c>
      <c r="N211" s="13">
        <v>6</v>
      </c>
      <c r="O211" s="13">
        <v>26</v>
      </c>
      <c r="P211" s="13">
        <v>10</v>
      </c>
      <c r="Q211" s="13">
        <v>2</v>
      </c>
      <c r="R211" s="13">
        <v>35</v>
      </c>
      <c r="S211" s="13">
        <v>20</v>
      </c>
      <c r="T211" s="49"/>
      <c r="U211" s="50"/>
      <c r="V211" s="1">
        <v>205</v>
      </c>
      <c r="W211" s="2" t="str">
        <f t="shared" si="62"/>
        <v>Tuscani Premium Bacon Mac'n Cheese - (regular size)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BD211" s="1"/>
      <c r="BE211" s="74"/>
    </row>
    <row r="212" spans="2:57" ht="15">
      <c r="B212" s="15" t="s">
        <v>96</v>
      </c>
      <c r="C212" s="13" t="s">
        <v>82</v>
      </c>
      <c r="D212" s="14" t="s">
        <v>40</v>
      </c>
      <c r="E212" s="13" t="s">
        <v>75</v>
      </c>
      <c r="F212" s="13">
        <v>600</v>
      </c>
      <c r="G212" s="13">
        <v>31</v>
      </c>
      <c r="H212" s="13">
        <v>17</v>
      </c>
      <c r="I212" s="13">
        <v>1</v>
      </c>
      <c r="J212" s="13">
        <v>65</v>
      </c>
      <c r="K212" s="13">
        <v>1490</v>
      </c>
      <c r="L212" s="13">
        <v>55</v>
      </c>
      <c r="M212" s="13">
        <v>3</v>
      </c>
      <c r="N212" s="13">
        <v>6</v>
      </c>
      <c r="O212" s="13">
        <v>26</v>
      </c>
      <c r="P212" s="13">
        <v>10</v>
      </c>
      <c r="Q212" s="13">
        <v>2</v>
      </c>
      <c r="R212" s="13">
        <v>35</v>
      </c>
      <c r="S212" s="13">
        <v>20</v>
      </c>
      <c r="T212" s="49"/>
      <c r="U212" s="50"/>
      <c r="V212" s="1">
        <v>206</v>
      </c>
      <c r="W212" s="2" t="str">
        <f t="shared" si="62"/>
        <v>Tuscani Premium Bacon Mac'n Cheese - (family size)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P212" s="31" t="s">
        <v>532</v>
      </c>
      <c r="AQ212" s="32" t="s">
        <v>533</v>
      </c>
      <c r="AR212" s="32" t="s">
        <v>534</v>
      </c>
      <c r="AS212" s="32" t="s">
        <v>535</v>
      </c>
      <c r="AT212" s="32" t="s">
        <v>536</v>
      </c>
      <c r="AU212" s="32" t="s">
        <v>537</v>
      </c>
      <c r="AV212" s="32" t="s">
        <v>538</v>
      </c>
      <c r="AW212" s="32" t="s">
        <v>539</v>
      </c>
      <c r="AX212" s="32" t="s">
        <v>540</v>
      </c>
      <c r="AY212" s="32" t="s">
        <v>541</v>
      </c>
      <c r="AZ212" s="32" t="s">
        <v>542</v>
      </c>
      <c r="BA212" s="32" t="s">
        <v>543</v>
      </c>
      <c r="BB212" s="32" t="s">
        <v>544</v>
      </c>
      <c r="BC212" s="33" t="s">
        <v>545</v>
      </c>
      <c r="BD212" s="1"/>
      <c r="BE212" s="74"/>
    </row>
    <row r="213" spans="2:57" ht="15">
      <c r="B213" s="15" t="s">
        <v>96</v>
      </c>
      <c r="C213" s="13" t="s">
        <v>83</v>
      </c>
      <c r="D213" s="14" t="s">
        <v>40</v>
      </c>
      <c r="E213" s="13" t="s">
        <v>75</v>
      </c>
      <c r="F213" s="13">
        <v>650</v>
      </c>
      <c r="G213" s="13">
        <v>38</v>
      </c>
      <c r="H213" s="13">
        <v>17</v>
      </c>
      <c r="I213" s="13">
        <v>1</v>
      </c>
      <c r="J213" s="13">
        <v>105</v>
      </c>
      <c r="K213" s="13">
        <v>620</v>
      </c>
      <c r="L213" s="13">
        <v>42</v>
      </c>
      <c r="M213" s="13">
        <v>4</v>
      </c>
      <c r="N213" s="13">
        <v>8</v>
      </c>
      <c r="O213" s="13">
        <v>37</v>
      </c>
      <c r="P213" s="13">
        <v>2</v>
      </c>
      <c r="Q213" s="13">
        <v>35</v>
      </c>
      <c r="R213" s="13">
        <v>40</v>
      </c>
      <c r="S213" s="13">
        <v>70</v>
      </c>
      <c r="T213" s="49"/>
      <c r="U213" s="50"/>
      <c r="V213" s="1">
        <v>207</v>
      </c>
      <c r="W213" s="2" t="str">
        <f t="shared" si="62"/>
        <v>Tuscani Lasagna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P213" s="42">
        <f t="shared" ref="AP213:BC213" si="65">SUMPRODUCT($O$7:$O$653,X7:X653)</f>
        <v>17</v>
      </c>
      <c r="AQ213" s="42">
        <f t="shared" si="65"/>
        <v>35</v>
      </c>
      <c r="AR213" s="42">
        <f t="shared" si="65"/>
        <v>34</v>
      </c>
      <c r="AS213" s="42">
        <f t="shared" si="65"/>
        <v>37</v>
      </c>
      <c r="AT213" s="42">
        <f t="shared" si="65"/>
        <v>31</v>
      </c>
      <c r="AU213" s="42">
        <f t="shared" si="65"/>
        <v>42</v>
      </c>
      <c r="AV213" s="42">
        <f t="shared" si="65"/>
        <v>20</v>
      </c>
      <c r="AW213" s="42">
        <f t="shared" si="65"/>
        <v>19</v>
      </c>
      <c r="AX213" s="42">
        <f t="shared" si="65"/>
        <v>20</v>
      </c>
      <c r="AY213" s="42">
        <f t="shared" si="65"/>
        <v>16</v>
      </c>
      <c r="AZ213" s="42">
        <f t="shared" si="65"/>
        <v>17</v>
      </c>
      <c r="BA213" s="42">
        <f t="shared" si="65"/>
        <v>18</v>
      </c>
      <c r="BB213" s="42">
        <f t="shared" si="65"/>
        <v>17</v>
      </c>
      <c r="BC213" s="42">
        <f t="shared" si="65"/>
        <v>40</v>
      </c>
      <c r="BD213" s="1" t="s">
        <v>565</v>
      </c>
      <c r="BE213" s="73">
        <f>AR210*$AR$188/SUM($AQ$188:$AS$188)</f>
        <v>16</v>
      </c>
    </row>
    <row r="214" spans="2:57" ht="15">
      <c r="B214" s="15" t="s">
        <v>96</v>
      </c>
      <c r="C214" s="13" t="s">
        <v>84</v>
      </c>
      <c r="D214" s="14" t="s">
        <v>40</v>
      </c>
      <c r="E214" s="13" t="s">
        <v>75</v>
      </c>
      <c r="F214" s="13">
        <v>530</v>
      </c>
      <c r="G214" s="13">
        <v>31</v>
      </c>
      <c r="H214" s="13">
        <v>13</v>
      </c>
      <c r="I214" s="13">
        <v>0.5</v>
      </c>
      <c r="J214" s="13">
        <v>80</v>
      </c>
      <c r="K214" s="13">
        <v>320</v>
      </c>
      <c r="L214" s="13">
        <v>36</v>
      </c>
      <c r="M214" s="13">
        <v>3</v>
      </c>
      <c r="N214" s="13">
        <v>8</v>
      </c>
      <c r="O214" s="13">
        <v>27</v>
      </c>
      <c r="P214" s="13">
        <v>0</v>
      </c>
      <c r="Q214" s="13">
        <v>35</v>
      </c>
      <c r="R214" s="13">
        <v>20</v>
      </c>
      <c r="S214" s="13">
        <v>60</v>
      </c>
      <c r="T214" s="49"/>
      <c r="U214" s="50"/>
      <c r="V214" s="1">
        <v>208</v>
      </c>
      <c r="W214" s="2" t="str">
        <f t="shared" si="62"/>
        <v>Tuscani Lasagna - (regular size)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</row>
    <row r="215" spans="2:57" ht="15">
      <c r="B215" s="15" t="s">
        <v>96</v>
      </c>
      <c r="C215" s="13" t="s">
        <v>85</v>
      </c>
      <c r="D215" s="14" t="s">
        <v>40</v>
      </c>
      <c r="E215" s="13" t="s">
        <v>75</v>
      </c>
      <c r="F215" s="13">
        <v>550</v>
      </c>
      <c r="G215" s="13">
        <v>31</v>
      </c>
      <c r="H215" s="13">
        <v>13</v>
      </c>
      <c r="I215" s="13">
        <v>0.5</v>
      </c>
      <c r="J215" s="13">
        <v>85</v>
      </c>
      <c r="K215" s="13">
        <v>340</v>
      </c>
      <c r="L215" s="13">
        <v>39</v>
      </c>
      <c r="M215" s="13">
        <v>3</v>
      </c>
      <c r="N215" s="13">
        <v>8</v>
      </c>
      <c r="O215" s="13">
        <v>28</v>
      </c>
      <c r="P215" s="13">
        <v>0</v>
      </c>
      <c r="Q215" s="13">
        <v>35</v>
      </c>
      <c r="R215" s="13">
        <v>20</v>
      </c>
      <c r="S215" s="13">
        <v>60</v>
      </c>
      <c r="T215" s="49"/>
      <c r="U215" s="50"/>
      <c r="V215" s="1">
        <v>209</v>
      </c>
      <c r="W215" s="2" t="str">
        <f t="shared" si="62"/>
        <v>Tuscani Lasagna - (family size)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</row>
    <row r="216" spans="2:57" ht="21">
      <c r="B216" s="15" t="s">
        <v>96</v>
      </c>
      <c r="C216" s="13" t="s">
        <v>86</v>
      </c>
      <c r="D216" s="14" t="s">
        <v>40</v>
      </c>
      <c r="E216" s="13" t="s">
        <v>75</v>
      </c>
      <c r="F216" s="13">
        <v>550</v>
      </c>
      <c r="G216" s="13">
        <v>24</v>
      </c>
      <c r="H216" s="13">
        <v>9</v>
      </c>
      <c r="I216" s="13">
        <v>0.3</v>
      </c>
      <c r="J216" s="13">
        <v>55</v>
      </c>
      <c r="K216" s="13">
        <v>115</v>
      </c>
      <c r="L216" s="13">
        <v>58</v>
      </c>
      <c r="M216" s="13">
        <v>4</v>
      </c>
      <c r="N216" s="13">
        <v>8</v>
      </c>
      <c r="O216" s="13">
        <v>26</v>
      </c>
      <c r="P216" s="13">
        <v>2</v>
      </c>
      <c r="Q216" s="13">
        <v>30</v>
      </c>
      <c r="R216" s="13">
        <v>10</v>
      </c>
      <c r="S216" s="13">
        <v>70</v>
      </c>
      <c r="T216" s="49"/>
      <c r="U216" s="50"/>
      <c r="V216" s="1">
        <v>210</v>
      </c>
      <c r="W216" s="2" t="str">
        <f t="shared" si="62"/>
        <v>Tuscani Meaty Marinara Pasta - (regular size)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O216" s="67"/>
      <c r="AP216" s="99" t="s">
        <v>581</v>
      </c>
      <c r="AQ216" s="98"/>
    </row>
    <row r="217" spans="2:57" ht="15">
      <c r="B217" s="15" t="s">
        <v>96</v>
      </c>
      <c r="C217" s="13" t="s">
        <v>87</v>
      </c>
      <c r="D217" s="14" t="s">
        <v>40</v>
      </c>
      <c r="E217" s="13" t="s">
        <v>75</v>
      </c>
      <c r="F217" s="13">
        <v>550</v>
      </c>
      <c r="G217" s="13">
        <v>24</v>
      </c>
      <c r="H217" s="13">
        <v>9</v>
      </c>
      <c r="I217" s="13">
        <v>0.3</v>
      </c>
      <c r="J217" s="13">
        <v>55</v>
      </c>
      <c r="K217" s="13">
        <v>105</v>
      </c>
      <c r="L217" s="13">
        <v>59</v>
      </c>
      <c r="M217" s="13">
        <v>4</v>
      </c>
      <c r="N217" s="13">
        <v>8</v>
      </c>
      <c r="O217" s="13">
        <v>26</v>
      </c>
      <c r="P217" s="13">
        <v>2</v>
      </c>
      <c r="Q217" s="13">
        <v>30</v>
      </c>
      <c r="R217" s="13">
        <v>10</v>
      </c>
      <c r="S217" s="13">
        <v>70</v>
      </c>
      <c r="T217" s="49"/>
      <c r="U217" s="50"/>
      <c r="V217" s="1">
        <v>211</v>
      </c>
      <c r="W217" s="2" t="str">
        <f t="shared" si="62"/>
        <v>Tuscani Meaty Marinara Pasta - (family size)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O217" s="67"/>
    </row>
    <row r="218" spans="2:57" ht="15">
      <c r="B218" s="15" t="s">
        <v>96</v>
      </c>
      <c r="C218" s="13" t="s">
        <v>88</v>
      </c>
      <c r="D218" s="14" t="s">
        <v>40</v>
      </c>
      <c r="E218" s="13" t="s">
        <v>75</v>
      </c>
      <c r="F218" s="13">
        <v>760</v>
      </c>
      <c r="G218" s="13">
        <v>32</v>
      </c>
      <c r="H218" s="13">
        <v>9</v>
      </c>
      <c r="I218" s="13">
        <v>0.5</v>
      </c>
      <c r="J218" s="13">
        <v>40</v>
      </c>
      <c r="K218" s="13">
        <v>1670</v>
      </c>
      <c r="L218" s="13">
        <v>93</v>
      </c>
      <c r="M218" s="13">
        <v>4</v>
      </c>
      <c r="N218" s="13">
        <v>8</v>
      </c>
      <c r="O218" s="13">
        <v>24</v>
      </c>
      <c r="P218" s="13">
        <v>15</v>
      </c>
      <c r="Q218" s="13">
        <v>6</v>
      </c>
      <c r="R218" s="13">
        <v>25</v>
      </c>
      <c r="S218" s="13">
        <v>45</v>
      </c>
      <c r="T218" s="49"/>
      <c r="U218" s="50"/>
      <c r="V218" s="1">
        <v>212</v>
      </c>
      <c r="W218" s="2" t="str">
        <f t="shared" si="62"/>
        <v>Fettuccini Alfredo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O218" s="67"/>
      <c r="AP218" s="78" t="s">
        <v>582</v>
      </c>
      <c r="AR218" s="3" t="s">
        <v>585</v>
      </c>
      <c r="AS218" s="101">
        <v>1.5817825661116551</v>
      </c>
    </row>
    <row r="219" spans="2:57" ht="15">
      <c r="B219" s="15" t="s">
        <v>96</v>
      </c>
      <c r="C219" s="13" t="s">
        <v>89</v>
      </c>
      <c r="D219" s="14" t="s">
        <v>40</v>
      </c>
      <c r="E219" s="13" t="s">
        <v>75</v>
      </c>
      <c r="F219" s="13">
        <v>860</v>
      </c>
      <c r="G219" s="13">
        <v>34</v>
      </c>
      <c r="H219" s="13">
        <v>10</v>
      </c>
      <c r="I219" s="13">
        <v>1</v>
      </c>
      <c r="J219" s="13">
        <v>80</v>
      </c>
      <c r="K219" s="13">
        <v>2150</v>
      </c>
      <c r="L219" s="13">
        <v>95</v>
      </c>
      <c r="M219" s="13">
        <v>5</v>
      </c>
      <c r="N219" s="13">
        <v>9</v>
      </c>
      <c r="O219" s="13">
        <v>42</v>
      </c>
      <c r="P219" s="13">
        <v>15</v>
      </c>
      <c r="Q219" s="13">
        <v>8</v>
      </c>
      <c r="R219" s="13">
        <v>25</v>
      </c>
      <c r="S219" s="13">
        <v>50</v>
      </c>
      <c r="T219" s="49"/>
      <c r="U219" s="50"/>
      <c r="V219" s="1">
        <v>213</v>
      </c>
      <c r="W219" s="2" t="str">
        <f t="shared" si="62"/>
        <v>Chicken Fettuccini Alfredo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O219" s="67"/>
      <c r="AR219" s="37"/>
    </row>
    <row r="220" spans="2:57" ht="15">
      <c r="B220" s="15" t="s">
        <v>96</v>
      </c>
      <c r="C220" s="13" t="s">
        <v>90</v>
      </c>
      <c r="D220" s="14" t="s">
        <v>40</v>
      </c>
      <c r="E220" s="13" t="s">
        <v>75</v>
      </c>
      <c r="F220" s="13">
        <v>1200</v>
      </c>
      <c r="G220" s="13">
        <v>69</v>
      </c>
      <c r="H220" s="13">
        <v>7</v>
      </c>
      <c r="I220" s="13">
        <v>0.5</v>
      </c>
      <c r="J220" s="13">
        <v>45</v>
      </c>
      <c r="K220" s="13">
        <v>2940</v>
      </c>
      <c r="L220" s="13">
        <v>105</v>
      </c>
      <c r="M220" s="13">
        <v>8</v>
      </c>
      <c r="N220" s="13">
        <v>10</v>
      </c>
      <c r="O220" s="13">
        <v>41</v>
      </c>
      <c r="P220" s="13">
        <v>35</v>
      </c>
      <c r="Q220" s="13">
        <v>45</v>
      </c>
      <c r="R220" s="13">
        <v>20</v>
      </c>
      <c r="S220" s="13">
        <v>60</v>
      </c>
      <c r="T220" s="49"/>
      <c r="U220" s="50"/>
      <c r="V220" s="1">
        <v>214</v>
      </c>
      <c r="W220" s="2" t="str">
        <f t="shared" si="62"/>
        <v>Chicken Pomodoro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O220" s="67"/>
      <c r="AP220" s="31" t="s">
        <v>532</v>
      </c>
      <c r="AQ220" s="32" t="s">
        <v>533</v>
      </c>
      <c r="AR220" s="32" t="s">
        <v>534</v>
      </c>
      <c r="AS220" s="32" t="s">
        <v>535</v>
      </c>
      <c r="AT220" s="32" t="s">
        <v>536</v>
      </c>
      <c r="AU220" s="32" t="s">
        <v>537</v>
      </c>
      <c r="AV220" s="32" t="s">
        <v>538</v>
      </c>
      <c r="AW220" s="32" t="s">
        <v>539</v>
      </c>
      <c r="AX220" s="32" t="s">
        <v>540</v>
      </c>
      <c r="AY220" s="32" t="s">
        <v>541</v>
      </c>
      <c r="AZ220" s="32" t="s">
        <v>542</v>
      </c>
      <c r="BA220" s="32" t="s">
        <v>543</v>
      </c>
      <c r="BB220" s="32" t="s">
        <v>544</v>
      </c>
      <c r="BC220" s="33" t="s">
        <v>545</v>
      </c>
      <c r="BE220" s="9" t="s">
        <v>4</v>
      </c>
    </row>
    <row r="221" spans="2:57" ht="15">
      <c r="B221" s="15" t="s">
        <v>96</v>
      </c>
      <c r="C221" s="13" t="s">
        <v>91</v>
      </c>
      <c r="D221" s="14" t="s">
        <v>40</v>
      </c>
      <c r="E221" s="13" t="s">
        <v>75</v>
      </c>
      <c r="F221" s="13">
        <v>770</v>
      </c>
      <c r="G221" s="13">
        <v>24</v>
      </c>
      <c r="H221" s="13">
        <v>4</v>
      </c>
      <c r="I221" s="13">
        <v>1</v>
      </c>
      <c r="J221" s="13">
        <v>35</v>
      </c>
      <c r="K221" s="13">
        <v>1290</v>
      </c>
      <c r="L221" s="13">
        <v>104</v>
      </c>
      <c r="M221" s="13">
        <v>7</v>
      </c>
      <c r="N221" s="13">
        <v>16</v>
      </c>
      <c r="O221" s="13">
        <v>32</v>
      </c>
      <c r="P221" s="13">
        <v>8</v>
      </c>
      <c r="Q221" s="13">
        <v>45</v>
      </c>
      <c r="R221" s="13">
        <v>20</v>
      </c>
      <c r="S221" s="13">
        <v>70</v>
      </c>
      <c r="T221" s="49"/>
      <c r="U221" s="50"/>
      <c r="V221" s="1">
        <v>215</v>
      </c>
      <c r="W221" s="2" t="str">
        <f t="shared" si="62"/>
        <v>Spaghetti Bolognesé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O221" s="67"/>
      <c r="AP221" s="42">
        <f t="shared" ref="AP221:BC221" si="66">SUMPRODUCT($I$7:$I$653, X7:X653)</f>
        <v>0.2</v>
      </c>
      <c r="AQ221" s="42">
        <f t="shared" si="66"/>
        <v>0</v>
      </c>
      <c r="AR221" s="42">
        <f t="shared" si="66"/>
        <v>0.1</v>
      </c>
      <c r="AS221" s="42">
        <f t="shared" si="66"/>
        <v>0</v>
      </c>
      <c r="AT221" s="42">
        <f t="shared" si="66"/>
        <v>0.2</v>
      </c>
      <c r="AU221" s="42">
        <f t="shared" si="66"/>
        <v>0</v>
      </c>
      <c r="AV221" s="42">
        <f t="shared" si="66"/>
        <v>0.30000000000000004</v>
      </c>
      <c r="AW221" s="42">
        <f t="shared" si="66"/>
        <v>0</v>
      </c>
      <c r="AX221" s="42">
        <f t="shared" si="66"/>
        <v>0</v>
      </c>
      <c r="AY221" s="42">
        <f t="shared" si="66"/>
        <v>0.2</v>
      </c>
      <c r="AZ221" s="42">
        <f t="shared" si="66"/>
        <v>0</v>
      </c>
      <c r="BA221" s="42">
        <f t="shared" si="66"/>
        <v>0.30000000000000004</v>
      </c>
      <c r="BB221" s="42">
        <f t="shared" si="66"/>
        <v>0</v>
      </c>
      <c r="BC221" s="42">
        <f t="shared" si="66"/>
        <v>0.4</v>
      </c>
      <c r="BD221" s="1" t="s">
        <v>583</v>
      </c>
      <c r="BE221" s="42">
        <f>SUM(AP221:BC221)</f>
        <v>1.7000000000000002</v>
      </c>
    </row>
    <row r="222" spans="2:57" ht="15">
      <c r="B222" s="15" t="s">
        <v>96</v>
      </c>
      <c r="C222" s="13" t="s">
        <v>92</v>
      </c>
      <c r="D222" s="14" t="s">
        <v>40</v>
      </c>
      <c r="E222" s="13" t="s">
        <v>75</v>
      </c>
      <c r="F222" s="13">
        <v>950</v>
      </c>
      <c r="G222" s="13">
        <v>50</v>
      </c>
      <c r="H222" s="13">
        <v>10</v>
      </c>
      <c r="I222" s="13">
        <v>1</v>
      </c>
      <c r="J222" s="13">
        <v>70</v>
      </c>
      <c r="K222" s="13">
        <v>1870</v>
      </c>
      <c r="L222" s="13">
        <v>84</v>
      </c>
      <c r="M222" s="13">
        <v>7</v>
      </c>
      <c r="N222" s="13">
        <v>10</v>
      </c>
      <c r="O222" s="13">
        <v>41</v>
      </c>
      <c r="P222" s="13">
        <v>70</v>
      </c>
      <c r="Q222" s="13">
        <v>310</v>
      </c>
      <c r="R222" s="13">
        <v>25</v>
      </c>
      <c r="S222" s="13">
        <v>60</v>
      </c>
      <c r="T222" s="49"/>
      <c r="U222" s="50"/>
      <c r="V222" s="1">
        <v>216</v>
      </c>
      <c r="W222" s="2" t="str">
        <f t="shared" si="62"/>
        <v>Penne Genovese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O222" s="67"/>
      <c r="BD222" s="67"/>
      <c r="BE222" s="67"/>
    </row>
    <row r="223" spans="2:57" ht="15">
      <c r="B223" s="15" t="s">
        <v>96</v>
      </c>
      <c r="C223" s="13" t="s">
        <v>93</v>
      </c>
      <c r="D223" s="14" t="s">
        <v>40</v>
      </c>
      <c r="E223" s="13" t="s">
        <v>75</v>
      </c>
      <c r="F223" s="13">
        <v>1130</v>
      </c>
      <c r="G223" s="13">
        <v>62</v>
      </c>
      <c r="H223" s="13">
        <v>14</v>
      </c>
      <c r="I223" s="13">
        <v>0.5</v>
      </c>
      <c r="J223" s="13">
        <v>95</v>
      </c>
      <c r="K223" s="13">
        <v>4420</v>
      </c>
      <c r="L223" s="13">
        <v>107</v>
      </c>
      <c r="M223" s="13">
        <v>14</v>
      </c>
      <c r="N223" s="13">
        <v>29</v>
      </c>
      <c r="O223" s="13">
        <v>38</v>
      </c>
      <c r="P223" s="13">
        <v>30</v>
      </c>
      <c r="Q223" s="13">
        <v>150</v>
      </c>
      <c r="R223" s="13">
        <v>20</v>
      </c>
      <c r="S223" s="13">
        <v>70</v>
      </c>
      <c r="T223" s="49"/>
      <c r="U223" s="50"/>
      <c r="V223" s="1">
        <v>217</v>
      </c>
      <c r="W223" s="2" t="str">
        <f t="shared" si="62"/>
        <v>Spicy Italian Sausage Pasta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O223" s="67"/>
      <c r="AP223" s="79" t="s">
        <v>584</v>
      </c>
      <c r="AR223" s="3" t="s">
        <v>585</v>
      </c>
      <c r="AS223" s="72">
        <v>0.01</v>
      </c>
      <c r="AT223" s="67" t="s">
        <v>591</v>
      </c>
      <c r="AU223" s="80" t="s">
        <v>609</v>
      </c>
      <c r="AV223" s="3"/>
      <c r="AW223" s="3" t="s">
        <v>590</v>
      </c>
      <c r="AX223" s="102">
        <v>0.1</v>
      </c>
      <c r="AY223" s="3" t="s">
        <v>610</v>
      </c>
      <c r="AZ223" t="s">
        <v>592</v>
      </c>
      <c r="BA223" s="101">
        <f>AR195*(1+AX223)-(AQ188+AS188)*AR195/SUM(AQ188:AS188)</f>
        <v>771.42857142857133</v>
      </c>
      <c r="BC223" s="68"/>
      <c r="BD223" s="67"/>
      <c r="BE223" s="67"/>
    </row>
    <row r="224" spans="2:57" ht="15">
      <c r="B224" s="15" t="s">
        <v>96</v>
      </c>
      <c r="C224" s="13" t="s">
        <v>94</v>
      </c>
      <c r="D224" s="14" t="s">
        <v>40</v>
      </c>
      <c r="E224" s="13" t="s">
        <v>75</v>
      </c>
      <c r="F224" s="13">
        <v>50</v>
      </c>
      <c r="G224" s="13">
        <v>1</v>
      </c>
      <c r="H224" s="13">
        <v>0</v>
      </c>
      <c r="I224" s="13">
        <v>0</v>
      </c>
      <c r="J224" s="13">
        <v>20</v>
      </c>
      <c r="K224" s="13">
        <v>270</v>
      </c>
      <c r="L224" s="13">
        <v>1</v>
      </c>
      <c r="M224" s="13">
        <v>1</v>
      </c>
      <c r="N224" s="13">
        <v>0</v>
      </c>
      <c r="O224" s="13">
        <v>10</v>
      </c>
      <c r="P224" s="13">
        <v>0</v>
      </c>
      <c r="Q224" s="13">
        <v>2</v>
      </c>
      <c r="R224" s="13">
        <v>0</v>
      </c>
      <c r="S224" s="13">
        <v>2</v>
      </c>
      <c r="T224" s="49"/>
      <c r="U224" s="50"/>
      <c r="V224" s="1">
        <v>218</v>
      </c>
      <c r="W224" s="2" t="str">
        <f t="shared" si="62"/>
        <v>Grilled Chicken Breast Strips (optional)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</row>
    <row r="225" spans="2:66" ht="15">
      <c r="B225" s="14"/>
      <c r="C225" s="13" t="s">
        <v>98</v>
      </c>
      <c r="D225" s="14" t="s">
        <v>40</v>
      </c>
      <c r="E225" s="13" t="s">
        <v>75</v>
      </c>
      <c r="F225" s="13">
        <v>570</v>
      </c>
      <c r="G225" s="13">
        <v>33</v>
      </c>
      <c r="H225" s="13">
        <v>7</v>
      </c>
      <c r="I225" s="13">
        <v>0</v>
      </c>
      <c r="J225" s="13">
        <v>65</v>
      </c>
      <c r="K225" s="13">
        <v>1530</v>
      </c>
      <c r="L225" s="13">
        <v>41</v>
      </c>
      <c r="M225" s="13">
        <v>3</v>
      </c>
      <c r="N225" s="13">
        <v>2</v>
      </c>
      <c r="O225" s="13">
        <v>28</v>
      </c>
      <c r="P225" s="13">
        <v>10</v>
      </c>
      <c r="Q225" s="13">
        <v>10</v>
      </c>
      <c r="R225" s="13">
        <v>15</v>
      </c>
      <c r="S225" s="13">
        <v>8</v>
      </c>
      <c r="T225" s="49"/>
      <c r="U225" s="50"/>
      <c r="V225" s="1">
        <v>219</v>
      </c>
      <c r="W225" s="2" t="str">
        <f t="shared" si="62"/>
        <v>Chicken Caesar Wrap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M225" s="1" t="s">
        <v>568</v>
      </c>
      <c r="AO225" s="67"/>
      <c r="AP225" s="31" t="s">
        <v>532</v>
      </c>
      <c r="AQ225" s="32" t="s">
        <v>533</v>
      </c>
      <c r="AR225" s="32" t="s">
        <v>534</v>
      </c>
      <c r="AS225" s="32" t="s">
        <v>535</v>
      </c>
      <c r="AT225" s="32" t="s">
        <v>536</v>
      </c>
      <c r="AU225" s="32" t="s">
        <v>537</v>
      </c>
      <c r="AV225" s="32" t="s">
        <v>538</v>
      </c>
      <c r="AW225" s="32" t="s">
        <v>539</v>
      </c>
      <c r="AX225" s="32" t="s">
        <v>540</v>
      </c>
      <c r="AY225" s="32" t="s">
        <v>541</v>
      </c>
      <c r="AZ225" s="32" t="s">
        <v>542</v>
      </c>
      <c r="BA225" s="32" t="s">
        <v>543</v>
      </c>
      <c r="BB225" s="32" t="s">
        <v>544</v>
      </c>
      <c r="BC225" s="33" t="s">
        <v>545</v>
      </c>
      <c r="BE225" s="67"/>
      <c r="BH225" s="67"/>
    </row>
    <row r="226" spans="2:66" ht="15">
      <c r="B226" s="14"/>
      <c r="C226" s="13" t="s">
        <v>99</v>
      </c>
      <c r="D226" s="14" t="s">
        <v>40</v>
      </c>
      <c r="E226" s="13" t="s">
        <v>75</v>
      </c>
      <c r="F226" s="13">
        <v>490</v>
      </c>
      <c r="G226" s="13">
        <v>24</v>
      </c>
      <c r="H226" s="13">
        <v>6</v>
      </c>
      <c r="I226" s="13">
        <v>0.5</v>
      </c>
      <c r="J226" s="13">
        <v>50</v>
      </c>
      <c r="K226" s="13">
        <v>1110</v>
      </c>
      <c r="L226" s="13">
        <v>41</v>
      </c>
      <c r="M226" s="13">
        <v>4</v>
      </c>
      <c r="N226" s="13">
        <v>3</v>
      </c>
      <c r="O226" s="13">
        <v>29</v>
      </c>
      <c r="P226" s="13">
        <v>30</v>
      </c>
      <c r="Q226" s="13">
        <v>10</v>
      </c>
      <c r="R226" s="13">
        <v>20</v>
      </c>
      <c r="S226" s="13">
        <v>10</v>
      </c>
      <c r="T226" s="49"/>
      <c r="U226" s="50"/>
      <c r="V226" s="1">
        <v>220</v>
      </c>
      <c r="W226" s="2" t="str">
        <f t="shared" si="62"/>
        <v>Chicken Pesto Wrap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M226" s="36" t="s">
        <v>612</v>
      </c>
      <c r="AN226" s="81">
        <f>BA223</f>
        <v>771.42857142857133</v>
      </c>
      <c r="AO226" s="82" t="s">
        <v>586</v>
      </c>
      <c r="AP226" s="63">
        <v>620</v>
      </c>
      <c r="AQ226" s="63">
        <v>771.42857000000004</v>
      </c>
      <c r="AR226" s="63">
        <v>771.42857000000004</v>
      </c>
      <c r="AS226" s="63">
        <v>760</v>
      </c>
      <c r="AT226" s="63">
        <v>730</v>
      </c>
      <c r="AU226" s="63">
        <v>770</v>
      </c>
      <c r="AV226" s="63">
        <v>640</v>
      </c>
      <c r="AW226" s="63">
        <v>771.42857000000004</v>
      </c>
      <c r="AX226" s="63">
        <v>771.42857000000004</v>
      </c>
      <c r="AY226" s="63">
        <v>620</v>
      </c>
      <c r="AZ226" s="63">
        <v>650</v>
      </c>
      <c r="BA226" s="63">
        <v>700</v>
      </c>
      <c r="BB226" s="63">
        <v>700</v>
      </c>
      <c r="BC226" s="63">
        <v>641</v>
      </c>
      <c r="BE226" s="67"/>
      <c r="BH226" s="67"/>
    </row>
    <row r="227" spans="2:66" ht="15">
      <c r="B227" s="14" t="s">
        <v>97</v>
      </c>
      <c r="C227" s="13" t="s">
        <v>41</v>
      </c>
      <c r="D227" s="14" t="s">
        <v>40</v>
      </c>
      <c r="E227" s="13" t="s">
        <v>95</v>
      </c>
      <c r="F227" s="13">
        <v>250</v>
      </c>
      <c r="G227" s="13">
        <v>9</v>
      </c>
      <c r="H227" s="13">
        <v>4</v>
      </c>
      <c r="I227" s="13">
        <v>0.2</v>
      </c>
      <c r="J227" s="13">
        <v>20</v>
      </c>
      <c r="K227" s="13">
        <v>600</v>
      </c>
      <c r="L227" s="13">
        <v>28</v>
      </c>
      <c r="M227" s="13">
        <v>2</v>
      </c>
      <c r="N227" s="13">
        <v>2</v>
      </c>
      <c r="O227" s="13">
        <v>13</v>
      </c>
      <c r="P227" s="13">
        <v>6</v>
      </c>
      <c r="Q227" s="13">
        <v>6</v>
      </c>
      <c r="R227" s="13">
        <v>20</v>
      </c>
      <c r="S227" s="13">
        <v>15</v>
      </c>
      <c r="T227" s="49"/>
      <c r="U227" s="50"/>
      <c r="V227" s="1">
        <v>221</v>
      </c>
      <c r="W227" s="2" t="str">
        <f t="shared" si="62"/>
        <v>Brownie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M227" s="36" t="s">
        <v>613</v>
      </c>
      <c r="AN227" s="81">
        <f>AN226</f>
        <v>771.42857142857133</v>
      </c>
      <c r="AO227" s="83" t="s">
        <v>587</v>
      </c>
      <c r="AP227" s="63">
        <v>0</v>
      </c>
      <c r="AQ227" s="63">
        <v>38.571429000000002</v>
      </c>
      <c r="AR227" s="63">
        <v>38.571429000000002</v>
      </c>
      <c r="AS227" s="63">
        <v>0</v>
      </c>
      <c r="AT227" s="63">
        <v>0</v>
      </c>
      <c r="AU227" s="63">
        <v>0</v>
      </c>
      <c r="AV227" s="63">
        <v>0</v>
      </c>
      <c r="AW227" s="63">
        <v>148.57142999999999</v>
      </c>
      <c r="AX227" s="63">
        <v>18.571428999999998</v>
      </c>
      <c r="AY227" s="63">
        <v>0</v>
      </c>
      <c r="AZ227" s="63">
        <v>0</v>
      </c>
      <c r="BA227" s="63">
        <v>0</v>
      </c>
      <c r="BB227" s="63">
        <v>0</v>
      </c>
      <c r="BC227" s="63">
        <v>0</v>
      </c>
      <c r="BE227" s="67"/>
      <c r="BH227" s="67"/>
    </row>
    <row r="228" spans="2:66" ht="15">
      <c r="B228" s="14" t="s">
        <v>97</v>
      </c>
      <c r="C228" s="13" t="s">
        <v>42</v>
      </c>
      <c r="D228" s="14" t="s">
        <v>40</v>
      </c>
      <c r="E228" s="13" t="s">
        <v>95</v>
      </c>
      <c r="F228" s="13">
        <v>230</v>
      </c>
      <c r="G228" s="13">
        <v>5</v>
      </c>
      <c r="H228" s="13">
        <v>0</v>
      </c>
      <c r="I228" s="13">
        <v>0.1</v>
      </c>
      <c r="J228" s="13">
        <v>0</v>
      </c>
      <c r="K228" s="13">
        <v>220</v>
      </c>
      <c r="L228" s="13">
        <v>42</v>
      </c>
      <c r="M228" s="13">
        <v>1</v>
      </c>
      <c r="N228" s="13">
        <v>16</v>
      </c>
      <c r="O228" s="13">
        <v>5</v>
      </c>
      <c r="P228" s="13">
        <v>0</v>
      </c>
      <c r="Q228" s="13">
        <v>0</v>
      </c>
      <c r="R228" s="13">
        <v>2</v>
      </c>
      <c r="S228" s="13">
        <v>15</v>
      </c>
      <c r="T228" s="49"/>
      <c r="U228" s="50"/>
      <c r="V228" s="1">
        <v>222</v>
      </c>
      <c r="W228" s="2" t="str">
        <f t="shared" si="62"/>
        <v>Cinnaparts®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O228" s="3" t="s">
        <v>588</v>
      </c>
      <c r="AP228" s="63">
        <v>1</v>
      </c>
      <c r="AQ228" s="63">
        <v>1</v>
      </c>
      <c r="AR228" s="63">
        <v>1</v>
      </c>
      <c r="AS228" s="63">
        <v>1</v>
      </c>
      <c r="AT228" s="63">
        <v>1</v>
      </c>
      <c r="AU228" s="63">
        <v>1</v>
      </c>
      <c r="AV228" s="63">
        <v>1</v>
      </c>
      <c r="AW228" s="63">
        <v>1</v>
      </c>
      <c r="AX228" s="63">
        <v>1</v>
      </c>
      <c r="AY228" s="63">
        <v>1</v>
      </c>
      <c r="AZ228" s="63">
        <v>1</v>
      </c>
      <c r="BA228" s="63">
        <v>1</v>
      </c>
      <c r="BB228" s="63">
        <v>1</v>
      </c>
      <c r="BC228" s="63">
        <v>1</v>
      </c>
      <c r="BE228" s="67"/>
      <c r="BH228" s="67"/>
    </row>
    <row r="229" spans="2:66" ht="15">
      <c r="B229" s="14" t="s">
        <v>97</v>
      </c>
      <c r="C229" s="13" t="s">
        <v>43</v>
      </c>
      <c r="D229" s="14" t="s">
        <v>40</v>
      </c>
      <c r="E229" s="13" t="s">
        <v>95</v>
      </c>
      <c r="F229" s="13">
        <v>630</v>
      </c>
      <c r="G229" s="13">
        <v>32</v>
      </c>
      <c r="H229" s="13">
        <v>13</v>
      </c>
      <c r="I229" s="13">
        <v>0.1</v>
      </c>
      <c r="J229" s="13">
        <v>5</v>
      </c>
      <c r="K229" s="13">
        <v>280</v>
      </c>
      <c r="L229" s="13">
        <v>79</v>
      </c>
      <c r="M229" s="13">
        <v>3</v>
      </c>
      <c r="N229" s="13">
        <v>56</v>
      </c>
      <c r="O229" s="13">
        <v>9</v>
      </c>
      <c r="P229" s="13">
        <v>2</v>
      </c>
      <c r="Q229" s="13">
        <v>2</v>
      </c>
      <c r="R229" s="13">
        <v>8</v>
      </c>
      <c r="S229" s="13">
        <v>30</v>
      </c>
      <c r="T229" s="49"/>
      <c r="U229" s="50"/>
      <c r="V229" s="1">
        <v>223</v>
      </c>
      <c r="W229" s="2" t="str">
        <f t="shared" si="62"/>
        <v>Caramel Chocolate Lava Cake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O229" s="3" t="s">
        <v>589</v>
      </c>
      <c r="AP229" s="63">
        <v>0</v>
      </c>
      <c r="AQ229" s="63">
        <v>1</v>
      </c>
      <c r="AR229" s="63">
        <v>1</v>
      </c>
      <c r="AS229" s="63">
        <v>0</v>
      </c>
      <c r="AT229" s="63">
        <v>0</v>
      </c>
      <c r="AU229" s="63">
        <v>0</v>
      </c>
      <c r="AV229" s="63">
        <v>0</v>
      </c>
      <c r="AW229" s="63">
        <v>1</v>
      </c>
      <c r="AX229" s="63">
        <v>1</v>
      </c>
      <c r="AY229" s="63">
        <v>0</v>
      </c>
      <c r="AZ229" s="63">
        <v>0</v>
      </c>
      <c r="BA229" s="63">
        <v>0</v>
      </c>
      <c r="BB229" s="63">
        <v>0</v>
      </c>
      <c r="BC229" s="63">
        <v>0</v>
      </c>
      <c r="BE229" s="67"/>
      <c r="BH229" s="67"/>
    </row>
    <row r="230" spans="2:66" ht="15">
      <c r="B230" s="14" t="s">
        <v>97</v>
      </c>
      <c r="C230" s="13" t="s">
        <v>44</v>
      </c>
      <c r="D230" s="14" t="s">
        <v>40</v>
      </c>
      <c r="E230" s="13" t="s">
        <v>95</v>
      </c>
      <c r="F230" s="13">
        <v>220</v>
      </c>
      <c r="G230" s="13">
        <v>9</v>
      </c>
      <c r="H230" s="13">
        <v>3</v>
      </c>
      <c r="I230" s="13">
        <v>0.1</v>
      </c>
      <c r="J230" s="13">
        <v>0</v>
      </c>
      <c r="K230" s="13">
        <v>60</v>
      </c>
      <c r="L230" s="13">
        <v>1</v>
      </c>
      <c r="M230" s="13">
        <v>8</v>
      </c>
      <c r="N230" s="13">
        <v>5</v>
      </c>
      <c r="O230" s="13">
        <v>2</v>
      </c>
      <c r="P230" s="13">
        <v>0</v>
      </c>
      <c r="Q230" s="13">
        <v>0</v>
      </c>
      <c r="R230" s="13">
        <v>2</v>
      </c>
      <c r="S230" s="13">
        <v>15</v>
      </c>
      <c r="T230" s="49"/>
      <c r="U230" s="50"/>
      <c r="V230" s="1">
        <v>224</v>
      </c>
      <c r="W230" s="2" t="str">
        <f t="shared" si="62"/>
        <v>Chocolate Dunkers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H230" s="67"/>
    </row>
    <row r="231" spans="2:66" ht="15">
      <c r="B231" s="14"/>
      <c r="C231" s="13" t="s">
        <v>100</v>
      </c>
      <c r="D231" s="14" t="s">
        <v>40</v>
      </c>
      <c r="E231" s="13" t="s">
        <v>95</v>
      </c>
      <c r="F231" s="13">
        <v>260</v>
      </c>
      <c r="G231" s="13">
        <v>19</v>
      </c>
      <c r="H231" s="13">
        <v>5</v>
      </c>
      <c r="I231" s="13">
        <v>0.3</v>
      </c>
      <c r="J231" s="13">
        <v>25</v>
      </c>
      <c r="K231" s="13">
        <v>690</v>
      </c>
      <c r="L231" s="13">
        <v>12</v>
      </c>
      <c r="M231" s="13">
        <v>2</v>
      </c>
      <c r="N231" s="13">
        <v>1</v>
      </c>
      <c r="O231" s="13">
        <v>8</v>
      </c>
      <c r="P231" s="13">
        <v>8</v>
      </c>
      <c r="Q231" s="13">
        <v>35</v>
      </c>
      <c r="R231" s="13">
        <v>15</v>
      </c>
      <c r="S231" s="13">
        <v>15</v>
      </c>
      <c r="T231" s="49"/>
      <c r="U231" s="50"/>
      <c r="V231" s="1">
        <v>225</v>
      </c>
      <c r="W231" s="2" t="str">
        <f t="shared" si="62"/>
        <v>Caesar Salad with Dressing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M231" s="30"/>
      <c r="AN231" s="67"/>
      <c r="AP231" s="31" t="s">
        <v>532</v>
      </c>
      <c r="AQ231" s="32" t="s">
        <v>533</v>
      </c>
      <c r="AR231" s="32" t="s">
        <v>534</v>
      </c>
      <c r="AS231" s="32" t="s">
        <v>535</v>
      </c>
      <c r="AT231" s="32" t="s">
        <v>536</v>
      </c>
      <c r="AU231" s="32" t="s">
        <v>537</v>
      </c>
      <c r="AV231" s="32" t="s">
        <v>538</v>
      </c>
      <c r="AW231" s="32" t="s">
        <v>539</v>
      </c>
      <c r="AX231" s="32" t="s">
        <v>540</v>
      </c>
      <c r="AY231" s="32" t="s">
        <v>541</v>
      </c>
      <c r="AZ231" s="32" t="s">
        <v>542</v>
      </c>
      <c r="BA231" s="32" t="s">
        <v>543</v>
      </c>
      <c r="BB231" s="32" t="s">
        <v>544</v>
      </c>
      <c r="BC231" s="33" t="s">
        <v>545</v>
      </c>
      <c r="BE231" s="9" t="s">
        <v>4</v>
      </c>
      <c r="BF231" s="67"/>
      <c r="BG231" s="67"/>
      <c r="BH231" s="67"/>
    </row>
    <row r="232" spans="2:66" ht="15">
      <c r="B232" s="14"/>
      <c r="C232" s="13" t="s">
        <v>100</v>
      </c>
      <c r="D232" s="14" t="s">
        <v>40</v>
      </c>
      <c r="E232" s="13" t="s">
        <v>95</v>
      </c>
      <c r="F232" s="13">
        <v>540</v>
      </c>
      <c r="G232" s="13">
        <v>40</v>
      </c>
      <c r="H232" s="13">
        <v>10</v>
      </c>
      <c r="I232" s="13">
        <v>0.5</v>
      </c>
      <c r="J232" s="13">
        <v>55</v>
      </c>
      <c r="K232" s="13">
        <v>1490</v>
      </c>
      <c r="L232" s="13">
        <v>25</v>
      </c>
      <c r="M232" s="13">
        <v>4</v>
      </c>
      <c r="N232" s="13">
        <v>2</v>
      </c>
      <c r="O232" s="13">
        <v>18</v>
      </c>
      <c r="P232" s="13">
        <v>10</v>
      </c>
      <c r="Q232" s="13">
        <v>70</v>
      </c>
      <c r="R232" s="13">
        <v>25</v>
      </c>
      <c r="S232" s="13">
        <v>30</v>
      </c>
      <c r="T232" s="49"/>
      <c r="U232" s="50"/>
      <c r="V232" s="1">
        <v>226</v>
      </c>
      <c r="W232" s="2" t="str">
        <f t="shared" si="62"/>
        <v>Caesar Salad with Dressing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N232" s="67"/>
      <c r="AO232" s="67"/>
      <c r="AP232" s="42">
        <f>AP227</f>
        <v>0</v>
      </c>
      <c r="AQ232" s="42">
        <f t="shared" ref="AQ232:BC232" si="67">AQ227</f>
        <v>38.571429000000002</v>
      </c>
      <c r="AR232" s="42">
        <f t="shared" si="67"/>
        <v>38.571429000000002</v>
      </c>
      <c r="AS232" s="42">
        <f t="shared" si="67"/>
        <v>0</v>
      </c>
      <c r="AT232" s="42">
        <f t="shared" si="67"/>
        <v>0</v>
      </c>
      <c r="AU232" s="42">
        <f t="shared" si="67"/>
        <v>0</v>
      </c>
      <c r="AV232" s="42">
        <f t="shared" si="67"/>
        <v>0</v>
      </c>
      <c r="AW232" s="42">
        <f t="shared" si="67"/>
        <v>148.57142999999999</v>
      </c>
      <c r="AX232" s="42">
        <f t="shared" si="67"/>
        <v>18.571428999999998</v>
      </c>
      <c r="AY232" s="42">
        <f t="shared" si="67"/>
        <v>0</v>
      </c>
      <c r="AZ232" s="42">
        <f t="shared" si="67"/>
        <v>0</v>
      </c>
      <c r="BA232" s="42">
        <f t="shared" si="67"/>
        <v>0</v>
      </c>
      <c r="BB232" s="42">
        <f t="shared" si="67"/>
        <v>0</v>
      </c>
      <c r="BC232" s="42">
        <f t="shared" si="67"/>
        <v>0</v>
      </c>
      <c r="BD232" s="1" t="s">
        <v>583</v>
      </c>
      <c r="BE232" s="42">
        <f>SUM(AP232:BC232)</f>
        <v>244.28571700000001</v>
      </c>
      <c r="BF232" s="67"/>
      <c r="BG232" s="67"/>
      <c r="BH232" s="67"/>
    </row>
    <row r="233" spans="2:66" ht="15">
      <c r="B233" s="14"/>
      <c r="C233" s="13" t="s">
        <v>101</v>
      </c>
      <c r="D233" s="14" t="s">
        <v>40</v>
      </c>
      <c r="E233" s="13" t="s">
        <v>95</v>
      </c>
      <c r="F233" s="13">
        <v>130</v>
      </c>
      <c r="G233" s="13">
        <v>7</v>
      </c>
      <c r="H233" s="13">
        <v>3</v>
      </c>
      <c r="I233" s="13">
        <v>0.1</v>
      </c>
      <c r="J233" s="13">
        <v>15</v>
      </c>
      <c r="K233" s="13">
        <v>570</v>
      </c>
      <c r="L233" s="13">
        <v>7</v>
      </c>
      <c r="M233" s="13">
        <v>3</v>
      </c>
      <c r="N233" s="13">
        <v>2</v>
      </c>
      <c r="O233" s="13">
        <v>7</v>
      </c>
      <c r="P233" s="13">
        <v>2</v>
      </c>
      <c r="Q233" s="13">
        <v>25</v>
      </c>
      <c r="R233" s="13">
        <v>10</v>
      </c>
      <c r="S233" s="13">
        <v>6</v>
      </c>
      <c r="T233" s="49"/>
      <c r="U233" s="50"/>
      <c r="V233" s="1">
        <v>227</v>
      </c>
      <c r="W233" s="2" t="str">
        <f t="shared" si="62"/>
        <v>Greek Salad w/o Dressing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</row>
    <row r="234" spans="2:66" ht="15">
      <c r="B234" s="14"/>
      <c r="C234" s="13" t="s">
        <v>101</v>
      </c>
      <c r="D234" s="14" t="s">
        <v>40</v>
      </c>
      <c r="E234" s="13" t="s">
        <v>95</v>
      </c>
      <c r="F234" s="13">
        <v>280</v>
      </c>
      <c r="G234" s="13">
        <v>16</v>
      </c>
      <c r="H234" s="13">
        <v>8</v>
      </c>
      <c r="I234" s="13">
        <v>0.4</v>
      </c>
      <c r="J234" s="13">
        <v>40</v>
      </c>
      <c r="K234" s="13">
        <v>1210</v>
      </c>
      <c r="L234" s="13">
        <v>13</v>
      </c>
      <c r="M234" s="13">
        <v>6</v>
      </c>
      <c r="N234" s="13">
        <v>3</v>
      </c>
      <c r="O234" s="13">
        <v>16</v>
      </c>
      <c r="P234" s="13">
        <v>8</v>
      </c>
      <c r="Q234" s="13">
        <v>50</v>
      </c>
      <c r="R234" s="13">
        <v>25</v>
      </c>
      <c r="S234" s="13">
        <v>15</v>
      </c>
      <c r="T234" s="49"/>
      <c r="U234" s="50"/>
      <c r="V234" s="1">
        <v>228</v>
      </c>
      <c r="W234" s="2" t="str">
        <f t="shared" si="62"/>
        <v>Greek Salad w/o Dressing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N234" s="67"/>
      <c r="AO234" s="67"/>
      <c r="AP234" s="79" t="s">
        <v>611</v>
      </c>
      <c r="AR234" s="3" t="s">
        <v>585</v>
      </c>
      <c r="AS234" s="103">
        <v>5.9808169462652293E-2</v>
      </c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</row>
    <row r="235" spans="2:66" ht="15">
      <c r="B235" s="14"/>
      <c r="C235" s="13" t="s">
        <v>102</v>
      </c>
      <c r="D235" s="14" t="s">
        <v>40</v>
      </c>
      <c r="E235" s="13" t="s">
        <v>95</v>
      </c>
      <c r="F235" s="13">
        <v>80</v>
      </c>
      <c r="G235" s="13">
        <v>1</v>
      </c>
      <c r="H235" s="13">
        <v>0</v>
      </c>
      <c r="I235" s="13">
        <v>0</v>
      </c>
      <c r="J235" s="13">
        <v>0</v>
      </c>
      <c r="K235" s="13">
        <v>190</v>
      </c>
      <c r="L235" s="13">
        <v>13</v>
      </c>
      <c r="M235" s="13">
        <v>3</v>
      </c>
      <c r="N235" s="13">
        <v>2</v>
      </c>
      <c r="O235" s="13">
        <v>3</v>
      </c>
      <c r="P235" s="13">
        <v>0</v>
      </c>
      <c r="Q235" s="13">
        <v>30</v>
      </c>
      <c r="R235" s="13">
        <v>4</v>
      </c>
      <c r="S235" s="13">
        <v>10</v>
      </c>
      <c r="T235" s="49"/>
      <c r="U235" s="50"/>
      <c r="V235" s="1">
        <v>229</v>
      </c>
      <c r="W235" s="2" t="str">
        <f t="shared" si="62"/>
        <v>Italian House Salad w/o Dressing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</row>
    <row r="236" spans="2:66" ht="15">
      <c r="B236" s="14"/>
      <c r="C236" s="13" t="s">
        <v>102</v>
      </c>
      <c r="D236" s="14" t="s">
        <v>40</v>
      </c>
      <c r="E236" s="13" t="s">
        <v>95</v>
      </c>
      <c r="F236" s="13">
        <v>160</v>
      </c>
      <c r="G236" s="13">
        <v>3</v>
      </c>
      <c r="H236" s="13">
        <v>0</v>
      </c>
      <c r="I236" s="13">
        <v>0.1</v>
      </c>
      <c r="J236" s="13">
        <v>0</v>
      </c>
      <c r="K236" s="13">
        <v>390</v>
      </c>
      <c r="L236" s="13">
        <v>25</v>
      </c>
      <c r="M236" s="13">
        <v>5</v>
      </c>
      <c r="N236" s="13">
        <v>4</v>
      </c>
      <c r="O236" s="13">
        <v>6</v>
      </c>
      <c r="P236" s="13">
        <v>0</v>
      </c>
      <c r="Q236" s="13">
        <v>60</v>
      </c>
      <c r="R236" s="13">
        <v>6</v>
      </c>
      <c r="S236" s="13">
        <v>25</v>
      </c>
      <c r="T236" s="49"/>
      <c r="U236" s="50"/>
      <c r="V236" s="1">
        <v>230</v>
      </c>
      <c r="W236" s="2" t="str">
        <f t="shared" si="62"/>
        <v>Italian House Salad w/o Dressing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N236" s="67"/>
      <c r="AO236" s="67"/>
      <c r="AP236" s="31" t="s">
        <v>532</v>
      </c>
      <c r="AQ236" s="32" t="s">
        <v>533</v>
      </c>
      <c r="AR236" s="32" t="s">
        <v>534</v>
      </c>
      <c r="AS236" s="32" t="s">
        <v>535</v>
      </c>
      <c r="AT236" s="32" t="s">
        <v>536</v>
      </c>
      <c r="AU236" s="32" t="s">
        <v>537</v>
      </c>
      <c r="AV236" s="32" t="s">
        <v>538</v>
      </c>
      <c r="AW236" s="32" t="s">
        <v>539</v>
      </c>
      <c r="AX236" s="32" t="s">
        <v>540</v>
      </c>
      <c r="AY236" s="32" t="s">
        <v>541</v>
      </c>
      <c r="AZ236" s="32" t="s">
        <v>542</v>
      </c>
      <c r="BA236" s="32" t="s">
        <v>543</v>
      </c>
      <c r="BB236" s="32" t="s">
        <v>544</v>
      </c>
      <c r="BC236" s="33" t="s">
        <v>545</v>
      </c>
      <c r="BE236" s="9" t="s">
        <v>4</v>
      </c>
      <c r="BF236" s="67"/>
      <c r="BG236" s="67"/>
      <c r="BH236" s="67"/>
    </row>
    <row r="237" spans="2:66" ht="15">
      <c r="B237" s="14"/>
      <c r="C237" s="13" t="s">
        <v>103</v>
      </c>
      <c r="D237" s="14" t="s">
        <v>40</v>
      </c>
      <c r="E237" s="13" t="s">
        <v>95</v>
      </c>
      <c r="F237" s="13">
        <v>410</v>
      </c>
      <c r="G237" s="13">
        <v>29</v>
      </c>
      <c r="H237" s="13">
        <v>5</v>
      </c>
      <c r="I237" s="13">
        <v>0.2</v>
      </c>
      <c r="J237" s="13">
        <v>65</v>
      </c>
      <c r="K237" s="13">
        <v>1080</v>
      </c>
      <c r="L237" s="13">
        <v>13</v>
      </c>
      <c r="M237" s="13">
        <v>2</v>
      </c>
      <c r="N237" s="13">
        <v>7</v>
      </c>
      <c r="O237" s="13">
        <v>27</v>
      </c>
      <c r="P237" s="13">
        <v>15</v>
      </c>
      <c r="Q237" s="13">
        <v>10</v>
      </c>
      <c r="R237" s="13">
        <v>4</v>
      </c>
      <c r="S237" s="13">
        <v>10</v>
      </c>
      <c r="T237" s="49"/>
      <c r="U237" s="50"/>
      <c r="V237" s="1">
        <v>231</v>
      </c>
      <c r="W237" s="2" t="str">
        <f t="shared" si="62"/>
        <v>Warm Spinach Salad with Dressing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N237" s="67"/>
      <c r="AO237" s="67"/>
      <c r="AP237" s="42">
        <f t="shared" ref="AP237:BC237" si="68">SUMPRODUCT($H$7:$H$653, X24:X670)</f>
        <v>10</v>
      </c>
      <c r="AQ237" s="42">
        <f t="shared" si="68"/>
        <v>5</v>
      </c>
      <c r="AR237" s="42">
        <f t="shared" si="68"/>
        <v>22</v>
      </c>
      <c r="AS237" s="42">
        <f t="shared" si="68"/>
        <v>8</v>
      </c>
      <c r="AT237" s="42">
        <f t="shared" si="68"/>
        <v>19</v>
      </c>
      <c r="AU237" s="42">
        <f t="shared" si="68"/>
        <v>12</v>
      </c>
      <c r="AV237" s="42">
        <f t="shared" si="68"/>
        <v>11</v>
      </c>
      <c r="AW237" s="42">
        <f t="shared" si="68"/>
        <v>8</v>
      </c>
      <c r="AX237" s="42">
        <f t="shared" si="68"/>
        <v>13</v>
      </c>
      <c r="AY237" s="42">
        <f t="shared" si="68"/>
        <v>10</v>
      </c>
      <c r="AZ237" s="42">
        <f t="shared" si="68"/>
        <v>10</v>
      </c>
      <c r="BA237" s="42">
        <f t="shared" si="68"/>
        <v>11</v>
      </c>
      <c r="BB237" s="42">
        <f t="shared" si="68"/>
        <v>11</v>
      </c>
      <c r="BC237" s="42">
        <f t="shared" si="68"/>
        <v>11.5</v>
      </c>
      <c r="BD237" s="1" t="s">
        <v>583</v>
      </c>
      <c r="BE237" s="42">
        <f>SUM(AP237:BC237)</f>
        <v>161.5</v>
      </c>
      <c r="BF237" s="67"/>
      <c r="BG237" s="67"/>
      <c r="BH237" s="67"/>
    </row>
    <row r="238" spans="2:66" ht="15">
      <c r="B238" s="14"/>
      <c r="C238" s="13" t="s">
        <v>104</v>
      </c>
      <c r="D238" s="14" t="s">
        <v>40</v>
      </c>
      <c r="E238" s="13" t="s">
        <v>95</v>
      </c>
      <c r="F238" s="13">
        <v>320</v>
      </c>
      <c r="G238" s="13">
        <v>19</v>
      </c>
      <c r="H238" s="13">
        <v>5</v>
      </c>
      <c r="I238" s="13">
        <v>0.1</v>
      </c>
      <c r="J238" s="13">
        <v>200</v>
      </c>
      <c r="K238" s="13">
        <v>1200</v>
      </c>
      <c r="L238" s="13">
        <v>6</v>
      </c>
      <c r="M238" s="13">
        <v>2</v>
      </c>
      <c r="N238" s="13">
        <v>1</v>
      </c>
      <c r="O238" s="13">
        <v>33</v>
      </c>
      <c r="P238" s="13">
        <v>4</v>
      </c>
      <c r="Q238" s="13">
        <v>6</v>
      </c>
      <c r="R238" s="13">
        <v>10</v>
      </c>
      <c r="S238" s="13">
        <v>15</v>
      </c>
      <c r="T238" s="49"/>
      <c r="U238" s="50"/>
      <c r="V238" s="1">
        <v>232</v>
      </c>
      <c r="W238" s="2" t="str">
        <f t="shared" si="62"/>
        <v>BBQ Wings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N238" s="67"/>
      <c r="AO238" s="67"/>
      <c r="BF238" s="67"/>
      <c r="BG238" s="67"/>
      <c r="BH238" s="67"/>
    </row>
    <row r="239" spans="2:66">
      <c r="B239" s="14"/>
      <c r="C239" s="13" t="s">
        <v>105</v>
      </c>
      <c r="D239" s="14" t="s">
        <v>40</v>
      </c>
      <c r="E239" s="13" t="s">
        <v>95</v>
      </c>
      <c r="F239" s="13">
        <v>310</v>
      </c>
      <c r="G239" s="13">
        <v>19</v>
      </c>
      <c r="H239" s="13">
        <v>5</v>
      </c>
      <c r="I239" s="13">
        <v>0.1</v>
      </c>
      <c r="J239" s="13">
        <v>185</v>
      </c>
      <c r="K239" s="13">
        <v>1120</v>
      </c>
      <c r="L239" s="13">
        <v>2</v>
      </c>
      <c r="M239" s="13">
        <v>1</v>
      </c>
      <c r="N239" s="13">
        <v>0</v>
      </c>
      <c r="O239" s="13">
        <v>32</v>
      </c>
      <c r="P239" s="13">
        <v>8</v>
      </c>
      <c r="Q239" s="13">
        <v>8</v>
      </c>
      <c r="R239" s="13">
        <v>4</v>
      </c>
      <c r="S239" s="13">
        <v>8</v>
      </c>
      <c r="T239" s="49"/>
      <c r="U239" s="50"/>
      <c r="V239" s="1">
        <v>233</v>
      </c>
      <c r="W239" s="2" t="str">
        <f t="shared" si="62"/>
        <v>Medium Wings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N239" s="67"/>
      <c r="AP239" s="79" t="s">
        <v>567</v>
      </c>
      <c r="AR239" s="3" t="s">
        <v>585</v>
      </c>
      <c r="AS239" s="104">
        <v>4.5802349391098172E-4</v>
      </c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L239" s="10"/>
    </row>
    <row r="240" spans="2:66" ht="15">
      <c r="B240" s="14"/>
      <c r="C240" s="13" t="s">
        <v>106</v>
      </c>
      <c r="D240" s="14" t="s">
        <v>40</v>
      </c>
      <c r="E240" s="13" t="s">
        <v>95</v>
      </c>
      <c r="F240" s="13">
        <v>300</v>
      </c>
      <c r="G240" s="13">
        <v>18</v>
      </c>
      <c r="H240" s="13">
        <v>5</v>
      </c>
      <c r="I240" s="13">
        <v>0.1</v>
      </c>
      <c r="J240" s="13">
        <v>170</v>
      </c>
      <c r="K240" s="13">
        <v>1770</v>
      </c>
      <c r="L240" s="13">
        <v>1</v>
      </c>
      <c r="M240" s="13">
        <v>1</v>
      </c>
      <c r="N240" s="13">
        <v>0</v>
      </c>
      <c r="O240" s="13">
        <v>33</v>
      </c>
      <c r="P240" s="13">
        <v>4</v>
      </c>
      <c r="Q240" s="13">
        <v>6</v>
      </c>
      <c r="R240" s="13">
        <v>6</v>
      </c>
      <c r="S240" s="13">
        <v>10</v>
      </c>
      <c r="T240" s="49"/>
      <c r="U240" s="50"/>
      <c r="V240" s="1">
        <v>234</v>
      </c>
      <c r="W240" s="2" t="str">
        <f t="shared" si="62"/>
        <v>Hot Wings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N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3"/>
      <c r="BG240" s="3"/>
      <c r="BH240" s="67"/>
      <c r="BL240" s="75"/>
      <c r="BN240" s="70"/>
    </row>
    <row r="241" spans="2:64" ht="15">
      <c r="B241" s="14"/>
      <c r="C241" s="13" t="s">
        <v>107</v>
      </c>
      <c r="D241" s="14" t="s">
        <v>40</v>
      </c>
      <c r="E241" s="13" t="s">
        <v>95</v>
      </c>
      <c r="F241" s="13">
        <v>200</v>
      </c>
      <c r="G241" s="13">
        <v>13</v>
      </c>
      <c r="H241" s="13">
        <v>2</v>
      </c>
      <c r="I241" s="13">
        <v>0.1</v>
      </c>
      <c r="J241" s="13">
        <v>95</v>
      </c>
      <c r="K241" s="13">
        <v>630</v>
      </c>
      <c r="L241" s="13">
        <v>1</v>
      </c>
      <c r="M241" s="13">
        <v>0</v>
      </c>
      <c r="N241" s="13">
        <v>1</v>
      </c>
      <c r="O241" s="13">
        <v>20</v>
      </c>
      <c r="P241" s="13">
        <v>2</v>
      </c>
      <c r="Q241" s="13">
        <v>2</v>
      </c>
      <c r="R241" s="13">
        <v>2</v>
      </c>
      <c r="S241" s="13">
        <v>6</v>
      </c>
      <c r="T241" s="49"/>
      <c r="U241" s="50"/>
      <c r="V241" s="1">
        <v>235</v>
      </c>
      <c r="W241" s="2" t="str">
        <f t="shared" si="62"/>
        <v>Traditional Wings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N241" s="67"/>
      <c r="AP241" s="31" t="s">
        <v>532</v>
      </c>
      <c r="AQ241" s="32" t="s">
        <v>533</v>
      </c>
      <c r="AR241" s="32" t="s">
        <v>534</v>
      </c>
      <c r="AS241" s="32" t="s">
        <v>535</v>
      </c>
      <c r="AT241" s="32" t="s">
        <v>536</v>
      </c>
      <c r="AU241" s="32" t="s">
        <v>537</v>
      </c>
      <c r="AV241" s="32" t="s">
        <v>538</v>
      </c>
      <c r="AW241" s="32" t="s">
        <v>539</v>
      </c>
      <c r="AX241" s="32" t="s">
        <v>540</v>
      </c>
      <c r="AY241" s="32" t="s">
        <v>541</v>
      </c>
      <c r="AZ241" s="32" t="s">
        <v>542</v>
      </c>
      <c r="BA241" s="32" t="s">
        <v>543</v>
      </c>
      <c r="BB241" s="32" t="s">
        <v>544</v>
      </c>
      <c r="BC241" s="33" t="s">
        <v>545</v>
      </c>
      <c r="BE241" s="9" t="s">
        <v>4</v>
      </c>
      <c r="BF241" s="67"/>
      <c r="BG241" s="67"/>
      <c r="BH241" s="67"/>
      <c r="BL241" s="75"/>
    </row>
    <row r="242" spans="2:64" ht="15">
      <c r="B242" s="14"/>
      <c r="C242" s="13" t="s">
        <v>108</v>
      </c>
      <c r="D242" s="14" t="s">
        <v>40</v>
      </c>
      <c r="E242" s="13" t="s">
        <v>95</v>
      </c>
      <c r="F242" s="13">
        <v>460</v>
      </c>
      <c r="G242" s="13">
        <v>30</v>
      </c>
      <c r="H242" s="13">
        <v>4</v>
      </c>
      <c r="I242" s="13">
        <v>0.2</v>
      </c>
      <c r="J242" s="13">
        <v>95</v>
      </c>
      <c r="K242" s="13">
        <v>980</v>
      </c>
      <c r="L242" s="13">
        <v>26</v>
      </c>
      <c r="M242" s="13">
        <v>1</v>
      </c>
      <c r="N242" s="13">
        <v>2</v>
      </c>
      <c r="O242" s="13">
        <v>22</v>
      </c>
      <c r="P242" s="13">
        <v>2</v>
      </c>
      <c r="Q242" s="13">
        <v>2</v>
      </c>
      <c r="R242" s="13">
        <v>4</v>
      </c>
      <c r="S242" s="13">
        <v>10</v>
      </c>
      <c r="T242" s="49"/>
      <c r="U242" s="50"/>
      <c r="V242" s="1">
        <v>236</v>
      </c>
      <c r="W242" s="2" t="str">
        <f t="shared" si="62"/>
        <v>Breaded Wings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N242" s="67"/>
      <c r="AP242" s="42">
        <f t="shared" ref="AP242:BC242" si="69">SUMPRODUCT($K$7:$K$653, X29:X675)</f>
        <v>620</v>
      </c>
      <c r="AQ242" s="42">
        <f t="shared" si="69"/>
        <v>725</v>
      </c>
      <c r="AR242" s="42">
        <f t="shared" si="69"/>
        <v>970</v>
      </c>
      <c r="AS242" s="42">
        <f t="shared" si="69"/>
        <v>765</v>
      </c>
      <c r="AT242" s="42">
        <f t="shared" si="69"/>
        <v>2560</v>
      </c>
      <c r="AU242" s="42">
        <f t="shared" si="69"/>
        <v>1100</v>
      </c>
      <c r="AV242" s="42">
        <f t="shared" si="69"/>
        <v>645</v>
      </c>
      <c r="AW242" s="42">
        <f t="shared" si="69"/>
        <v>1630</v>
      </c>
      <c r="AX242" s="42">
        <f t="shared" si="69"/>
        <v>1200</v>
      </c>
      <c r="AY242" s="42">
        <f t="shared" si="69"/>
        <v>645</v>
      </c>
      <c r="AZ242" s="42">
        <f t="shared" si="69"/>
        <v>1200</v>
      </c>
      <c r="BA242" s="42">
        <f t="shared" si="69"/>
        <v>600</v>
      </c>
      <c r="BB242" s="42">
        <f t="shared" si="69"/>
        <v>1550</v>
      </c>
      <c r="BC242" s="42">
        <f t="shared" si="69"/>
        <v>1060</v>
      </c>
      <c r="BD242" s="1" t="s">
        <v>583</v>
      </c>
      <c r="BE242" s="42">
        <f>SUM(AP242:BC242)</f>
        <v>15270</v>
      </c>
      <c r="BF242" s="67"/>
      <c r="BG242" s="67"/>
      <c r="BH242" s="67"/>
    </row>
    <row r="243" spans="2:64" ht="15">
      <c r="B243" s="14"/>
      <c r="C243" s="13" t="s">
        <v>109</v>
      </c>
      <c r="D243" s="14" t="s">
        <v>40</v>
      </c>
      <c r="E243" s="13" t="s">
        <v>95</v>
      </c>
      <c r="F243" s="13">
        <v>320</v>
      </c>
      <c r="G243" s="13">
        <v>18</v>
      </c>
      <c r="H243" s="13">
        <v>1</v>
      </c>
      <c r="I243" s="13">
        <v>0.1</v>
      </c>
      <c r="J243" s="13">
        <v>45</v>
      </c>
      <c r="K243" s="13">
        <v>980</v>
      </c>
      <c r="L243" s="13">
        <v>23</v>
      </c>
      <c r="M243" s="13">
        <v>1</v>
      </c>
      <c r="N243" s="13">
        <v>2</v>
      </c>
      <c r="O243" s="13">
        <v>17</v>
      </c>
      <c r="P243" s="13">
        <v>2</v>
      </c>
      <c r="Q243" s="13">
        <v>2</v>
      </c>
      <c r="R243" s="13">
        <v>2</v>
      </c>
      <c r="S243" s="13">
        <v>10</v>
      </c>
      <c r="T243" s="49"/>
      <c r="U243" s="50"/>
      <c r="V243" s="1">
        <v>237</v>
      </c>
      <c r="W243" s="2" t="str">
        <f t="shared" si="62"/>
        <v>Boneless Bites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N243" s="67"/>
      <c r="BD243" s="67"/>
      <c r="BE243" s="67"/>
      <c r="BF243" s="67"/>
      <c r="BG243" s="67"/>
      <c r="BH243" s="67"/>
    </row>
    <row r="244" spans="2:64" ht="15">
      <c r="B244" s="14"/>
      <c r="C244" s="13" t="s">
        <v>110</v>
      </c>
      <c r="D244" s="14" t="s">
        <v>40</v>
      </c>
      <c r="E244" s="13" t="s">
        <v>95</v>
      </c>
      <c r="F244" s="13">
        <v>200</v>
      </c>
      <c r="G244" s="13">
        <v>10</v>
      </c>
      <c r="H244" s="13">
        <v>1</v>
      </c>
      <c r="I244" s="13">
        <v>0.1</v>
      </c>
      <c r="J244" s="13">
        <v>0</v>
      </c>
      <c r="K244" s="13">
        <v>85</v>
      </c>
      <c r="L244" s="13">
        <v>23</v>
      </c>
      <c r="M244" s="13">
        <v>1</v>
      </c>
      <c r="N244" s="13">
        <v>1</v>
      </c>
      <c r="O244" s="13">
        <v>4</v>
      </c>
      <c r="P244" s="13">
        <v>0</v>
      </c>
      <c r="Q244" s="13">
        <v>0</v>
      </c>
      <c r="R244" s="13">
        <v>2</v>
      </c>
      <c r="S244" s="13">
        <v>10</v>
      </c>
      <c r="T244" s="49"/>
      <c r="U244" s="50"/>
      <c r="V244" s="1">
        <v>238</v>
      </c>
      <c r="W244" s="2" t="str">
        <f t="shared" si="62"/>
        <v>Breadstick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N244" s="67"/>
      <c r="AP244" t="s">
        <v>615</v>
      </c>
      <c r="AR244" s="3" t="s">
        <v>585</v>
      </c>
      <c r="AS244" s="103">
        <v>8.1053952321204527E-3</v>
      </c>
      <c r="BD244" s="67"/>
      <c r="BE244" s="67"/>
      <c r="BF244" s="67"/>
      <c r="BG244" s="67"/>
      <c r="BH244" s="67"/>
    </row>
    <row r="245" spans="2:64" ht="15">
      <c r="B245" s="14"/>
      <c r="C245" s="13" t="s">
        <v>111</v>
      </c>
      <c r="D245" s="14" t="s">
        <v>40</v>
      </c>
      <c r="E245" s="13" t="s">
        <v>95</v>
      </c>
      <c r="F245" s="13">
        <v>240</v>
      </c>
      <c r="G245" s="13">
        <v>13</v>
      </c>
      <c r="H245" s="13">
        <v>3</v>
      </c>
      <c r="I245" s="13">
        <v>0.2</v>
      </c>
      <c r="J245" s="13">
        <v>10</v>
      </c>
      <c r="K245" s="13">
        <v>140</v>
      </c>
      <c r="L245" s="13">
        <v>23</v>
      </c>
      <c r="M245" s="13">
        <v>1</v>
      </c>
      <c r="N245" s="13">
        <v>1</v>
      </c>
      <c r="O245" s="13">
        <v>7</v>
      </c>
      <c r="P245" s="13">
        <v>0</v>
      </c>
      <c r="Q245" s="13">
        <v>0</v>
      </c>
      <c r="R245" s="13">
        <v>8</v>
      </c>
      <c r="S245" s="13">
        <v>10</v>
      </c>
      <c r="T245" s="49"/>
      <c r="U245" s="50"/>
      <c r="V245" s="1">
        <v>239</v>
      </c>
      <c r="W245" s="2" t="str">
        <f t="shared" si="62"/>
        <v>Breadstick with Cheese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N245" s="67"/>
      <c r="BD245" s="3"/>
      <c r="BE245" s="67"/>
      <c r="BF245" s="67"/>
      <c r="BG245" s="67"/>
      <c r="BH245" s="67"/>
    </row>
    <row r="246" spans="2:64" ht="15">
      <c r="B246" s="14"/>
      <c r="C246" s="13" t="s">
        <v>112</v>
      </c>
      <c r="D246" s="14" t="s">
        <v>40</v>
      </c>
      <c r="E246" s="13" t="s">
        <v>95</v>
      </c>
      <c r="F246" s="13">
        <v>45</v>
      </c>
      <c r="G246" s="13">
        <v>0</v>
      </c>
      <c r="H246" s="13">
        <v>0</v>
      </c>
      <c r="I246" s="13">
        <v>0</v>
      </c>
      <c r="J246" s="13">
        <v>0</v>
      </c>
      <c r="K246" s="13">
        <v>340</v>
      </c>
      <c r="L246" s="13">
        <v>8</v>
      </c>
      <c r="M246" s="13">
        <v>2</v>
      </c>
      <c r="N246" s="13">
        <v>5</v>
      </c>
      <c r="O246" s="13">
        <v>1</v>
      </c>
      <c r="P246" s="13">
        <v>8</v>
      </c>
      <c r="Q246" s="13">
        <v>20</v>
      </c>
      <c r="R246" s="13">
        <v>0</v>
      </c>
      <c r="S246" s="13">
        <v>2</v>
      </c>
      <c r="T246" s="49"/>
      <c r="U246" s="50"/>
      <c r="V246" s="1">
        <v>240</v>
      </c>
      <c r="W246" s="2" t="str">
        <f t="shared" si="62"/>
        <v>Breadstick Sauce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N246" s="67"/>
      <c r="AP246" s="31" t="s">
        <v>532</v>
      </c>
      <c r="AQ246" s="32" t="s">
        <v>533</v>
      </c>
      <c r="AR246" s="32" t="s">
        <v>534</v>
      </c>
      <c r="AS246" s="32" t="s">
        <v>535</v>
      </c>
      <c r="AT246" s="32" t="s">
        <v>536</v>
      </c>
      <c r="AU246" s="32" t="s">
        <v>537</v>
      </c>
      <c r="AV246" s="32" t="s">
        <v>538</v>
      </c>
      <c r="AW246" s="32" t="s">
        <v>539</v>
      </c>
      <c r="AX246" s="32" t="s">
        <v>540</v>
      </c>
      <c r="AY246" s="32" t="s">
        <v>541</v>
      </c>
      <c r="AZ246" s="32" t="s">
        <v>542</v>
      </c>
      <c r="BA246" s="32" t="s">
        <v>543</v>
      </c>
      <c r="BB246" s="32" t="s">
        <v>544</v>
      </c>
      <c r="BC246" s="33" t="s">
        <v>545</v>
      </c>
      <c r="BE246" s="9" t="s">
        <v>4</v>
      </c>
      <c r="BF246" s="67"/>
      <c r="BG246" s="67"/>
      <c r="BH246" s="67"/>
    </row>
    <row r="247" spans="2:64" ht="15">
      <c r="B247" s="14"/>
      <c r="C247" s="13" t="s">
        <v>113</v>
      </c>
      <c r="D247" s="14" t="s">
        <v>40</v>
      </c>
      <c r="E247" s="13" t="s">
        <v>95</v>
      </c>
      <c r="F247" s="13">
        <v>140</v>
      </c>
      <c r="G247" s="13">
        <v>6</v>
      </c>
      <c r="H247" s="13">
        <v>2</v>
      </c>
      <c r="I247" s="13">
        <v>0.1</v>
      </c>
      <c r="J247" s="13">
        <v>0</v>
      </c>
      <c r="K247" s="13">
        <v>350</v>
      </c>
      <c r="L247" s="13">
        <v>18</v>
      </c>
      <c r="M247" s="13">
        <v>1</v>
      </c>
      <c r="N247" s="13">
        <v>1</v>
      </c>
      <c r="O247" s="13">
        <v>4</v>
      </c>
      <c r="P247" s="13">
        <v>6</v>
      </c>
      <c r="Q247" s="13">
        <v>0</v>
      </c>
      <c r="R247" s="13">
        <v>4</v>
      </c>
      <c r="S247" s="13">
        <v>8</v>
      </c>
      <c r="T247" s="49"/>
      <c r="U247" s="50"/>
      <c r="V247" s="1">
        <v>241</v>
      </c>
      <c r="W247" s="2" t="str">
        <f t="shared" si="62"/>
        <v>Garlic Bread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N247" s="67"/>
      <c r="AP247" s="42">
        <f>SUMPRODUCT($J$7:$J$653, X34:X680)</f>
        <v>25</v>
      </c>
      <c r="AQ247" s="42">
        <f t="shared" ref="AQ247:BC247" si="70">SUMPRODUCT($J$7:$J$653, Y34:Y680)</f>
        <v>60</v>
      </c>
      <c r="AR247" s="42">
        <f t="shared" si="70"/>
        <v>25</v>
      </c>
      <c r="AS247" s="42">
        <f t="shared" si="70"/>
        <v>60</v>
      </c>
      <c r="AT247" s="42">
        <f t="shared" si="70"/>
        <v>25</v>
      </c>
      <c r="AU247" s="42">
        <f t="shared" si="70"/>
        <v>25</v>
      </c>
      <c r="AV247" s="42">
        <f t="shared" si="70"/>
        <v>30</v>
      </c>
      <c r="AW247" s="42">
        <f t="shared" si="70"/>
        <v>85</v>
      </c>
      <c r="AX247" s="42">
        <f t="shared" si="70"/>
        <v>40</v>
      </c>
      <c r="AY247" s="42">
        <f t="shared" si="70"/>
        <v>25</v>
      </c>
      <c r="AZ247" s="42">
        <f t="shared" si="70"/>
        <v>40</v>
      </c>
      <c r="BA247" s="42">
        <f t="shared" si="70"/>
        <v>30</v>
      </c>
      <c r="BB247" s="42">
        <f t="shared" si="70"/>
        <v>15</v>
      </c>
      <c r="BC247" s="42">
        <f t="shared" si="70"/>
        <v>55</v>
      </c>
      <c r="BD247" s="1" t="s">
        <v>583</v>
      </c>
      <c r="BE247" s="42">
        <f>SUM(AP247:BC247)</f>
        <v>540</v>
      </c>
      <c r="BF247" s="67"/>
      <c r="BG247" s="67"/>
      <c r="BH247" s="67"/>
    </row>
    <row r="248" spans="2:64" ht="15">
      <c r="B248" s="14"/>
      <c r="C248" s="13" t="s">
        <v>114</v>
      </c>
      <c r="D248" s="14" t="s">
        <v>40</v>
      </c>
      <c r="E248" s="13" t="s">
        <v>95</v>
      </c>
      <c r="F248" s="13">
        <v>190</v>
      </c>
      <c r="G248" s="13">
        <v>10</v>
      </c>
      <c r="H248" s="13">
        <v>4</v>
      </c>
      <c r="I248" s="13">
        <v>0.3</v>
      </c>
      <c r="J248" s="13">
        <v>20</v>
      </c>
      <c r="K248" s="13">
        <v>390</v>
      </c>
      <c r="L248" s="13">
        <v>15</v>
      </c>
      <c r="M248" s="13">
        <v>1</v>
      </c>
      <c r="N248" s="13">
        <v>1</v>
      </c>
      <c r="O248" s="13">
        <v>10</v>
      </c>
      <c r="P248" s="13">
        <v>4</v>
      </c>
      <c r="Q248" s="13">
        <v>0</v>
      </c>
      <c r="R248" s="13">
        <v>20</v>
      </c>
      <c r="S248" s="13">
        <v>6</v>
      </c>
      <c r="T248" s="49"/>
      <c r="U248" s="50"/>
      <c r="V248" s="1">
        <v>242</v>
      </c>
      <c r="W248" s="2" t="str">
        <f t="shared" si="62"/>
        <v>Garlic Bread with Cheese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BD248" s="67"/>
      <c r="BE248" s="67"/>
      <c r="BF248" s="67"/>
      <c r="BG248" s="67"/>
      <c r="BH248" s="67"/>
    </row>
    <row r="249" spans="2:64" ht="15">
      <c r="B249" s="14"/>
      <c r="C249" s="13" t="s">
        <v>115</v>
      </c>
      <c r="D249" s="14" t="s">
        <v>40</v>
      </c>
      <c r="E249" s="13" t="s">
        <v>95</v>
      </c>
      <c r="F249" s="13">
        <v>260</v>
      </c>
      <c r="G249" s="13">
        <v>13</v>
      </c>
      <c r="H249" s="13">
        <v>3</v>
      </c>
      <c r="I249" s="13">
        <v>0.2</v>
      </c>
      <c r="J249" s="13">
        <v>10</v>
      </c>
      <c r="K249" s="13">
        <v>520</v>
      </c>
      <c r="L249" s="13">
        <v>28</v>
      </c>
      <c r="M249" s="13">
        <v>1</v>
      </c>
      <c r="N249" s="13">
        <v>2</v>
      </c>
      <c r="O249" s="13">
        <v>8</v>
      </c>
      <c r="P249" s="13">
        <v>4</v>
      </c>
      <c r="Q249" s="13">
        <v>8</v>
      </c>
      <c r="R249" s="13">
        <v>10</v>
      </c>
      <c r="S249" s="13">
        <v>15</v>
      </c>
      <c r="T249" s="49"/>
      <c r="U249" s="50"/>
      <c r="V249" s="1">
        <v>243</v>
      </c>
      <c r="W249" s="2" t="str">
        <f t="shared" si="62"/>
        <v>Top Your Own Bruschetta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N249" s="67"/>
      <c r="BD249" s="67"/>
      <c r="BE249" s="67"/>
      <c r="BF249" s="67"/>
      <c r="BG249" s="67"/>
      <c r="BH249" s="67"/>
    </row>
    <row r="250" spans="2:64" ht="15">
      <c r="B250" s="14"/>
      <c r="C250" s="13" t="s">
        <v>116</v>
      </c>
      <c r="D250" s="14" t="s">
        <v>40</v>
      </c>
      <c r="E250" s="13" t="s">
        <v>95</v>
      </c>
      <c r="F250" s="13">
        <v>270</v>
      </c>
      <c r="G250" s="13">
        <v>11</v>
      </c>
      <c r="H250" s="13">
        <v>4</v>
      </c>
      <c r="I250" s="13">
        <v>0</v>
      </c>
      <c r="J250" s="13">
        <v>25</v>
      </c>
      <c r="K250" s="13">
        <v>390</v>
      </c>
      <c r="L250" s="13">
        <v>31</v>
      </c>
      <c r="M250" s="13">
        <v>1</v>
      </c>
      <c r="N250" s="13">
        <v>1</v>
      </c>
      <c r="O250" s="13">
        <v>12</v>
      </c>
      <c r="P250" s="13">
        <v>0</v>
      </c>
      <c r="Q250" s="13">
        <v>0</v>
      </c>
      <c r="R250" s="13">
        <v>15</v>
      </c>
      <c r="S250" s="13">
        <v>15</v>
      </c>
      <c r="T250" s="49"/>
      <c r="U250" s="50"/>
      <c r="V250" s="1">
        <v>244</v>
      </c>
      <c r="W250" s="2" t="str">
        <f t="shared" si="62"/>
        <v>Stuffed Pizza Rollers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N250" s="67"/>
      <c r="BD250" s="67"/>
      <c r="BE250" s="67"/>
      <c r="BF250" s="67"/>
      <c r="BG250" s="67"/>
      <c r="BH250" s="67"/>
    </row>
    <row r="251" spans="2:64" ht="15">
      <c r="B251" s="14"/>
      <c r="C251" s="13" t="s">
        <v>117</v>
      </c>
      <c r="D251" s="14" t="s">
        <v>40</v>
      </c>
      <c r="E251" s="13" t="s">
        <v>95</v>
      </c>
      <c r="F251" s="13">
        <v>420</v>
      </c>
      <c r="G251" s="13">
        <v>22</v>
      </c>
      <c r="H251" s="13">
        <v>6</v>
      </c>
      <c r="I251" s="13">
        <v>0.5</v>
      </c>
      <c r="J251" s="13">
        <v>30</v>
      </c>
      <c r="K251" s="13">
        <v>1020</v>
      </c>
      <c r="L251" s="13">
        <v>39</v>
      </c>
      <c r="M251" s="13">
        <v>2</v>
      </c>
      <c r="N251" s="13">
        <v>2</v>
      </c>
      <c r="O251" s="13">
        <v>16</v>
      </c>
      <c r="P251" s="13">
        <v>4</v>
      </c>
      <c r="Q251" s="13">
        <v>6</v>
      </c>
      <c r="R251" s="13">
        <v>20</v>
      </c>
      <c r="S251" s="13">
        <v>10</v>
      </c>
      <c r="T251" s="49"/>
      <c r="U251" s="50"/>
      <c r="V251" s="1">
        <v>245</v>
      </c>
      <c r="W251" s="2" t="str">
        <f t="shared" si="62"/>
        <v>Pesto Chicken Spin Rolls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N251" s="67"/>
      <c r="BD251" s="67"/>
      <c r="BE251" s="67"/>
      <c r="BF251" s="67"/>
      <c r="BG251" s="67"/>
      <c r="BH251" s="67"/>
    </row>
    <row r="252" spans="2:64" ht="15">
      <c r="B252" s="14"/>
      <c r="C252" s="13" t="s">
        <v>118</v>
      </c>
      <c r="D252" s="14" t="s">
        <v>40</v>
      </c>
      <c r="E252" s="13" t="s">
        <v>95</v>
      </c>
      <c r="F252" s="13">
        <v>690</v>
      </c>
      <c r="G252" s="13">
        <v>34</v>
      </c>
      <c r="H252" s="13">
        <v>9</v>
      </c>
      <c r="I252" s="13">
        <v>0</v>
      </c>
      <c r="J252" s="13">
        <v>5</v>
      </c>
      <c r="K252" s="13">
        <v>1450</v>
      </c>
      <c r="L252" s="13">
        <v>88</v>
      </c>
      <c r="M252" s="13">
        <v>9</v>
      </c>
      <c r="N252" s="13">
        <v>1</v>
      </c>
      <c r="O252" s="13">
        <v>8</v>
      </c>
      <c r="P252" s="13">
        <v>0</v>
      </c>
      <c r="Q252" s="13">
        <v>15</v>
      </c>
      <c r="R252" s="13">
        <v>6</v>
      </c>
      <c r="S252" s="13">
        <v>10</v>
      </c>
      <c r="T252" s="49"/>
      <c r="U252" s="50"/>
      <c r="V252" s="1">
        <v>246</v>
      </c>
      <c r="W252" s="2" t="str">
        <f t="shared" si="62"/>
        <v>Crispy Potato Wedges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1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BF252" s="67"/>
      <c r="BG252" s="67"/>
      <c r="BH252" s="67"/>
    </row>
    <row r="253" spans="2:64" ht="15">
      <c r="B253" s="14"/>
      <c r="C253" s="13" t="s">
        <v>119</v>
      </c>
      <c r="D253" s="14" t="s">
        <v>40</v>
      </c>
      <c r="E253" s="13" t="s">
        <v>95</v>
      </c>
      <c r="F253" s="13">
        <v>580</v>
      </c>
      <c r="G253" s="13">
        <v>37</v>
      </c>
      <c r="H253" s="13">
        <v>7</v>
      </c>
      <c r="I253" s="13">
        <v>2</v>
      </c>
      <c r="J253" s="13">
        <v>20</v>
      </c>
      <c r="K253" s="13">
        <v>670</v>
      </c>
      <c r="L253" s="13">
        <v>54</v>
      </c>
      <c r="M253" s="13">
        <v>6</v>
      </c>
      <c r="N253" s="13">
        <v>4</v>
      </c>
      <c r="O253" s="13">
        <v>9</v>
      </c>
      <c r="P253" s="13">
        <v>4</v>
      </c>
      <c r="Q253" s="13">
        <v>35</v>
      </c>
      <c r="R253" s="13">
        <v>20</v>
      </c>
      <c r="S253" s="13">
        <v>8</v>
      </c>
      <c r="T253" s="49"/>
      <c r="U253" s="50"/>
      <c r="V253" s="1">
        <v>247</v>
      </c>
      <c r="W253" s="2" t="str">
        <f t="shared" si="62"/>
        <v>Italian Style Nachos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P253" s="3" t="s">
        <v>593</v>
      </c>
      <c r="BF253" s="67"/>
      <c r="BG253" s="67"/>
      <c r="BH253" s="67"/>
    </row>
    <row r="254" spans="2:64" ht="21">
      <c r="B254" s="14"/>
      <c r="C254" s="13" t="s">
        <v>120</v>
      </c>
      <c r="D254" s="14" t="s">
        <v>40</v>
      </c>
      <c r="E254" s="13" t="s">
        <v>95</v>
      </c>
      <c r="F254" s="13">
        <v>940</v>
      </c>
      <c r="G254" s="13">
        <v>47</v>
      </c>
      <c r="H254" s="13">
        <v>3</v>
      </c>
      <c r="I254" s="13">
        <v>0</v>
      </c>
      <c r="J254" s="13">
        <v>0</v>
      </c>
      <c r="K254" s="13">
        <v>2120</v>
      </c>
      <c r="L254" s="13">
        <v>121</v>
      </c>
      <c r="M254" s="13">
        <v>11</v>
      </c>
      <c r="N254" s="13">
        <v>0</v>
      </c>
      <c r="O254" s="13">
        <v>8</v>
      </c>
      <c r="P254" s="13">
        <v>0</v>
      </c>
      <c r="Q254" s="13">
        <v>6</v>
      </c>
      <c r="R254" s="13">
        <v>6</v>
      </c>
      <c r="S254" s="13">
        <v>15</v>
      </c>
      <c r="T254" s="49"/>
      <c r="U254" s="50"/>
      <c r="V254" s="1">
        <v>248</v>
      </c>
      <c r="W254" s="2" t="str">
        <f t="shared" si="62"/>
        <v>French Fries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P254" s="84" t="s">
        <v>594</v>
      </c>
      <c r="AQ254" s="85">
        <f>AS218*BE221+AS223*BE232+AS234*BE237+AS239*BE242+AS244*BE247</f>
        <v>26.161839077973895</v>
      </c>
      <c r="BF254" s="67"/>
      <c r="BG254" s="67"/>
      <c r="BH254" s="67"/>
    </row>
    <row r="255" spans="2:64" ht="15">
      <c r="B255" s="14"/>
      <c r="C255" s="13" t="s">
        <v>26</v>
      </c>
      <c r="D255" s="14" t="s">
        <v>40</v>
      </c>
      <c r="E255" s="13" t="s">
        <v>39</v>
      </c>
      <c r="F255" s="13">
        <v>241</v>
      </c>
      <c r="G255" s="13">
        <v>0</v>
      </c>
      <c r="H255" s="13">
        <v>0</v>
      </c>
      <c r="I255" s="13">
        <v>0</v>
      </c>
      <c r="J255" s="13">
        <v>0</v>
      </c>
      <c r="K255" s="13">
        <v>24</v>
      </c>
      <c r="L255" s="13">
        <v>64</v>
      </c>
      <c r="M255" s="13">
        <v>0</v>
      </c>
      <c r="N255" s="13">
        <v>64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49"/>
      <c r="U255" s="50"/>
      <c r="V255" s="1">
        <v>249</v>
      </c>
      <c r="W255" s="2" t="str">
        <f t="shared" si="62"/>
        <v>Pepsi®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BF255" s="67"/>
      <c r="BG255" s="67"/>
      <c r="BH255" s="67"/>
    </row>
    <row r="256" spans="2:64" ht="15">
      <c r="B256" s="14"/>
      <c r="C256" s="13" t="s">
        <v>27</v>
      </c>
      <c r="D256" s="14" t="s">
        <v>40</v>
      </c>
      <c r="E256" s="13" t="s">
        <v>39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40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49"/>
      <c r="U256" s="50"/>
      <c r="V256" s="1">
        <v>250</v>
      </c>
      <c r="W256" s="2" t="str">
        <f t="shared" si="62"/>
        <v>Diet Pepsi®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1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P256" s="86" t="s">
        <v>595</v>
      </c>
      <c r="AQ256" s="86"/>
      <c r="BF256" s="67"/>
      <c r="BG256" s="67"/>
      <c r="BH256" s="67"/>
    </row>
    <row r="257" spans="2:60" ht="15">
      <c r="B257" s="14"/>
      <c r="C257" s="13" t="s">
        <v>28</v>
      </c>
      <c r="D257" s="14" t="s">
        <v>40</v>
      </c>
      <c r="E257" s="13" t="s">
        <v>39</v>
      </c>
      <c r="F257" s="13">
        <v>257</v>
      </c>
      <c r="G257" s="13">
        <v>0</v>
      </c>
      <c r="H257" s="13">
        <v>0</v>
      </c>
      <c r="I257" s="13">
        <v>0</v>
      </c>
      <c r="J257" s="13">
        <v>0</v>
      </c>
      <c r="K257" s="13">
        <v>96</v>
      </c>
      <c r="L257" s="13">
        <v>67</v>
      </c>
      <c r="M257" s="13">
        <v>0</v>
      </c>
      <c r="N257" s="13">
        <v>67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49"/>
      <c r="U257" s="50"/>
      <c r="V257" s="1">
        <v>251</v>
      </c>
      <c r="W257" s="2" t="str">
        <f t="shared" si="62"/>
        <v>7 UP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BF257" s="67"/>
      <c r="BG257" s="67"/>
      <c r="BH257" s="67"/>
    </row>
    <row r="258" spans="2:60" ht="15">
      <c r="B258" s="14"/>
      <c r="C258" s="13" t="s">
        <v>29</v>
      </c>
      <c r="D258" s="14" t="s">
        <v>40</v>
      </c>
      <c r="E258" s="13" t="s">
        <v>39</v>
      </c>
      <c r="F258" s="13">
        <v>177</v>
      </c>
      <c r="G258" s="13">
        <v>0</v>
      </c>
      <c r="H258" s="13">
        <v>0</v>
      </c>
      <c r="I258" s="13">
        <v>0</v>
      </c>
      <c r="J258" s="13">
        <v>0</v>
      </c>
      <c r="K258" s="13">
        <v>32</v>
      </c>
      <c r="L258" s="13">
        <v>45</v>
      </c>
      <c r="M258" s="13">
        <v>0</v>
      </c>
      <c r="N258" s="13">
        <v>45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49"/>
      <c r="U258" s="50"/>
      <c r="V258" s="1">
        <v>252</v>
      </c>
      <c r="W258" s="2" t="str">
        <f t="shared" si="62"/>
        <v>Lipton Brisk Tea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O258" s="69"/>
      <c r="AP258" s="31" t="s">
        <v>532</v>
      </c>
      <c r="AQ258" s="32" t="s">
        <v>533</v>
      </c>
      <c r="AR258" s="32" t="s">
        <v>534</v>
      </c>
      <c r="AS258" s="32" t="s">
        <v>535</v>
      </c>
      <c r="AT258" s="32" t="s">
        <v>536</v>
      </c>
      <c r="AU258" s="32" t="s">
        <v>537</v>
      </c>
      <c r="AV258" s="32" t="s">
        <v>538</v>
      </c>
      <c r="AW258" s="32" t="s">
        <v>539</v>
      </c>
      <c r="AX258" s="32" t="s">
        <v>540</v>
      </c>
      <c r="AY258" s="32" t="s">
        <v>541</v>
      </c>
      <c r="AZ258" s="32" t="s">
        <v>542</v>
      </c>
      <c r="BA258" s="32" t="s">
        <v>543</v>
      </c>
      <c r="BB258" s="32" t="s">
        <v>544</v>
      </c>
      <c r="BC258" s="33" t="s">
        <v>545</v>
      </c>
      <c r="BF258" s="67"/>
      <c r="BG258" s="67"/>
      <c r="BH258" s="67"/>
    </row>
    <row r="259" spans="2:60" ht="15">
      <c r="B259" s="14"/>
      <c r="C259" s="13" t="s">
        <v>30</v>
      </c>
      <c r="D259" s="14" t="s">
        <v>40</v>
      </c>
      <c r="E259" s="13" t="s">
        <v>39</v>
      </c>
      <c r="F259" s="13">
        <v>257</v>
      </c>
      <c r="G259" s="13">
        <v>0</v>
      </c>
      <c r="H259" s="13">
        <v>0</v>
      </c>
      <c r="I259" s="13">
        <v>0</v>
      </c>
      <c r="J259" s="13">
        <v>0</v>
      </c>
      <c r="K259" s="13">
        <v>56</v>
      </c>
      <c r="L259" s="13">
        <v>71</v>
      </c>
      <c r="M259" s="13">
        <v>0</v>
      </c>
      <c r="N259" s="13">
        <v>71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49"/>
      <c r="U259" s="50"/>
      <c r="V259" s="1">
        <v>253</v>
      </c>
      <c r="W259" s="2" t="str">
        <f t="shared" si="62"/>
        <v>Mountain Dew®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O259" s="88" t="s">
        <v>597</v>
      </c>
      <c r="AP259" s="87">
        <f t="shared" ref="AP259:BC259" si="71">AP226+AP227</f>
        <v>620</v>
      </c>
      <c r="AQ259" s="87">
        <f t="shared" si="71"/>
        <v>809.999999</v>
      </c>
      <c r="AR259" s="87">
        <f t="shared" si="71"/>
        <v>809.999999</v>
      </c>
      <c r="AS259" s="87">
        <f t="shared" si="71"/>
        <v>760</v>
      </c>
      <c r="AT259" s="87">
        <f t="shared" si="71"/>
        <v>730</v>
      </c>
      <c r="AU259" s="87">
        <f t="shared" si="71"/>
        <v>770</v>
      </c>
      <c r="AV259" s="87">
        <f t="shared" si="71"/>
        <v>640</v>
      </c>
      <c r="AW259" s="87">
        <f t="shared" si="71"/>
        <v>920</v>
      </c>
      <c r="AX259" s="87">
        <f t="shared" si="71"/>
        <v>789.999999</v>
      </c>
      <c r="AY259" s="87">
        <f t="shared" si="71"/>
        <v>620</v>
      </c>
      <c r="AZ259" s="87">
        <f t="shared" si="71"/>
        <v>650</v>
      </c>
      <c r="BA259" s="87">
        <f t="shared" si="71"/>
        <v>700</v>
      </c>
      <c r="BB259" s="87">
        <f t="shared" si="71"/>
        <v>700</v>
      </c>
      <c r="BC259" s="87">
        <f t="shared" si="71"/>
        <v>641</v>
      </c>
      <c r="BF259" s="67"/>
      <c r="BG259" s="67"/>
      <c r="BH259" s="67"/>
    </row>
    <row r="260" spans="2:60" ht="15">
      <c r="B260" s="14"/>
      <c r="C260" s="13" t="s">
        <v>31</v>
      </c>
      <c r="D260" s="14" t="s">
        <v>40</v>
      </c>
      <c r="E260" s="13" t="s">
        <v>39</v>
      </c>
      <c r="F260" s="13">
        <v>250</v>
      </c>
      <c r="G260" s="13">
        <v>0</v>
      </c>
      <c r="H260" s="13">
        <v>0</v>
      </c>
      <c r="I260" s="13">
        <v>0</v>
      </c>
      <c r="J260" s="13">
        <v>0</v>
      </c>
      <c r="K260" s="13">
        <v>90</v>
      </c>
      <c r="L260" s="13">
        <v>68</v>
      </c>
      <c r="M260" s="13">
        <v>0</v>
      </c>
      <c r="N260" s="13">
        <v>68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49"/>
      <c r="U260" s="50"/>
      <c r="V260" s="1">
        <v>254</v>
      </c>
      <c r="W260" s="2" t="str">
        <f t="shared" si="62"/>
        <v>Dr Pepper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O260" s="89" t="s">
        <v>5</v>
      </c>
      <c r="AP260" s="3" t="s">
        <v>5</v>
      </c>
      <c r="AQ260" s="3" t="s">
        <v>5</v>
      </c>
      <c r="AR260" s="3" t="s">
        <v>5</v>
      </c>
      <c r="AS260" s="3" t="s">
        <v>5</v>
      </c>
      <c r="AT260" s="3" t="s">
        <v>5</v>
      </c>
      <c r="AU260" s="3" t="s">
        <v>5</v>
      </c>
      <c r="AV260" s="3" t="s">
        <v>5</v>
      </c>
      <c r="AW260" s="3" t="s">
        <v>5</v>
      </c>
      <c r="AX260" s="3" t="s">
        <v>5</v>
      </c>
      <c r="AY260" s="3" t="s">
        <v>5</v>
      </c>
      <c r="AZ260" s="3" t="s">
        <v>5</v>
      </c>
      <c r="BA260" s="3" t="s">
        <v>5</v>
      </c>
      <c r="BB260" s="3" t="s">
        <v>5</v>
      </c>
      <c r="BC260" s="3" t="s">
        <v>5</v>
      </c>
      <c r="BF260" s="67"/>
      <c r="BG260" s="67"/>
      <c r="BH260" s="67"/>
    </row>
    <row r="261" spans="2:60" ht="15">
      <c r="B261" s="14"/>
      <c r="C261" s="13" t="s">
        <v>32</v>
      </c>
      <c r="D261" s="14" t="s">
        <v>40</v>
      </c>
      <c r="E261" s="13" t="s">
        <v>39</v>
      </c>
      <c r="F261" s="13">
        <v>289</v>
      </c>
      <c r="G261" s="13">
        <v>0</v>
      </c>
      <c r="H261" s="13">
        <v>0</v>
      </c>
      <c r="I261" s="13">
        <v>0</v>
      </c>
      <c r="J261" s="13">
        <v>0</v>
      </c>
      <c r="K261" s="13">
        <v>104</v>
      </c>
      <c r="L261" s="13">
        <v>77</v>
      </c>
      <c r="M261" s="13">
        <v>0</v>
      </c>
      <c r="N261" s="13">
        <v>77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49"/>
      <c r="U261" s="50"/>
      <c r="V261" s="1">
        <v>255</v>
      </c>
      <c r="W261" s="2" t="str">
        <f t="shared" si="62"/>
        <v>Orange Crush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O261" s="88" t="s">
        <v>598</v>
      </c>
      <c r="AP261" s="100">
        <f t="shared" ref="AP261:BC261" si="72">AP198</f>
        <v>620</v>
      </c>
      <c r="AQ261" s="100">
        <f t="shared" si="72"/>
        <v>810</v>
      </c>
      <c r="AR261" s="100">
        <f t="shared" si="72"/>
        <v>810</v>
      </c>
      <c r="AS261" s="100">
        <f t="shared" si="72"/>
        <v>760</v>
      </c>
      <c r="AT261" s="100">
        <f t="shared" si="72"/>
        <v>730</v>
      </c>
      <c r="AU261" s="100">
        <f t="shared" si="72"/>
        <v>770</v>
      </c>
      <c r="AV261" s="100">
        <f t="shared" si="72"/>
        <v>640</v>
      </c>
      <c r="AW261" s="100">
        <f t="shared" si="72"/>
        <v>920</v>
      </c>
      <c r="AX261" s="100">
        <f t="shared" si="72"/>
        <v>790</v>
      </c>
      <c r="AY261" s="100">
        <f t="shared" si="72"/>
        <v>620</v>
      </c>
      <c r="AZ261" s="100">
        <f t="shared" si="72"/>
        <v>650</v>
      </c>
      <c r="BA261" s="100">
        <f t="shared" si="72"/>
        <v>700</v>
      </c>
      <c r="BB261" s="100">
        <f t="shared" si="72"/>
        <v>700</v>
      </c>
      <c r="BC261" s="100">
        <f t="shared" si="72"/>
        <v>641</v>
      </c>
    </row>
    <row r="262" spans="2:60" ht="15">
      <c r="B262" s="14"/>
      <c r="C262" s="13" t="s">
        <v>33</v>
      </c>
      <c r="D262" s="14" t="s">
        <v>40</v>
      </c>
      <c r="E262" s="13" t="s">
        <v>39</v>
      </c>
      <c r="F262" s="13">
        <v>241</v>
      </c>
      <c r="G262" s="13">
        <v>0</v>
      </c>
      <c r="H262" s="13">
        <v>0</v>
      </c>
      <c r="I262" s="13">
        <v>0</v>
      </c>
      <c r="J262" s="13">
        <v>0</v>
      </c>
      <c r="K262" s="13">
        <v>40</v>
      </c>
      <c r="L262" s="13">
        <v>63</v>
      </c>
      <c r="M262" s="13">
        <v>0</v>
      </c>
      <c r="N262" s="13">
        <v>63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49"/>
      <c r="U262" s="50"/>
      <c r="V262" s="1">
        <v>256</v>
      </c>
      <c r="W262" s="2" t="str">
        <f t="shared" si="62"/>
        <v>Mug Root Beer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O262" s="88"/>
      <c r="AY262" s="67"/>
      <c r="AZ262" s="67"/>
      <c r="BA262" s="67"/>
      <c r="BB262" s="67"/>
      <c r="BC262" s="67"/>
    </row>
    <row r="263" spans="2:60" ht="15">
      <c r="B263" s="14"/>
      <c r="C263" s="13" t="s">
        <v>34</v>
      </c>
      <c r="D263" s="14" t="s">
        <v>40</v>
      </c>
      <c r="E263" s="13" t="s">
        <v>39</v>
      </c>
      <c r="F263" s="13">
        <v>82</v>
      </c>
      <c r="G263" s="13">
        <v>0</v>
      </c>
      <c r="H263" s="13">
        <v>0</v>
      </c>
      <c r="I263" s="13">
        <v>0</v>
      </c>
      <c r="J263" s="13">
        <v>0</v>
      </c>
      <c r="K263" s="13">
        <v>7</v>
      </c>
      <c r="L263" s="13">
        <v>20</v>
      </c>
      <c r="M263" s="13">
        <v>0</v>
      </c>
      <c r="N263" s="13">
        <v>16</v>
      </c>
      <c r="O263" s="13">
        <v>0</v>
      </c>
      <c r="P263" s="13">
        <v>0</v>
      </c>
      <c r="Q263" s="13">
        <v>55</v>
      </c>
      <c r="R263" s="13">
        <v>0</v>
      </c>
      <c r="S263" s="13">
        <v>0</v>
      </c>
      <c r="T263" s="49"/>
      <c r="U263" s="50"/>
      <c r="V263" s="1">
        <v>257</v>
      </c>
      <c r="W263" s="2" t="str">
        <f t="shared" si="62"/>
        <v>Apple Juice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</row>
    <row r="264" spans="2:60" ht="15">
      <c r="B264" s="14"/>
      <c r="C264" s="13" t="s">
        <v>35</v>
      </c>
      <c r="D264" s="14" t="s">
        <v>40</v>
      </c>
      <c r="E264" s="13" t="s">
        <v>39</v>
      </c>
      <c r="F264" s="13">
        <v>80</v>
      </c>
      <c r="G264" s="13">
        <v>0</v>
      </c>
      <c r="H264" s="13">
        <v>0</v>
      </c>
      <c r="I264" s="13">
        <v>0</v>
      </c>
      <c r="J264" s="13">
        <v>0</v>
      </c>
      <c r="K264" s="13">
        <v>5</v>
      </c>
      <c r="L264" s="13">
        <v>12</v>
      </c>
      <c r="M264" s="13">
        <v>0</v>
      </c>
      <c r="N264" s="13">
        <v>4</v>
      </c>
      <c r="O264" s="13">
        <v>1</v>
      </c>
      <c r="P264" s="13">
        <v>0</v>
      </c>
      <c r="Q264" s="13">
        <v>45</v>
      </c>
      <c r="R264" s="13">
        <v>0</v>
      </c>
      <c r="S264" s="13">
        <v>0</v>
      </c>
      <c r="T264" s="49"/>
      <c r="U264" s="50"/>
      <c r="V264" s="1">
        <v>258</v>
      </c>
      <c r="W264" s="2" t="str">
        <f t="shared" ref="W264:W327" si="73">C264</f>
        <v>Juicy Frizzers- Orange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O264" s="88" t="s">
        <v>596</v>
      </c>
      <c r="AP264" s="42">
        <f t="shared" ref="AP264:BC264" si="74">AP228</f>
        <v>1</v>
      </c>
      <c r="AQ264" s="42">
        <f t="shared" si="74"/>
        <v>1</v>
      </c>
      <c r="AR264" s="42">
        <f t="shared" si="74"/>
        <v>1</v>
      </c>
      <c r="AS264" s="42">
        <f t="shared" si="74"/>
        <v>1</v>
      </c>
      <c r="AT264" s="42">
        <f t="shared" si="74"/>
        <v>1</v>
      </c>
      <c r="AU264" s="42">
        <f t="shared" si="74"/>
        <v>1</v>
      </c>
      <c r="AV264" s="42">
        <f t="shared" si="74"/>
        <v>1</v>
      </c>
      <c r="AW264" s="42">
        <f t="shared" si="74"/>
        <v>1</v>
      </c>
      <c r="AX264" s="42">
        <f t="shared" si="74"/>
        <v>1</v>
      </c>
      <c r="AY264" s="42">
        <f t="shared" si="74"/>
        <v>1</v>
      </c>
      <c r="AZ264" s="42">
        <f t="shared" si="74"/>
        <v>1</v>
      </c>
      <c r="BA264" s="42">
        <f t="shared" si="74"/>
        <v>1</v>
      </c>
      <c r="BB264" s="42">
        <f t="shared" si="74"/>
        <v>1</v>
      </c>
      <c r="BC264" s="42">
        <f t="shared" si="74"/>
        <v>1</v>
      </c>
      <c r="BE264" s="7" t="s">
        <v>616</v>
      </c>
    </row>
    <row r="265" spans="2:60" ht="15">
      <c r="B265" s="14"/>
      <c r="C265" s="13" t="s">
        <v>36</v>
      </c>
      <c r="D265" s="14" t="s">
        <v>40</v>
      </c>
      <c r="E265" s="13" t="s">
        <v>39</v>
      </c>
      <c r="F265" s="13">
        <v>82</v>
      </c>
      <c r="G265" s="13">
        <v>0</v>
      </c>
      <c r="H265" s="13">
        <v>0</v>
      </c>
      <c r="I265" s="13">
        <v>0</v>
      </c>
      <c r="J265" s="13">
        <v>0</v>
      </c>
      <c r="K265" s="13">
        <v>10</v>
      </c>
      <c r="L265" s="13">
        <v>19</v>
      </c>
      <c r="M265" s="13">
        <v>0</v>
      </c>
      <c r="N265" s="13">
        <v>16</v>
      </c>
      <c r="O265" s="13">
        <v>0</v>
      </c>
      <c r="P265" s="13">
        <v>0</v>
      </c>
      <c r="Q265" s="13">
        <v>88</v>
      </c>
      <c r="R265" s="13">
        <v>2</v>
      </c>
      <c r="S265" s="13">
        <v>0</v>
      </c>
      <c r="T265" s="49"/>
      <c r="U265" s="50"/>
      <c r="V265" s="1">
        <v>259</v>
      </c>
      <c r="W265" s="2" t="str">
        <f t="shared" si="73"/>
        <v>Orange Juice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O265" s="88" t="s">
        <v>10</v>
      </c>
      <c r="AP265" s="1" t="s">
        <v>10</v>
      </c>
      <c r="AQ265" s="1" t="s">
        <v>10</v>
      </c>
      <c r="AR265" s="1" t="s">
        <v>10</v>
      </c>
      <c r="AS265" s="1" t="s">
        <v>10</v>
      </c>
      <c r="AT265" s="1" t="s">
        <v>10</v>
      </c>
      <c r="AU265" s="1" t="s">
        <v>10</v>
      </c>
      <c r="AV265" s="1" t="s">
        <v>10</v>
      </c>
      <c r="AW265" s="1" t="s">
        <v>10</v>
      </c>
      <c r="AX265" s="1" t="s">
        <v>10</v>
      </c>
      <c r="AY265" s="1" t="s">
        <v>10</v>
      </c>
      <c r="AZ265" s="1" t="s">
        <v>10</v>
      </c>
      <c r="BA265" s="1" t="s">
        <v>10</v>
      </c>
      <c r="BB265" s="1" t="s">
        <v>10</v>
      </c>
      <c r="BC265" s="1" t="s">
        <v>10</v>
      </c>
      <c r="BE265" s="68" t="s">
        <v>617</v>
      </c>
    </row>
    <row r="266" spans="2:60" ht="15">
      <c r="B266" s="14"/>
      <c r="C266" s="13" t="s">
        <v>37</v>
      </c>
      <c r="D266" s="14" t="s">
        <v>40</v>
      </c>
      <c r="E266" s="13" t="s">
        <v>39</v>
      </c>
      <c r="F266" s="13">
        <v>80</v>
      </c>
      <c r="G266" s="13">
        <v>0</v>
      </c>
      <c r="H266" s="13">
        <v>0</v>
      </c>
      <c r="I266" s="13">
        <v>0</v>
      </c>
      <c r="J266" s="13">
        <v>0</v>
      </c>
      <c r="K266" s="13">
        <v>10</v>
      </c>
      <c r="L266" s="13">
        <v>13</v>
      </c>
      <c r="M266" s="13">
        <v>0</v>
      </c>
      <c r="N266" s="13">
        <v>12</v>
      </c>
      <c r="O266" s="13">
        <v>0</v>
      </c>
      <c r="P266" s="13">
        <v>0</v>
      </c>
      <c r="Q266" s="13">
        <v>45</v>
      </c>
      <c r="R266" s="13">
        <v>0</v>
      </c>
      <c r="S266" s="13">
        <v>0</v>
      </c>
      <c r="T266" s="49"/>
      <c r="U266" s="50"/>
      <c r="V266" s="1">
        <v>260</v>
      </c>
      <c r="W266" s="2" t="str">
        <f t="shared" si="73"/>
        <v>Juicy Frizzers- Apple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O266" s="88" t="s">
        <v>589</v>
      </c>
      <c r="AP266" s="28">
        <f t="shared" ref="AP266:BC266" si="75">AP229</f>
        <v>0</v>
      </c>
      <c r="AQ266" s="28">
        <f t="shared" si="75"/>
        <v>1</v>
      </c>
      <c r="AR266" s="28">
        <f t="shared" si="75"/>
        <v>1</v>
      </c>
      <c r="AS266" s="28">
        <f t="shared" si="75"/>
        <v>0</v>
      </c>
      <c r="AT266" s="28">
        <f t="shared" si="75"/>
        <v>0</v>
      </c>
      <c r="AU266" s="28">
        <f t="shared" si="75"/>
        <v>0</v>
      </c>
      <c r="AV266" s="28">
        <f t="shared" si="75"/>
        <v>0</v>
      </c>
      <c r="AW266" s="28">
        <f t="shared" si="75"/>
        <v>1</v>
      </c>
      <c r="AX266" s="28">
        <f t="shared" si="75"/>
        <v>1</v>
      </c>
      <c r="AY266" s="28">
        <f t="shared" si="75"/>
        <v>0</v>
      </c>
      <c r="AZ266" s="28">
        <f t="shared" si="75"/>
        <v>0</v>
      </c>
      <c r="BA266" s="28">
        <f t="shared" si="75"/>
        <v>0</v>
      </c>
      <c r="BB266" s="28">
        <f t="shared" si="75"/>
        <v>0</v>
      </c>
      <c r="BC266" s="28">
        <f t="shared" si="75"/>
        <v>0</v>
      </c>
      <c r="BE266" s="7" t="s">
        <v>618</v>
      </c>
    </row>
    <row r="267" spans="2:60" ht="15">
      <c r="B267" s="14"/>
      <c r="C267" s="13" t="s">
        <v>38</v>
      </c>
      <c r="D267" s="14" t="s">
        <v>40</v>
      </c>
      <c r="E267" s="13" t="s">
        <v>39</v>
      </c>
      <c r="F267" s="13">
        <v>90</v>
      </c>
      <c r="G267" s="13">
        <v>3</v>
      </c>
      <c r="H267" s="13">
        <v>2</v>
      </c>
      <c r="I267" s="13">
        <v>0</v>
      </c>
      <c r="J267" s="13">
        <v>15</v>
      </c>
      <c r="K267" s="13">
        <v>90</v>
      </c>
      <c r="L267" s="13">
        <v>8</v>
      </c>
      <c r="M267" s="13">
        <v>0</v>
      </c>
      <c r="N267" s="13">
        <v>8</v>
      </c>
      <c r="O267" s="13">
        <v>6</v>
      </c>
      <c r="P267" s="13">
        <v>6</v>
      </c>
      <c r="Q267" s="13">
        <v>2</v>
      </c>
      <c r="R267" s="13">
        <v>20</v>
      </c>
      <c r="S267" s="13">
        <v>0</v>
      </c>
      <c r="T267" s="49"/>
      <c r="U267" s="50"/>
      <c r="V267" s="1">
        <v>261</v>
      </c>
      <c r="W267" s="2" t="str">
        <f t="shared" si="73"/>
        <v>Milk 2%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O267" s="71"/>
      <c r="AY267" s="67"/>
      <c r="AZ267" s="67"/>
      <c r="BA267" s="67"/>
      <c r="BB267" s="67"/>
      <c r="BC267" s="67"/>
      <c r="BE267" s="7"/>
    </row>
    <row r="268" spans="2:60" ht="15">
      <c r="B268" s="17" t="s">
        <v>193</v>
      </c>
      <c r="C268" s="18" t="s">
        <v>122</v>
      </c>
      <c r="D268" s="19" t="s">
        <v>203</v>
      </c>
      <c r="E268" s="19" t="s">
        <v>75</v>
      </c>
      <c r="F268" s="19">
        <v>390</v>
      </c>
      <c r="G268" s="19">
        <v>12</v>
      </c>
      <c r="H268" s="19">
        <v>5</v>
      </c>
      <c r="I268" s="19">
        <v>0.2</v>
      </c>
      <c r="J268" s="19">
        <v>45</v>
      </c>
      <c r="K268" s="19">
        <v>1450</v>
      </c>
      <c r="L268" s="19">
        <v>49</v>
      </c>
      <c r="M268" s="19">
        <v>3</v>
      </c>
      <c r="N268" s="19">
        <v>4</v>
      </c>
      <c r="O268" s="19">
        <v>23</v>
      </c>
      <c r="P268" s="19">
        <v>4</v>
      </c>
      <c r="Q268" s="19">
        <v>20</v>
      </c>
      <c r="R268" s="19">
        <v>20</v>
      </c>
      <c r="S268" s="19">
        <v>35</v>
      </c>
      <c r="T268" s="51"/>
      <c r="U268" s="52"/>
      <c r="V268" s="1">
        <v>262</v>
      </c>
      <c r="W268" s="2" t="str">
        <f t="shared" si="73"/>
        <v>Ham &amp; Swiss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BE268" s="7"/>
    </row>
    <row r="269" spans="2:60" ht="15">
      <c r="B269" s="17" t="s">
        <v>193</v>
      </c>
      <c r="C269" s="18" t="s">
        <v>123</v>
      </c>
      <c r="D269" s="19" t="s">
        <v>203</v>
      </c>
      <c r="E269" s="19" t="s">
        <v>75</v>
      </c>
      <c r="F269" s="19">
        <v>370</v>
      </c>
      <c r="G269" s="19">
        <v>7</v>
      </c>
      <c r="H269" s="19">
        <v>2</v>
      </c>
      <c r="I269" s="19">
        <v>0</v>
      </c>
      <c r="J269" s="19">
        <v>35</v>
      </c>
      <c r="K269" s="19">
        <v>1410</v>
      </c>
      <c r="L269" s="19">
        <v>54</v>
      </c>
      <c r="M269" s="19">
        <v>3</v>
      </c>
      <c r="N269" s="19">
        <v>6</v>
      </c>
      <c r="O269" s="19">
        <v>21</v>
      </c>
      <c r="P269" s="19">
        <v>0</v>
      </c>
      <c r="Q269" s="19">
        <v>20</v>
      </c>
      <c r="R269" s="19">
        <v>2</v>
      </c>
      <c r="S269" s="19">
        <v>30</v>
      </c>
      <c r="T269" s="51"/>
      <c r="U269" s="52"/>
      <c r="V269" s="1">
        <v>263</v>
      </c>
      <c r="W269" s="2" t="str">
        <f t="shared" si="73"/>
        <v>Turkey Bacon Club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O269" s="88" t="s">
        <v>586</v>
      </c>
      <c r="AP269" s="42">
        <f t="shared" ref="AP269:BC269" si="76">AP226</f>
        <v>620</v>
      </c>
      <c r="AQ269" s="42">
        <f t="shared" si="76"/>
        <v>771.42857000000004</v>
      </c>
      <c r="AR269" s="42">
        <f t="shared" si="76"/>
        <v>771.42857000000004</v>
      </c>
      <c r="AS269" s="42">
        <f t="shared" si="76"/>
        <v>760</v>
      </c>
      <c r="AT269" s="42">
        <f t="shared" si="76"/>
        <v>730</v>
      </c>
      <c r="AU269" s="42">
        <f t="shared" si="76"/>
        <v>770</v>
      </c>
      <c r="AV269" s="42">
        <f t="shared" si="76"/>
        <v>640</v>
      </c>
      <c r="AW269" s="42">
        <f t="shared" si="76"/>
        <v>771.42857000000004</v>
      </c>
      <c r="AX269" s="42">
        <f t="shared" si="76"/>
        <v>771.42857000000004</v>
      </c>
      <c r="AY269" s="42">
        <f t="shared" si="76"/>
        <v>620</v>
      </c>
      <c r="AZ269" s="42">
        <f t="shared" si="76"/>
        <v>650</v>
      </c>
      <c r="BA269" s="42">
        <f t="shared" si="76"/>
        <v>700</v>
      </c>
      <c r="BB269" s="42">
        <f t="shared" si="76"/>
        <v>700</v>
      </c>
      <c r="BC269" s="42">
        <f t="shared" si="76"/>
        <v>641</v>
      </c>
      <c r="BE269" s="7" t="s">
        <v>616</v>
      </c>
    </row>
    <row r="270" spans="2:60" ht="15">
      <c r="B270" s="17" t="s">
        <v>193</v>
      </c>
      <c r="C270" s="18" t="s">
        <v>124</v>
      </c>
      <c r="D270" s="19" t="s">
        <v>203</v>
      </c>
      <c r="E270" s="19" t="s">
        <v>75</v>
      </c>
      <c r="F270" s="19">
        <v>340</v>
      </c>
      <c r="G270" s="19">
        <v>9</v>
      </c>
      <c r="H270" s="19">
        <v>1.5</v>
      </c>
      <c r="I270" s="19">
        <v>0.1</v>
      </c>
      <c r="J270" s="19">
        <v>30</v>
      </c>
      <c r="K270" s="19">
        <v>970</v>
      </c>
      <c r="L270" s="19">
        <v>47</v>
      </c>
      <c r="M270" s="19">
        <v>3</v>
      </c>
      <c r="N270" s="19">
        <v>3</v>
      </c>
      <c r="O270" s="19">
        <v>19</v>
      </c>
      <c r="P270" s="19">
        <v>2</v>
      </c>
      <c r="Q270" s="19">
        <v>30</v>
      </c>
      <c r="R270" s="19">
        <v>2</v>
      </c>
      <c r="S270" s="19">
        <v>30</v>
      </c>
      <c r="T270" s="51"/>
      <c r="U270" s="52"/>
      <c r="V270" s="1">
        <v>264</v>
      </c>
      <c r="W270" s="2" t="str">
        <f t="shared" si="73"/>
        <v>Chicken Salad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O270" s="89" t="s">
        <v>25</v>
      </c>
      <c r="AP270" s="89" t="s">
        <v>25</v>
      </c>
      <c r="AQ270" s="89" t="s">
        <v>25</v>
      </c>
      <c r="AR270" s="89" t="s">
        <v>25</v>
      </c>
      <c r="AS270" s="89" t="s">
        <v>25</v>
      </c>
      <c r="AT270" s="89" t="s">
        <v>25</v>
      </c>
      <c r="AU270" s="89" t="s">
        <v>25</v>
      </c>
      <c r="AV270" s="89" t="s">
        <v>25</v>
      </c>
      <c r="AW270" s="89" t="s">
        <v>25</v>
      </c>
      <c r="AX270" s="89" t="s">
        <v>25</v>
      </c>
      <c r="AY270" s="89" t="s">
        <v>25</v>
      </c>
      <c r="AZ270" s="89" t="s">
        <v>25</v>
      </c>
      <c r="BA270" s="89" t="s">
        <v>25</v>
      </c>
      <c r="BB270" s="89" t="s">
        <v>25</v>
      </c>
      <c r="BC270" s="89" t="s">
        <v>25</v>
      </c>
      <c r="BE270" s="68" t="s">
        <v>617</v>
      </c>
    </row>
    <row r="271" spans="2:60" ht="15">
      <c r="B271" s="17" t="s">
        <v>193</v>
      </c>
      <c r="C271" s="18" t="s">
        <v>125</v>
      </c>
      <c r="D271" s="19" t="s">
        <v>203</v>
      </c>
      <c r="E271" s="19" t="s">
        <v>75</v>
      </c>
      <c r="F271" s="19">
        <v>360</v>
      </c>
      <c r="G271" s="19">
        <v>13</v>
      </c>
      <c r="H271" s="19">
        <v>3</v>
      </c>
      <c r="I271" s="19">
        <v>0</v>
      </c>
      <c r="J271" s="19">
        <v>240</v>
      </c>
      <c r="K271" s="19">
        <v>760</v>
      </c>
      <c r="L271" s="19">
        <v>45</v>
      </c>
      <c r="M271" s="19">
        <v>3</v>
      </c>
      <c r="N271" s="19">
        <v>3</v>
      </c>
      <c r="O271" s="19">
        <v>16</v>
      </c>
      <c r="P271" s="19">
        <v>0</v>
      </c>
      <c r="Q271" s="19">
        <v>15</v>
      </c>
      <c r="R271" s="19">
        <v>4</v>
      </c>
      <c r="S271" s="19">
        <v>35</v>
      </c>
      <c r="T271" s="51"/>
      <c r="U271" s="52"/>
      <c r="V271" s="1">
        <v>265</v>
      </c>
      <c r="W271" s="2" t="str">
        <f t="shared" si="73"/>
        <v>Egg Salad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O271" s="90">
        <f>AN226</f>
        <v>771.42857142857133</v>
      </c>
      <c r="AP271" s="73">
        <f>AO271</f>
        <v>771.42857142857133</v>
      </c>
      <c r="AQ271" s="73">
        <f t="shared" ref="AQ271:BC271" si="77">AP271</f>
        <v>771.42857142857133</v>
      </c>
      <c r="AR271" s="73">
        <f t="shared" si="77"/>
        <v>771.42857142857133</v>
      </c>
      <c r="AS271" s="73">
        <f t="shared" si="77"/>
        <v>771.42857142857133</v>
      </c>
      <c r="AT271" s="73">
        <f t="shared" si="77"/>
        <v>771.42857142857133</v>
      </c>
      <c r="AU271" s="73">
        <f t="shared" si="77"/>
        <v>771.42857142857133</v>
      </c>
      <c r="AV271" s="73">
        <f t="shared" si="77"/>
        <v>771.42857142857133</v>
      </c>
      <c r="AW271" s="73">
        <f t="shared" si="77"/>
        <v>771.42857142857133</v>
      </c>
      <c r="AX271" s="73">
        <f t="shared" si="77"/>
        <v>771.42857142857133</v>
      </c>
      <c r="AY271" s="73">
        <f t="shared" si="77"/>
        <v>771.42857142857133</v>
      </c>
      <c r="AZ271" s="73">
        <f t="shared" si="77"/>
        <v>771.42857142857133</v>
      </c>
      <c r="BA271" s="73">
        <f t="shared" si="77"/>
        <v>771.42857142857133</v>
      </c>
      <c r="BB271" s="73">
        <f t="shared" si="77"/>
        <v>771.42857142857133</v>
      </c>
      <c r="BC271" s="73">
        <f t="shared" si="77"/>
        <v>771.42857142857133</v>
      </c>
      <c r="BE271" s="7" t="s">
        <v>618</v>
      </c>
    </row>
    <row r="272" spans="2:60" ht="15">
      <c r="B272" s="17" t="s">
        <v>193</v>
      </c>
      <c r="C272" s="18" t="s">
        <v>126</v>
      </c>
      <c r="D272" s="19" t="s">
        <v>203</v>
      </c>
      <c r="E272" s="19" t="s">
        <v>75</v>
      </c>
      <c r="F272" s="19">
        <v>420</v>
      </c>
      <c r="G272" s="19">
        <v>18</v>
      </c>
      <c r="H272" s="19">
        <v>5</v>
      </c>
      <c r="I272" s="19">
        <v>0</v>
      </c>
      <c r="J272" s="19">
        <v>25</v>
      </c>
      <c r="K272" s="19">
        <v>830</v>
      </c>
      <c r="L272" s="19">
        <v>47</v>
      </c>
      <c r="M272" s="19">
        <v>3</v>
      </c>
      <c r="N272" s="19">
        <v>4</v>
      </c>
      <c r="O272" s="19">
        <v>17</v>
      </c>
      <c r="P272" s="19">
        <v>0</v>
      </c>
      <c r="Q272" s="19">
        <v>20</v>
      </c>
      <c r="R272" s="19">
        <v>2</v>
      </c>
      <c r="S272" s="19">
        <v>30</v>
      </c>
      <c r="T272" s="51"/>
      <c r="U272" s="52"/>
      <c r="V272" s="1">
        <v>266</v>
      </c>
      <c r="W272" s="2" t="str">
        <f t="shared" si="73"/>
        <v>BLT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Y272" s="67"/>
      <c r="AZ272" s="67"/>
      <c r="BA272" s="67"/>
      <c r="BB272" s="67"/>
      <c r="BC272" s="67"/>
    </row>
    <row r="273" spans="2:63" ht="15">
      <c r="B273" s="17" t="s">
        <v>193</v>
      </c>
      <c r="C273" s="18" t="s">
        <v>127</v>
      </c>
      <c r="D273" s="19" t="s">
        <v>203</v>
      </c>
      <c r="E273" s="19" t="s">
        <v>75</v>
      </c>
      <c r="F273" s="19">
        <v>370</v>
      </c>
      <c r="G273" s="19">
        <v>7</v>
      </c>
      <c r="H273" s="19">
        <v>2</v>
      </c>
      <c r="I273" s="19">
        <v>0</v>
      </c>
      <c r="J273" s="19">
        <v>40</v>
      </c>
      <c r="K273" s="19">
        <v>900</v>
      </c>
      <c r="L273" s="19">
        <v>51</v>
      </c>
      <c r="M273" s="19">
        <v>3</v>
      </c>
      <c r="N273" s="19">
        <v>5</v>
      </c>
      <c r="O273" s="19">
        <v>24</v>
      </c>
      <c r="P273" s="19">
        <v>0</v>
      </c>
      <c r="Q273" s="19">
        <v>20</v>
      </c>
      <c r="R273" s="19">
        <v>2</v>
      </c>
      <c r="S273" s="19">
        <v>30</v>
      </c>
      <c r="T273" s="51"/>
      <c r="U273" s="52"/>
      <c r="V273" s="1">
        <v>267</v>
      </c>
      <c r="W273" s="2" t="str">
        <f t="shared" si="73"/>
        <v>Toasted Chicken Club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BJ273" s="67"/>
      <c r="BK273" s="67"/>
    </row>
    <row r="274" spans="2:63" ht="15">
      <c r="B274" s="17" t="s">
        <v>193</v>
      </c>
      <c r="C274" s="18" t="s">
        <v>128</v>
      </c>
      <c r="D274" s="19" t="s">
        <v>203</v>
      </c>
      <c r="E274" s="19" t="s">
        <v>75</v>
      </c>
      <c r="F274" s="19">
        <v>360</v>
      </c>
      <c r="G274" s="19">
        <v>11</v>
      </c>
      <c r="H274" s="19">
        <v>2</v>
      </c>
      <c r="I274" s="19">
        <v>0.1</v>
      </c>
      <c r="J274" s="19">
        <v>30</v>
      </c>
      <c r="K274" s="19">
        <v>1380</v>
      </c>
      <c r="L274" s="19">
        <v>48</v>
      </c>
      <c r="M274" s="19">
        <v>3</v>
      </c>
      <c r="N274" s="19">
        <v>3</v>
      </c>
      <c r="O274" s="19">
        <v>18</v>
      </c>
      <c r="P274" s="19">
        <v>0</v>
      </c>
      <c r="Q274" s="19">
        <v>15</v>
      </c>
      <c r="R274" s="19">
        <v>0</v>
      </c>
      <c r="S274" s="19">
        <v>30</v>
      </c>
      <c r="T274" s="51"/>
      <c r="U274" s="52"/>
      <c r="V274" s="1">
        <v>268</v>
      </c>
      <c r="W274" s="2" t="str">
        <f t="shared" si="73"/>
        <v>Turkey Caesar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O274" s="1" t="s">
        <v>601</v>
      </c>
      <c r="AP274" s="28">
        <f t="shared" ref="AP274:BC274" si="78">AP229*$BA$223</f>
        <v>0</v>
      </c>
      <c r="AQ274" s="28">
        <f t="shared" si="78"/>
        <v>771.42857142857133</v>
      </c>
      <c r="AR274" s="28">
        <f t="shared" si="78"/>
        <v>771.42857142857133</v>
      </c>
      <c r="AS274" s="28">
        <f t="shared" si="78"/>
        <v>0</v>
      </c>
      <c r="AT274" s="28">
        <f t="shared" si="78"/>
        <v>0</v>
      </c>
      <c r="AU274" s="28">
        <f t="shared" si="78"/>
        <v>0</v>
      </c>
      <c r="AV274" s="28">
        <f t="shared" si="78"/>
        <v>0</v>
      </c>
      <c r="AW274" s="28">
        <f t="shared" si="78"/>
        <v>771.42857142857133</v>
      </c>
      <c r="AX274" s="28">
        <f t="shared" si="78"/>
        <v>771.42857142857133</v>
      </c>
      <c r="AY274" s="28">
        <f t="shared" si="78"/>
        <v>0</v>
      </c>
      <c r="AZ274" s="28">
        <f t="shared" si="78"/>
        <v>0</v>
      </c>
      <c r="BA274" s="28">
        <f t="shared" si="78"/>
        <v>0</v>
      </c>
      <c r="BB274" s="28">
        <f t="shared" si="78"/>
        <v>0</v>
      </c>
      <c r="BC274" s="28">
        <f t="shared" si="78"/>
        <v>0</v>
      </c>
      <c r="BJ274" s="67"/>
      <c r="BK274" s="67"/>
    </row>
    <row r="275" spans="2:63" ht="15">
      <c r="B275" s="17" t="s">
        <v>193</v>
      </c>
      <c r="C275" s="18" t="s">
        <v>67</v>
      </c>
      <c r="D275" s="19" t="s">
        <v>203</v>
      </c>
      <c r="E275" s="19" t="s">
        <v>75</v>
      </c>
      <c r="F275" s="19">
        <v>370</v>
      </c>
      <c r="G275" s="19">
        <v>12</v>
      </c>
      <c r="H275" s="19">
        <v>2</v>
      </c>
      <c r="I275" s="19">
        <v>0.1</v>
      </c>
      <c r="J275" s="19">
        <v>35</v>
      </c>
      <c r="K275" s="19">
        <v>880</v>
      </c>
      <c r="L275" s="19">
        <v>45</v>
      </c>
      <c r="M275" s="19">
        <v>3</v>
      </c>
      <c r="N275" s="19">
        <v>2</v>
      </c>
      <c r="O275" s="19">
        <v>21</v>
      </c>
      <c r="P275" s="19">
        <v>0</v>
      </c>
      <c r="Q275" s="19">
        <v>20</v>
      </c>
      <c r="R275" s="19">
        <v>2</v>
      </c>
      <c r="S275" s="19">
        <v>30</v>
      </c>
      <c r="T275" s="51"/>
      <c r="U275" s="52"/>
      <c r="V275" s="1">
        <v>269</v>
      </c>
      <c r="W275" s="2" t="str">
        <f t="shared" si="73"/>
        <v>Chicken Caesar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O275" s="88" t="s">
        <v>25</v>
      </c>
      <c r="AP275" s="88" t="s">
        <v>25</v>
      </c>
      <c r="AQ275" s="88" t="s">
        <v>25</v>
      </c>
      <c r="AR275" s="88" t="s">
        <v>25</v>
      </c>
      <c r="AS275" s="88" t="s">
        <v>25</v>
      </c>
      <c r="AT275" s="88" t="s">
        <v>25</v>
      </c>
      <c r="AU275" s="88" t="s">
        <v>25</v>
      </c>
      <c r="AV275" s="88" t="s">
        <v>25</v>
      </c>
      <c r="AW275" s="88" t="s">
        <v>25</v>
      </c>
      <c r="AX275" s="88" t="s">
        <v>25</v>
      </c>
      <c r="AY275" s="88" t="s">
        <v>25</v>
      </c>
      <c r="AZ275" s="88" t="s">
        <v>25</v>
      </c>
      <c r="BA275" s="88" t="s">
        <v>25</v>
      </c>
      <c r="BB275" s="88" t="s">
        <v>25</v>
      </c>
      <c r="BC275" s="88" t="s">
        <v>25</v>
      </c>
      <c r="BJ275" s="67"/>
      <c r="BK275" s="67"/>
    </row>
    <row r="276" spans="2:63" ht="15">
      <c r="B276" s="17" t="s">
        <v>194</v>
      </c>
      <c r="C276" s="18" t="s">
        <v>68</v>
      </c>
      <c r="D276" s="19" t="s">
        <v>203</v>
      </c>
      <c r="E276" s="19" t="s">
        <v>75</v>
      </c>
      <c r="F276" s="19">
        <v>190</v>
      </c>
      <c r="G276" s="19">
        <v>4.5</v>
      </c>
      <c r="H276" s="19">
        <v>0.5</v>
      </c>
      <c r="I276" s="19">
        <v>0</v>
      </c>
      <c r="J276" s="19">
        <v>25</v>
      </c>
      <c r="K276" s="19">
        <v>630</v>
      </c>
      <c r="L276" s="19">
        <v>25</v>
      </c>
      <c r="M276" s="19">
        <v>3</v>
      </c>
      <c r="N276" s="19">
        <v>4</v>
      </c>
      <c r="O276" s="19">
        <v>12</v>
      </c>
      <c r="P276" s="19">
        <v>0</v>
      </c>
      <c r="Q276" s="19">
        <v>8</v>
      </c>
      <c r="R276" s="19">
        <v>2</v>
      </c>
      <c r="S276" s="19">
        <v>8</v>
      </c>
      <c r="T276" s="51"/>
      <c r="U276" s="52"/>
      <c r="V276" s="1">
        <v>270</v>
      </c>
      <c r="W276" s="2" t="str">
        <f t="shared" si="73"/>
        <v>BBQ Chicken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O276" s="88" t="s">
        <v>586</v>
      </c>
      <c r="AP276" s="42">
        <f t="shared" ref="AP276:BC276" si="79">AP226</f>
        <v>620</v>
      </c>
      <c r="AQ276" s="42">
        <f t="shared" si="79"/>
        <v>771.42857000000004</v>
      </c>
      <c r="AR276" s="42">
        <f t="shared" si="79"/>
        <v>771.42857000000004</v>
      </c>
      <c r="AS276" s="42">
        <f t="shared" si="79"/>
        <v>760</v>
      </c>
      <c r="AT276" s="42">
        <f t="shared" si="79"/>
        <v>730</v>
      </c>
      <c r="AU276" s="42">
        <f t="shared" si="79"/>
        <v>770</v>
      </c>
      <c r="AV276" s="42">
        <f t="shared" si="79"/>
        <v>640</v>
      </c>
      <c r="AW276" s="42">
        <f t="shared" si="79"/>
        <v>771.42857000000004</v>
      </c>
      <c r="AX276" s="42">
        <f t="shared" si="79"/>
        <v>771.42857000000004</v>
      </c>
      <c r="AY276" s="42">
        <f t="shared" si="79"/>
        <v>620</v>
      </c>
      <c r="AZ276" s="42">
        <f t="shared" si="79"/>
        <v>650</v>
      </c>
      <c r="BA276" s="42">
        <f t="shared" si="79"/>
        <v>700</v>
      </c>
      <c r="BB276" s="42">
        <f t="shared" si="79"/>
        <v>700</v>
      </c>
      <c r="BC276" s="42">
        <f t="shared" si="79"/>
        <v>641</v>
      </c>
      <c r="BJ276" s="67"/>
      <c r="BK276" s="67"/>
    </row>
    <row r="277" spans="2:63" ht="15">
      <c r="B277" s="17" t="s">
        <v>194</v>
      </c>
      <c r="C277" s="18" t="s">
        <v>129</v>
      </c>
      <c r="D277" s="19" t="s">
        <v>203</v>
      </c>
      <c r="E277" s="19" t="s">
        <v>75</v>
      </c>
      <c r="F277" s="19">
        <v>190</v>
      </c>
      <c r="G277" s="19">
        <v>6</v>
      </c>
      <c r="H277" s="19">
        <v>1</v>
      </c>
      <c r="I277" s="19">
        <v>0</v>
      </c>
      <c r="J277" s="19">
        <v>25</v>
      </c>
      <c r="K277" s="19">
        <v>650</v>
      </c>
      <c r="L277" s="19">
        <v>23</v>
      </c>
      <c r="M277" s="19">
        <v>3</v>
      </c>
      <c r="N277" s="19">
        <v>1</v>
      </c>
      <c r="O277" s="19">
        <v>12</v>
      </c>
      <c r="P277" s="19">
        <v>0</v>
      </c>
      <c r="Q277" s="19">
        <v>6</v>
      </c>
      <c r="R277" s="19">
        <v>4</v>
      </c>
      <c r="S277" s="19">
        <v>8</v>
      </c>
      <c r="T277" s="51"/>
      <c r="U277" s="52"/>
      <c r="V277" s="1">
        <v>271</v>
      </c>
      <c r="W277" s="2" t="str">
        <f t="shared" si="73"/>
        <v>Chicken Ranch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O277" s="88" t="s">
        <v>25</v>
      </c>
      <c r="AP277" s="88" t="s">
        <v>25</v>
      </c>
      <c r="AQ277" s="88" t="s">
        <v>25</v>
      </c>
      <c r="AR277" s="88" t="s">
        <v>25</v>
      </c>
      <c r="AS277" s="88" t="s">
        <v>25</v>
      </c>
      <c r="AT277" s="88" t="s">
        <v>25</v>
      </c>
      <c r="AU277" s="88" t="s">
        <v>25</v>
      </c>
      <c r="AV277" s="88" t="s">
        <v>25</v>
      </c>
      <c r="AW277" s="88" t="s">
        <v>25</v>
      </c>
      <c r="AX277" s="88" t="s">
        <v>25</v>
      </c>
      <c r="AY277" s="88" t="s">
        <v>25</v>
      </c>
      <c r="AZ277" s="88" t="s">
        <v>25</v>
      </c>
      <c r="BA277" s="88" t="s">
        <v>25</v>
      </c>
      <c r="BB277" s="88" t="s">
        <v>25</v>
      </c>
      <c r="BC277" s="88" t="s">
        <v>25</v>
      </c>
      <c r="BJ277" s="67"/>
      <c r="BK277" s="67"/>
    </row>
    <row r="278" spans="2:63" ht="15">
      <c r="B278" s="17" t="s">
        <v>195</v>
      </c>
      <c r="C278" s="18" t="s">
        <v>130</v>
      </c>
      <c r="D278" s="19" t="s">
        <v>203</v>
      </c>
      <c r="E278" s="19" t="s">
        <v>75</v>
      </c>
      <c r="F278" s="19">
        <v>460</v>
      </c>
      <c r="G278" s="19">
        <v>15</v>
      </c>
      <c r="H278" s="19">
        <v>6</v>
      </c>
      <c r="I278" s="19">
        <v>0.2</v>
      </c>
      <c r="J278" s="19">
        <v>170</v>
      </c>
      <c r="K278" s="19">
        <v>1000</v>
      </c>
      <c r="L278" s="19">
        <v>59</v>
      </c>
      <c r="M278" s="19">
        <v>3</v>
      </c>
      <c r="N278" s="19">
        <v>10</v>
      </c>
      <c r="O278" s="19">
        <v>21</v>
      </c>
      <c r="P278" s="19">
        <v>10</v>
      </c>
      <c r="Q278" s="19">
        <v>15</v>
      </c>
      <c r="R278" s="19">
        <v>20</v>
      </c>
      <c r="S278" s="19">
        <v>30</v>
      </c>
      <c r="T278" s="51"/>
      <c r="U278" s="52"/>
      <c r="V278" s="1">
        <v>272</v>
      </c>
      <c r="W278" s="2" t="str">
        <f t="shared" si="73"/>
        <v xml:space="preserve">Bagel BELT™ 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O278" s="88" t="s">
        <v>600</v>
      </c>
      <c r="AP278" s="28">
        <f t="shared" ref="AP278:BC278" si="80">AP228*$BA$223</f>
        <v>771.42857142857133</v>
      </c>
      <c r="AQ278" s="28">
        <f t="shared" si="80"/>
        <v>771.42857142857133</v>
      </c>
      <c r="AR278" s="28">
        <f t="shared" si="80"/>
        <v>771.42857142857133</v>
      </c>
      <c r="AS278" s="28">
        <f t="shared" si="80"/>
        <v>771.42857142857133</v>
      </c>
      <c r="AT278" s="28">
        <f t="shared" si="80"/>
        <v>771.42857142857133</v>
      </c>
      <c r="AU278" s="28">
        <f t="shared" si="80"/>
        <v>771.42857142857133</v>
      </c>
      <c r="AV278" s="28">
        <f t="shared" si="80"/>
        <v>771.42857142857133</v>
      </c>
      <c r="AW278" s="28">
        <f t="shared" si="80"/>
        <v>771.42857142857133</v>
      </c>
      <c r="AX278" s="28">
        <f t="shared" si="80"/>
        <v>771.42857142857133</v>
      </c>
      <c r="AY278" s="28">
        <f t="shared" si="80"/>
        <v>771.42857142857133</v>
      </c>
      <c r="AZ278" s="28">
        <f t="shared" si="80"/>
        <v>771.42857142857133</v>
      </c>
      <c r="BA278" s="28">
        <f t="shared" si="80"/>
        <v>771.42857142857133</v>
      </c>
      <c r="BB278" s="28">
        <f t="shared" si="80"/>
        <v>771.42857142857133</v>
      </c>
      <c r="BC278" s="28">
        <f t="shared" si="80"/>
        <v>771.42857142857133</v>
      </c>
      <c r="BJ278" s="67"/>
      <c r="BK278" s="67"/>
    </row>
    <row r="279" spans="2:63" ht="15">
      <c r="B279" s="17" t="s">
        <v>195</v>
      </c>
      <c r="C279" s="18" t="s">
        <v>131</v>
      </c>
      <c r="D279" s="19" t="s">
        <v>203</v>
      </c>
      <c r="E279" s="19" t="s">
        <v>75</v>
      </c>
      <c r="F279" s="19">
        <v>100</v>
      </c>
      <c r="G279" s="19">
        <v>5</v>
      </c>
      <c r="H279" s="19">
        <v>0.5</v>
      </c>
      <c r="I279" s="19">
        <v>0</v>
      </c>
      <c r="J279" s="19">
        <v>0</v>
      </c>
      <c r="K279" s="19">
        <v>210</v>
      </c>
      <c r="L279" s="19">
        <v>12</v>
      </c>
      <c r="M279" s="19">
        <v>1</v>
      </c>
      <c r="N279" s="19">
        <v>0</v>
      </c>
      <c r="O279" s="19">
        <v>1</v>
      </c>
      <c r="P279" s="19">
        <v>0</v>
      </c>
      <c r="Q279" s="19">
        <v>2</v>
      </c>
      <c r="R279" s="19">
        <v>0</v>
      </c>
      <c r="S279" s="19">
        <v>2</v>
      </c>
      <c r="T279" s="51"/>
      <c r="U279" s="52"/>
      <c r="V279" s="1">
        <v>273</v>
      </c>
      <c r="W279" s="2" t="str">
        <f t="shared" si="73"/>
        <v>Hashbrown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O279" s="71"/>
      <c r="AY279" s="30"/>
      <c r="AZ279" s="30"/>
      <c r="BJ279" s="67"/>
      <c r="BK279" s="67"/>
    </row>
    <row r="280" spans="2:63" ht="15">
      <c r="B280" s="17" t="s">
        <v>196</v>
      </c>
      <c r="C280" s="18" t="s">
        <v>132</v>
      </c>
      <c r="D280" s="19" t="s">
        <v>203</v>
      </c>
      <c r="E280" s="19" t="s">
        <v>75</v>
      </c>
      <c r="F280" s="19">
        <v>530</v>
      </c>
      <c r="G280" s="19">
        <v>34</v>
      </c>
      <c r="H280" s="19">
        <v>18</v>
      </c>
      <c r="I280" s="19">
        <v>0.5</v>
      </c>
      <c r="J280" s="19">
        <v>195</v>
      </c>
      <c r="K280" s="19">
        <v>1010</v>
      </c>
      <c r="L280" s="19">
        <v>36</v>
      </c>
      <c r="M280" s="19">
        <v>1</v>
      </c>
      <c r="N280" s="19">
        <v>3</v>
      </c>
      <c r="O280" s="19">
        <v>19</v>
      </c>
      <c r="P280" s="19">
        <v>10</v>
      </c>
      <c r="Q280" s="19">
        <v>0</v>
      </c>
      <c r="R280" s="19">
        <v>15</v>
      </c>
      <c r="S280" s="19">
        <v>15</v>
      </c>
      <c r="T280" s="51"/>
      <c r="U280" s="52"/>
      <c r="V280" s="1">
        <v>274</v>
      </c>
      <c r="W280" s="2" t="str">
        <f t="shared" si="73"/>
        <v xml:space="preserve">Sausage, Egg, Cheese 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BJ280" s="67"/>
      <c r="BK280" s="67"/>
    </row>
    <row r="281" spans="2:63" ht="15">
      <c r="B281" s="17" t="s">
        <v>196</v>
      </c>
      <c r="C281" s="18" t="s">
        <v>133</v>
      </c>
      <c r="D281" s="19" t="s">
        <v>203</v>
      </c>
      <c r="E281" s="19" t="s">
        <v>75</v>
      </c>
      <c r="F281" s="19">
        <v>430</v>
      </c>
      <c r="G281" s="19">
        <v>24</v>
      </c>
      <c r="H281" s="19">
        <v>15</v>
      </c>
      <c r="I281" s="19">
        <v>0.5</v>
      </c>
      <c r="J281" s="19">
        <v>170</v>
      </c>
      <c r="K281" s="19">
        <v>840</v>
      </c>
      <c r="L281" s="19">
        <v>35</v>
      </c>
      <c r="M281" s="19">
        <v>1</v>
      </c>
      <c r="N281" s="19">
        <v>4</v>
      </c>
      <c r="O281" s="19">
        <v>17</v>
      </c>
      <c r="P281" s="19">
        <v>10</v>
      </c>
      <c r="Q281" s="19">
        <v>0</v>
      </c>
      <c r="R281" s="19">
        <v>15</v>
      </c>
      <c r="S281" s="19">
        <v>15</v>
      </c>
      <c r="T281" s="51"/>
      <c r="U281" s="52"/>
      <c r="V281" s="1">
        <v>275</v>
      </c>
      <c r="W281" s="2" t="str">
        <f t="shared" si="73"/>
        <v xml:space="preserve">Bacon, Egg, Cheese 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O281" s="88">
        <v>0</v>
      </c>
      <c r="AP281" s="91">
        <v>0</v>
      </c>
      <c r="AQ281" s="91">
        <v>0</v>
      </c>
      <c r="AR281" s="91">
        <v>0</v>
      </c>
      <c r="AS281" s="91">
        <v>0</v>
      </c>
      <c r="AT281" s="91">
        <v>0</v>
      </c>
      <c r="AU281" s="91">
        <v>0</v>
      </c>
      <c r="AV281" s="91">
        <v>0</v>
      </c>
      <c r="AW281" s="91">
        <v>0</v>
      </c>
      <c r="AX281" s="91">
        <v>0</v>
      </c>
      <c r="AY281" s="91">
        <v>0</v>
      </c>
      <c r="AZ281" s="91">
        <v>0</v>
      </c>
      <c r="BA281" s="91">
        <v>0</v>
      </c>
      <c r="BB281" s="91">
        <v>0</v>
      </c>
      <c r="BC281" s="91">
        <v>0</v>
      </c>
      <c r="BJ281" s="67"/>
      <c r="BK281" s="67"/>
    </row>
    <row r="282" spans="2:63" ht="15">
      <c r="B282" s="17" t="s">
        <v>196</v>
      </c>
      <c r="C282" s="18" t="s">
        <v>134</v>
      </c>
      <c r="D282" s="19" t="s">
        <v>203</v>
      </c>
      <c r="E282" s="19" t="s">
        <v>75</v>
      </c>
      <c r="F282" s="19">
        <v>380</v>
      </c>
      <c r="G282" s="19">
        <v>20</v>
      </c>
      <c r="H282" s="19">
        <v>13</v>
      </c>
      <c r="I282" s="19">
        <v>0.5</v>
      </c>
      <c r="J282" s="19">
        <v>165</v>
      </c>
      <c r="K282" s="19">
        <v>760</v>
      </c>
      <c r="L282" s="19">
        <v>35</v>
      </c>
      <c r="M282" s="19">
        <v>1</v>
      </c>
      <c r="N282" s="19">
        <v>3</v>
      </c>
      <c r="O282" s="19">
        <v>14</v>
      </c>
      <c r="P282" s="19">
        <v>10</v>
      </c>
      <c r="Q282" s="19">
        <v>0</v>
      </c>
      <c r="R282" s="19">
        <v>15</v>
      </c>
      <c r="S282" s="19">
        <v>15</v>
      </c>
      <c r="T282" s="51"/>
      <c r="U282" s="52"/>
      <c r="V282" s="1">
        <v>276</v>
      </c>
      <c r="W282" s="2" t="str">
        <f t="shared" si="73"/>
        <v xml:space="preserve">Egg, Cheese 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O282" s="88" t="s">
        <v>25</v>
      </c>
      <c r="AP282" s="88" t="s">
        <v>25</v>
      </c>
      <c r="AQ282" s="88" t="s">
        <v>25</v>
      </c>
      <c r="AR282" s="88" t="s">
        <v>25</v>
      </c>
      <c r="AS282" s="88" t="s">
        <v>25</v>
      </c>
      <c r="AT282" s="88" t="s">
        <v>25</v>
      </c>
      <c r="AU282" s="88" t="s">
        <v>25</v>
      </c>
      <c r="AV282" s="88" t="s">
        <v>25</v>
      </c>
      <c r="AW282" s="88" t="s">
        <v>25</v>
      </c>
      <c r="AX282" s="88" t="s">
        <v>25</v>
      </c>
      <c r="AY282" s="88" t="s">
        <v>25</v>
      </c>
      <c r="AZ282" s="88" t="s">
        <v>25</v>
      </c>
      <c r="BA282" s="88" t="s">
        <v>25</v>
      </c>
      <c r="BB282" s="88" t="s">
        <v>25</v>
      </c>
      <c r="BC282" s="88" t="s">
        <v>25</v>
      </c>
      <c r="BJ282" s="67"/>
      <c r="BK282" s="67"/>
    </row>
    <row r="283" spans="2:63" ht="15">
      <c r="B283" s="17" t="s">
        <v>196</v>
      </c>
      <c r="C283" s="18" t="s">
        <v>135</v>
      </c>
      <c r="D283" s="19" t="s">
        <v>203</v>
      </c>
      <c r="E283" s="19" t="s">
        <v>75</v>
      </c>
      <c r="F283" s="19">
        <v>430</v>
      </c>
      <c r="G283" s="19">
        <v>25</v>
      </c>
      <c r="H283" s="19">
        <v>10</v>
      </c>
      <c r="I283" s="19">
        <v>0.2</v>
      </c>
      <c r="J283" s="19">
        <v>195</v>
      </c>
      <c r="K283" s="19">
        <v>940</v>
      </c>
      <c r="L283" s="19">
        <v>33</v>
      </c>
      <c r="M283" s="19">
        <v>1</v>
      </c>
      <c r="N283" s="19">
        <v>2</v>
      </c>
      <c r="O283" s="19">
        <v>19</v>
      </c>
      <c r="P283" s="19">
        <v>10</v>
      </c>
      <c r="Q283" s="19">
        <v>0</v>
      </c>
      <c r="R283" s="19">
        <v>20</v>
      </c>
      <c r="S283" s="19">
        <v>15</v>
      </c>
      <c r="T283" s="51"/>
      <c r="U283" s="52"/>
      <c r="V283" s="1">
        <v>277</v>
      </c>
      <c r="W283" s="2" t="str">
        <f t="shared" si="73"/>
        <v xml:space="preserve">English Muffin, Egg, Sausage, Cheese 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O283" s="88" t="s">
        <v>587</v>
      </c>
      <c r="AP283" s="42">
        <f t="shared" ref="AP283:BC283" si="81">AP227</f>
        <v>0</v>
      </c>
      <c r="AQ283" s="42">
        <f t="shared" si="81"/>
        <v>38.571429000000002</v>
      </c>
      <c r="AR283" s="42">
        <f t="shared" si="81"/>
        <v>38.571429000000002</v>
      </c>
      <c r="AS283" s="42">
        <f t="shared" si="81"/>
        <v>0</v>
      </c>
      <c r="AT283" s="42">
        <f t="shared" si="81"/>
        <v>0</v>
      </c>
      <c r="AU283" s="42">
        <f t="shared" si="81"/>
        <v>0</v>
      </c>
      <c r="AV283" s="42">
        <f t="shared" si="81"/>
        <v>0</v>
      </c>
      <c r="AW283" s="42">
        <f t="shared" si="81"/>
        <v>148.57142999999999</v>
      </c>
      <c r="AX283" s="42">
        <f t="shared" si="81"/>
        <v>18.571428999999998</v>
      </c>
      <c r="AY283" s="42">
        <f t="shared" si="81"/>
        <v>0</v>
      </c>
      <c r="AZ283" s="42">
        <f t="shared" si="81"/>
        <v>0</v>
      </c>
      <c r="BA283" s="42">
        <f t="shared" si="81"/>
        <v>0</v>
      </c>
      <c r="BB283" s="42">
        <f t="shared" si="81"/>
        <v>0</v>
      </c>
      <c r="BC283" s="42">
        <f t="shared" si="81"/>
        <v>0</v>
      </c>
      <c r="BJ283" s="67"/>
      <c r="BK283" s="67"/>
    </row>
    <row r="284" spans="2:63" ht="15">
      <c r="B284" s="17" t="s">
        <v>196</v>
      </c>
      <c r="C284" s="18" t="s">
        <v>136</v>
      </c>
      <c r="D284" s="19" t="s">
        <v>203</v>
      </c>
      <c r="E284" s="19" t="s">
        <v>75</v>
      </c>
      <c r="F284" s="19">
        <v>330</v>
      </c>
      <c r="G284" s="19">
        <v>15</v>
      </c>
      <c r="H284" s="19">
        <v>6</v>
      </c>
      <c r="I284" s="19">
        <v>0.2</v>
      </c>
      <c r="J284" s="19">
        <v>170</v>
      </c>
      <c r="K284" s="19">
        <v>770</v>
      </c>
      <c r="L284" s="19">
        <v>33</v>
      </c>
      <c r="M284" s="19">
        <v>1</v>
      </c>
      <c r="N284" s="19">
        <v>2</v>
      </c>
      <c r="O284" s="19">
        <v>17</v>
      </c>
      <c r="P284" s="19">
        <v>10</v>
      </c>
      <c r="Q284" s="19">
        <v>0</v>
      </c>
      <c r="R284" s="19">
        <v>20</v>
      </c>
      <c r="S284" s="19">
        <v>15</v>
      </c>
      <c r="T284" s="51"/>
      <c r="U284" s="52"/>
      <c r="V284" s="1">
        <v>278</v>
      </c>
      <c r="W284" s="2" t="str">
        <f t="shared" si="73"/>
        <v xml:space="preserve">English Muffin, Egg, Bacon, Cheese 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O284" s="88" t="s">
        <v>25</v>
      </c>
      <c r="AP284" s="88" t="s">
        <v>25</v>
      </c>
      <c r="AQ284" s="88" t="s">
        <v>25</v>
      </c>
      <c r="AR284" s="88" t="s">
        <v>25</v>
      </c>
      <c r="AS284" s="88" t="s">
        <v>25</v>
      </c>
      <c r="AT284" s="88" t="s">
        <v>25</v>
      </c>
      <c r="AU284" s="88" t="s">
        <v>25</v>
      </c>
      <c r="AV284" s="88" t="s">
        <v>25</v>
      </c>
      <c r="AW284" s="88" t="s">
        <v>25</v>
      </c>
      <c r="AX284" s="88" t="s">
        <v>25</v>
      </c>
      <c r="AY284" s="88" t="s">
        <v>25</v>
      </c>
      <c r="AZ284" s="88" t="s">
        <v>25</v>
      </c>
      <c r="BA284" s="88" t="s">
        <v>25</v>
      </c>
      <c r="BB284" s="88" t="s">
        <v>25</v>
      </c>
      <c r="BC284" s="88" t="s">
        <v>25</v>
      </c>
      <c r="BJ284" s="67"/>
      <c r="BK284" s="67"/>
    </row>
    <row r="285" spans="2:63" ht="15">
      <c r="B285" s="17" t="s">
        <v>196</v>
      </c>
      <c r="C285" s="17" t="s">
        <v>137</v>
      </c>
      <c r="D285" s="19" t="s">
        <v>203</v>
      </c>
      <c r="E285" s="19" t="s">
        <v>75</v>
      </c>
      <c r="F285" s="19">
        <v>280</v>
      </c>
      <c r="G285" s="19">
        <v>11</v>
      </c>
      <c r="H285" s="19">
        <v>5</v>
      </c>
      <c r="I285" s="19">
        <v>0.2</v>
      </c>
      <c r="J285" s="19">
        <v>165</v>
      </c>
      <c r="K285" s="19">
        <v>700</v>
      </c>
      <c r="L285" s="19">
        <v>32</v>
      </c>
      <c r="M285" s="19">
        <v>1</v>
      </c>
      <c r="N285" s="19">
        <v>2</v>
      </c>
      <c r="O285" s="19">
        <v>14</v>
      </c>
      <c r="P285" s="19">
        <v>10</v>
      </c>
      <c r="Q285" s="19">
        <v>0</v>
      </c>
      <c r="R285" s="19">
        <v>20</v>
      </c>
      <c r="S285" s="19">
        <v>15</v>
      </c>
      <c r="T285" s="51"/>
      <c r="U285" s="52"/>
      <c r="V285" s="1">
        <v>279</v>
      </c>
      <c r="W285" s="2" t="str">
        <f t="shared" si="73"/>
        <v xml:space="preserve">English Muffin, Egg, Cheese 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O285" s="1" t="s">
        <v>599</v>
      </c>
      <c r="AP285" s="28">
        <f t="shared" ref="AP285:BC285" si="82">$BE$86*AP229</f>
        <v>0</v>
      </c>
      <c r="AQ285" s="28">
        <f t="shared" si="82"/>
        <v>1000000</v>
      </c>
      <c r="AR285" s="28">
        <f t="shared" si="82"/>
        <v>1000000</v>
      </c>
      <c r="AS285" s="28">
        <f t="shared" si="82"/>
        <v>0</v>
      </c>
      <c r="AT285" s="28">
        <f t="shared" si="82"/>
        <v>0</v>
      </c>
      <c r="AU285" s="28">
        <f t="shared" si="82"/>
        <v>0</v>
      </c>
      <c r="AV285" s="28">
        <f t="shared" si="82"/>
        <v>0</v>
      </c>
      <c r="AW285" s="28">
        <f t="shared" si="82"/>
        <v>1000000</v>
      </c>
      <c r="AX285" s="28">
        <f t="shared" si="82"/>
        <v>1000000</v>
      </c>
      <c r="AY285" s="28">
        <f t="shared" si="82"/>
        <v>0</v>
      </c>
      <c r="AZ285" s="28">
        <f t="shared" si="82"/>
        <v>0</v>
      </c>
      <c r="BA285" s="28">
        <f t="shared" si="82"/>
        <v>0</v>
      </c>
      <c r="BB285" s="28">
        <f t="shared" si="82"/>
        <v>0</v>
      </c>
      <c r="BC285" s="28">
        <f t="shared" si="82"/>
        <v>0</v>
      </c>
      <c r="BJ285" s="67"/>
      <c r="BK285" s="67"/>
    </row>
    <row r="286" spans="2:63" ht="15">
      <c r="B286" s="17" t="s">
        <v>196</v>
      </c>
      <c r="C286" s="17" t="s">
        <v>138</v>
      </c>
      <c r="D286" s="19" t="s">
        <v>203</v>
      </c>
      <c r="E286" s="19" t="s">
        <v>75</v>
      </c>
      <c r="F286" s="19">
        <v>390</v>
      </c>
      <c r="G286" s="19">
        <v>25</v>
      </c>
      <c r="H286" s="19">
        <v>13</v>
      </c>
      <c r="I286" s="19">
        <v>0.3</v>
      </c>
      <c r="J286" s="19">
        <v>30</v>
      </c>
      <c r="K286" s="19">
        <v>550</v>
      </c>
      <c r="L286" s="19">
        <v>32</v>
      </c>
      <c r="M286" s="19">
        <v>1</v>
      </c>
      <c r="N286" s="19">
        <v>2</v>
      </c>
      <c r="O286" s="19">
        <v>10</v>
      </c>
      <c r="P286" s="19">
        <v>0</v>
      </c>
      <c r="Q286" s="19">
        <v>0</v>
      </c>
      <c r="R286" s="19">
        <v>0</v>
      </c>
      <c r="S286" s="19">
        <v>10</v>
      </c>
      <c r="T286" s="51"/>
      <c r="U286" s="52"/>
      <c r="V286" s="1">
        <v>280</v>
      </c>
      <c r="W286" s="2" t="str">
        <f t="shared" si="73"/>
        <v>Breakfast Sausage &amp; Biscuit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BJ286" s="67"/>
      <c r="BK286" s="67"/>
    </row>
    <row r="287" spans="2:63" ht="15">
      <c r="B287" s="17" t="s">
        <v>198</v>
      </c>
      <c r="C287" s="17" t="s">
        <v>139</v>
      </c>
      <c r="D287" s="19" t="s">
        <v>203</v>
      </c>
      <c r="E287" s="19" t="s">
        <v>75</v>
      </c>
      <c r="F287" s="19">
        <v>420</v>
      </c>
      <c r="G287" s="19">
        <v>28</v>
      </c>
      <c r="H287" s="19">
        <v>9</v>
      </c>
      <c r="I287" s="19">
        <v>0.1</v>
      </c>
      <c r="J287" s="19">
        <v>260</v>
      </c>
      <c r="K287" s="19">
        <v>940</v>
      </c>
      <c r="L287" s="19">
        <v>23</v>
      </c>
      <c r="M287" s="19">
        <v>2</v>
      </c>
      <c r="N287" s="19">
        <v>0</v>
      </c>
      <c r="O287" s="19">
        <v>18</v>
      </c>
      <c r="P287" s="19">
        <v>2</v>
      </c>
      <c r="Q287" s="19">
        <v>0</v>
      </c>
      <c r="R287" s="19">
        <v>10</v>
      </c>
      <c r="S287" s="19">
        <v>10</v>
      </c>
      <c r="T287" s="51"/>
      <c r="U287" s="52"/>
      <c r="V287" s="1">
        <v>281</v>
      </c>
      <c r="W287" s="2" t="str">
        <f t="shared" si="73"/>
        <v>Sausage, Egg, Cheese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BJ287" s="67"/>
      <c r="BK287" s="67"/>
    </row>
    <row r="288" spans="2:63" ht="15">
      <c r="B288" s="17" t="s">
        <v>198</v>
      </c>
      <c r="C288" s="18" t="s">
        <v>133</v>
      </c>
      <c r="D288" s="19" t="s">
        <v>203</v>
      </c>
      <c r="E288" s="19" t="s">
        <v>75</v>
      </c>
      <c r="F288" s="19">
        <v>320</v>
      </c>
      <c r="G288" s="19">
        <v>18</v>
      </c>
      <c r="H288" s="19">
        <v>5</v>
      </c>
      <c r="I288" s="19">
        <v>0.1</v>
      </c>
      <c r="J288" s="19">
        <v>235</v>
      </c>
      <c r="K288" s="19">
        <v>760</v>
      </c>
      <c r="L288" s="19">
        <v>23</v>
      </c>
      <c r="M288" s="19">
        <v>2</v>
      </c>
      <c r="N288" s="19">
        <v>1</v>
      </c>
      <c r="O288" s="19">
        <v>16</v>
      </c>
      <c r="P288" s="19">
        <v>2</v>
      </c>
      <c r="Q288" s="19">
        <v>0</v>
      </c>
      <c r="R288" s="19">
        <v>10</v>
      </c>
      <c r="S288" s="19">
        <v>15</v>
      </c>
      <c r="T288" s="51"/>
      <c r="U288" s="52"/>
      <c r="V288" s="1">
        <v>282</v>
      </c>
      <c r="W288" s="2" t="str">
        <f t="shared" si="73"/>
        <v xml:space="preserve">Bacon, Egg, Cheese 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BJ288" s="67"/>
      <c r="BK288" s="67"/>
    </row>
    <row r="289" spans="2:63" ht="15">
      <c r="B289" s="17" t="s">
        <v>198</v>
      </c>
      <c r="C289" s="17" t="s">
        <v>140</v>
      </c>
      <c r="D289" s="19" t="s">
        <v>203</v>
      </c>
      <c r="E289" s="19" t="s">
        <v>75</v>
      </c>
      <c r="F289" s="19">
        <v>270</v>
      </c>
      <c r="G289" s="19">
        <v>14</v>
      </c>
      <c r="H289" s="19">
        <v>4</v>
      </c>
      <c r="I289" s="19">
        <v>0.1</v>
      </c>
      <c r="J289" s="19">
        <v>230</v>
      </c>
      <c r="K289" s="19">
        <v>690</v>
      </c>
      <c r="L289" s="19">
        <v>22</v>
      </c>
      <c r="M289" s="19">
        <v>2</v>
      </c>
      <c r="N289" s="19">
        <v>0</v>
      </c>
      <c r="O289" s="19">
        <v>13</v>
      </c>
      <c r="P289" s="19">
        <v>2</v>
      </c>
      <c r="Q289" s="19">
        <v>0</v>
      </c>
      <c r="R289" s="19">
        <v>10</v>
      </c>
      <c r="S289" s="19">
        <v>10</v>
      </c>
      <c r="T289" s="51"/>
      <c r="U289" s="52"/>
      <c r="V289" s="1">
        <v>283</v>
      </c>
      <c r="W289" s="2" t="str">
        <f t="shared" si="73"/>
        <v xml:space="preserve">Egg and Cheese 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BJ289" s="67"/>
      <c r="BK289" s="67"/>
    </row>
    <row r="290" spans="2:63" ht="15">
      <c r="B290" s="17" t="s">
        <v>197</v>
      </c>
      <c r="C290" s="17" t="s">
        <v>141</v>
      </c>
      <c r="D290" s="19" t="s">
        <v>203</v>
      </c>
      <c r="E290" s="19" t="s">
        <v>75</v>
      </c>
      <c r="F290" s="19">
        <v>220</v>
      </c>
      <c r="G290" s="19">
        <v>2.5</v>
      </c>
      <c r="H290" s="19">
        <v>0.5</v>
      </c>
      <c r="I290" s="19">
        <v>0</v>
      </c>
      <c r="J290" s="19">
        <v>0</v>
      </c>
      <c r="K290" s="19">
        <v>220</v>
      </c>
      <c r="L290" s="19">
        <v>49</v>
      </c>
      <c r="M290" s="19">
        <v>4</v>
      </c>
      <c r="N290" s="19">
        <v>20</v>
      </c>
      <c r="O290" s="19">
        <v>5</v>
      </c>
      <c r="P290" s="19">
        <v>0</v>
      </c>
      <c r="Q290" s="19">
        <v>0</v>
      </c>
      <c r="R290" s="19">
        <v>4</v>
      </c>
      <c r="S290" s="19">
        <v>15</v>
      </c>
      <c r="T290" s="51"/>
      <c r="U290" s="52"/>
      <c r="V290" s="1">
        <v>284</v>
      </c>
      <c r="W290" s="2" t="str">
        <f t="shared" si="73"/>
        <v>Maple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BJ290" s="67"/>
      <c r="BK290" s="67"/>
    </row>
    <row r="291" spans="2:63" ht="15">
      <c r="B291" s="17" t="s">
        <v>197</v>
      </c>
      <c r="C291" s="17" t="s">
        <v>142</v>
      </c>
      <c r="D291" s="19" t="s">
        <v>203</v>
      </c>
      <c r="E291" s="19" t="s">
        <v>75</v>
      </c>
      <c r="F291" s="19">
        <v>210</v>
      </c>
      <c r="G291" s="19">
        <v>2.5</v>
      </c>
      <c r="H291" s="19">
        <v>0.5</v>
      </c>
      <c r="I291" s="19">
        <v>0</v>
      </c>
      <c r="J291" s="19">
        <v>0</v>
      </c>
      <c r="K291" s="19">
        <v>220</v>
      </c>
      <c r="L291" s="19">
        <v>44</v>
      </c>
      <c r="M291" s="19">
        <v>5</v>
      </c>
      <c r="N291" s="19">
        <v>14</v>
      </c>
      <c r="O291" s="19">
        <v>6</v>
      </c>
      <c r="P291" s="19">
        <v>0</v>
      </c>
      <c r="Q291" s="19">
        <v>10</v>
      </c>
      <c r="R291" s="19">
        <v>4</v>
      </c>
      <c r="S291" s="19">
        <v>15</v>
      </c>
      <c r="T291" s="51"/>
      <c r="U291" s="52"/>
      <c r="V291" s="1">
        <v>285</v>
      </c>
      <c r="W291" s="2" t="str">
        <f t="shared" si="73"/>
        <v xml:space="preserve">Mixed Berries 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BJ291" s="67"/>
      <c r="BK291" s="67"/>
    </row>
    <row r="292" spans="2:63" ht="15">
      <c r="B292" s="17" t="s">
        <v>199</v>
      </c>
      <c r="C292" s="17" t="s">
        <v>143</v>
      </c>
      <c r="D292" s="19" t="s">
        <v>203</v>
      </c>
      <c r="E292" s="19" t="s">
        <v>95</v>
      </c>
      <c r="F292" s="19">
        <v>300</v>
      </c>
      <c r="G292" s="19">
        <v>19</v>
      </c>
      <c r="H292" s="19">
        <v>7</v>
      </c>
      <c r="I292" s="19">
        <v>1</v>
      </c>
      <c r="J292" s="19">
        <v>90</v>
      </c>
      <c r="K292" s="19">
        <v>1320</v>
      </c>
      <c r="L292" s="19">
        <v>17</v>
      </c>
      <c r="M292" s="19">
        <v>4</v>
      </c>
      <c r="N292" s="19">
        <v>4</v>
      </c>
      <c r="O292" s="19">
        <v>26</v>
      </c>
      <c r="P292" s="19">
        <v>4</v>
      </c>
      <c r="Q292" s="19">
        <v>10</v>
      </c>
      <c r="R292" s="19">
        <v>6</v>
      </c>
      <c r="S292" s="19">
        <v>25</v>
      </c>
      <c r="T292" s="51"/>
      <c r="U292" s="52"/>
      <c r="V292" s="1">
        <v>286</v>
      </c>
      <c r="W292" s="2" t="str">
        <f t="shared" si="73"/>
        <v>Chili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BJ292" s="67"/>
      <c r="BK292" s="67"/>
    </row>
    <row r="293" spans="2:63" ht="15">
      <c r="B293" s="17" t="s">
        <v>199</v>
      </c>
      <c r="C293" s="17" t="s">
        <v>144</v>
      </c>
      <c r="D293" s="19" t="s">
        <v>203</v>
      </c>
      <c r="E293" s="19" t="s">
        <v>95</v>
      </c>
      <c r="F293" s="19">
        <v>110</v>
      </c>
      <c r="G293" s="19">
        <v>1.5</v>
      </c>
      <c r="H293" s="19">
        <v>0.5</v>
      </c>
      <c r="I293" s="19">
        <v>0</v>
      </c>
      <c r="J293" s="19">
        <v>10</v>
      </c>
      <c r="K293" s="19">
        <v>730</v>
      </c>
      <c r="L293" s="19">
        <v>19</v>
      </c>
      <c r="M293" s="19">
        <v>1</v>
      </c>
      <c r="N293" s="19">
        <v>5</v>
      </c>
      <c r="O293" s="19">
        <v>5</v>
      </c>
      <c r="P293" s="19">
        <v>6</v>
      </c>
      <c r="Q293" s="19">
        <v>4</v>
      </c>
      <c r="R293" s="19">
        <v>2</v>
      </c>
      <c r="S293" s="19">
        <v>4</v>
      </c>
      <c r="T293" s="51"/>
      <c r="U293" s="52"/>
      <c r="V293" s="1">
        <v>287</v>
      </c>
      <c r="W293" s="2" t="str">
        <f t="shared" si="73"/>
        <v>Chicken Noodle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BJ293" s="67"/>
      <c r="BK293" s="67"/>
    </row>
    <row r="294" spans="2:63" ht="15">
      <c r="B294" s="17" t="s">
        <v>199</v>
      </c>
      <c r="C294" s="17" t="s">
        <v>145</v>
      </c>
      <c r="D294" s="19" t="s">
        <v>203</v>
      </c>
      <c r="E294" s="19" t="s">
        <v>95</v>
      </c>
      <c r="F294" s="19">
        <v>70</v>
      </c>
      <c r="G294" s="19">
        <v>0.4</v>
      </c>
      <c r="H294" s="19">
        <v>0.1</v>
      </c>
      <c r="I294" s="19">
        <v>0</v>
      </c>
      <c r="J294" s="19">
        <v>0</v>
      </c>
      <c r="K294" s="19">
        <v>850</v>
      </c>
      <c r="L294" s="19">
        <v>13</v>
      </c>
      <c r="M294" s="19">
        <v>2</v>
      </c>
      <c r="N294" s="19">
        <v>3</v>
      </c>
      <c r="O294" s="19">
        <v>4</v>
      </c>
      <c r="P294" s="19">
        <v>25</v>
      </c>
      <c r="Q294" s="19">
        <v>20</v>
      </c>
      <c r="R294" s="19">
        <v>4</v>
      </c>
      <c r="S294" s="19">
        <v>6</v>
      </c>
      <c r="T294" s="51"/>
      <c r="U294" s="52"/>
      <c r="V294" s="1">
        <v>288</v>
      </c>
      <c r="W294" s="2" t="str">
        <f t="shared" si="73"/>
        <v>Hearty Vegetable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BJ294" s="67"/>
      <c r="BK294" s="67"/>
    </row>
    <row r="295" spans="2:63" ht="15">
      <c r="B295" s="17" t="s">
        <v>199</v>
      </c>
      <c r="C295" s="17" t="s">
        <v>146</v>
      </c>
      <c r="D295" s="19" t="s">
        <v>203</v>
      </c>
      <c r="E295" s="19" t="s">
        <v>95</v>
      </c>
      <c r="F295" s="19">
        <v>110</v>
      </c>
      <c r="G295" s="19">
        <v>2</v>
      </c>
      <c r="H295" s="19">
        <v>1</v>
      </c>
      <c r="I295" s="19">
        <v>0.1</v>
      </c>
      <c r="J295" s="19">
        <v>5</v>
      </c>
      <c r="K295" s="19">
        <v>650</v>
      </c>
      <c r="L295" s="19">
        <v>18</v>
      </c>
      <c r="M295" s="19">
        <v>3</v>
      </c>
      <c r="N295" s="19">
        <v>3</v>
      </c>
      <c r="O295" s="19">
        <v>5</v>
      </c>
      <c r="P295" s="19">
        <v>6</v>
      </c>
      <c r="Q295" s="19">
        <v>20</v>
      </c>
      <c r="R295" s="19">
        <v>2</v>
      </c>
      <c r="S295" s="19">
        <v>6</v>
      </c>
      <c r="T295" s="51"/>
      <c r="U295" s="52"/>
      <c r="V295" s="1">
        <v>289</v>
      </c>
      <c r="W295" s="2" t="str">
        <f t="shared" si="73"/>
        <v>Beef Barley with Portobello Mushroom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BJ295" s="67"/>
      <c r="BK295" s="67"/>
    </row>
    <row r="296" spans="2:63" ht="15">
      <c r="B296" s="17" t="s">
        <v>199</v>
      </c>
      <c r="C296" s="17" t="s">
        <v>147</v>
      </c>
      <c r="D296" s="19" t="s">
        <v>203</v>
      </c>
      <c r="E296" s="19" t="s">
        <v>95</v>
      </c>
      <c r="F296" s="19">
        <v>120</v>
      </c>
      <c r="G296" s="19">
        <v>1</v>
      </c>
      <c r="H296" s="19">
        <v>0.3</v>
      </c>
      <c r="I296" s="19">
        <v>0</v>
      </c>
      <c r="J296" s="19">
        <v>5</v>
      </c>
      <c r="K296" s="19">
        <v>850</v>
      </c>
      <c r="L296" s="19">
        <v>23</v>
      </c>
      <c r="M296" s="19">
        <v>1</v>
      </c>
      <c r="N296" s="19">
        <v>4</v>
      </c>
      <c r="O296" s="19">
        <v>5</v>
      </c>
      <c r="P296" s="19">
        <v>2</v>
      </c>
      <c r="Q296" s="19">
        <v>10</v>
      </c>
      <c r="R296" s="19">
        <v>2</v>
      </c>
      <c r="S296" s="19">
        <v>2</v>
      </c>
      <c r="T296" s="51"/>
      <c r="U296" s="52"/>
      <c r="V296" s="1">
        <v>290</v>
      </c>
      <c r="W296" s="2" t="str">
        <f t="shared" si="73"/>
        <v>Turkey and Wild Rice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BJ296" s="67"/>
    </row>
    <row r="297" spans="2:63" ht="15">
      <c r="B297" s="17" t="s">
        <v>199</v>
      </c>
      <c r="C297" s="17" t="s">
        <v>148</v>
      </c>
      <c r="D297" s="19" t="s">
        <v>203</v>
      </c>
      <c r="E297" s="19" t="s">
        <v>95</v>
      </c>
      <c r="F297" s="19">
        <v>160</v>
      </c>
      <c r="G297" s="19">
        <v>9</v>
      </c>
      <c r="H297" s="19">
        <v>4</v>
      </c>
      <c r="I297" s="19">
        <v>0.1</v>
      </c>
      <c r="J297" s="19">
        <v>20</v>
      </c>
      <c r="K297" s="19">
        <v>710</v>
      </c>
      <c r="L297" s="19">
        <v>15</v>
      </c>
      <c r="M297" s="19">
        <v>1</v>
      </c>
      <c r="N297" s="19">
        <v>6</v>
      </c>
      <c r="O297" s="19">
        <v>6</v>
      </c>
      <c r="P297" s="19">
        <v>30</v>
      </c>
      <c r="Q297" s="19">
        <v>4</v>
      </c>
      <c r="R297" s="19">
        <v>15</v>
      </c>
      <c r="S297" s="19">
        <v>4</v>
      </c>
      <c r="T297" s="51"/>
      <c r="U297" s="52"/>
      <c r="V297" s="1">
        <v>291</v>
      </c>
      <c r="W297" s="2" t="str">
        <f t="shared" si="73"/>
        <v>Cream of Broccoli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BJ297" s="67"/>
    </row>
    <row r="298" spans="2:63" ht="15">
      <c r="B298" s="17" t="s">
        <v>199</v>
      </c>
      <c r="C298" s="17" t="s">
        <v>149</v>
      </c>
      <c r="D298" s="19" t="s">
        <v>203</v>
      </c>
      <c r="E298" s="19" t="s">
        <v>95</v>
      </c>
      <c r="F298" s="19">
        <v>230</v>
      </c>
      <c r="G298" s="19">
        <v>13</v>
      </c>
      <c r="H298" s="19">
        <v>6</v>
      </c>
      <c r="I298" s="19">
        <v>0.2</v>
      </c>
      <c r="J298" s="19">
        <v>30</v>
      </c>
      <c r="K298" s="19">
        <v>770</v>
      </c>
      <c r="L298" s="19">
        <v>22</v>
      </c>
      <c r="M298" s="19">
        <v>1</v>
      </c>
      <c r="N298" s="19">
        <v>5</v>
      </c>
      <c r="O298" s="19">
        <v>6</v>
      </c>
      <c r="P298" s="19">
        <v>15</v>
      </c>
      <c r="Q298" s="19">
        <v>2</v>
      </c>
      <c r="R298" s="19">
        <v>10</v>
      </c>
      <c r="S298" s="19">
        <v>4</v>
      </c>
      <c r="T298" s="51"/>
      <c r="U298" s="52"/>
      <c r="V298" s="1">
        <v>292</v>
      </c>
      <c r="W298" s="2" t="str">
        <f t="shared" si="73"/>
        <v>Hearty Potato Bacon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BJ298" s="67"/>
    </row>
    <row r="299" spans="2:63" ht="15">
      <c r="B299" s="17" t="s">
        <v>199</v>
      </c>
      <c r="C299" s="17" t="s">
        <v>150</v>
      </c>
      <c r="D299" s="19" t="s">
        <v>203</v>
      </c>
      <c r="E299" s="19" t="s">
        <v>95</v>
      </c>
      <c r="F299" s="19">
        <v>120</v>
      </c>
      <c r="G299" s="19">
        <v>1.5</v>
      </c>
      <c r="H299" s="19">
        <v>0.5</v>
      </c>
      <c r="I299" s="19">
        <v>0</v>
      </c>
      <c r="J299" s="19">
        <v>5</v>
      </c>
      <c r="K299" s="19">
        <v>660</v>
      </c>
      <c r="L299" s="19">
        <v>25</v>
      </c>
      <c r="M299" s="19">
        <v>3</v>
      </c>
      <c r="N299" s="19">
        <v>8</v>
      </c>
      <c r="O299" s="19">
        <v>4</v>
      </c>
      <c r="P299" s="19">
        <v>6</v>
      </c>
      <c r="Q299" s="19">
        <v>8</v>
      </c>
      <c r="R299" s="19">
        <v>6</v>
      </c>
      <c r="S299" s="19">
        <v>6</v>
      </c>
      <c r="T299" s="51"/>
      <c r="U299" s="52"/>
      <c r="V299" s="1">
        <v>293</v>
      </c>
      <c r="W299" s="2" t="str">
        <f t="shared" si="73"/>
        <v>Minestrone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BJ299" s="67"/>
    </row>
    <row r="300" spans="2:63" ht="15">
      <c r="B300" s="17" t="s">
        <v>199</v>
      </c>
      <c r="C300" s="17" t="s">
        <v>151</v>
      </c>
      <c r="D300" s="19" t="s">
        <v>203</v>
      </c>
      <c r="E300" s="19" t="s">
        <v>95</v>
      </c>
      <c r="F300" s="19">
        <v>150</v>
      </c>
      <c r="G300" s="19">
        <v>3</v>
      </c>
      <c r="H300" s="19">
        <v>2</v>
      </c>
      <c r="I300" s="19">
        <v>0</v>
      </c>
      <c r="J300" s="19">
        <v>0</v>
      </c>
      <c r="K300" s="19">
        <v>870</v>
      </c>
      <c r="L300" s="19">
        <v>29</v>
      </c>
      <c r="M300" s="19">
        <v>1</v>
      </c>
      <c r="N300" s="19">
        <v>3</v>
      </c>
      <c r="O300" s="19">
        <v>2</v>
      </c>
      <c r="P300" s="19">
        <v>0</v>
      </c>
      <c r="Q300" s="19">
        <v>0</v>
      </c>
      <c r="R300" s="19">
        <v>2</v>
      </c>
      <c r="S300" s="19">
        <v>4</v>
      </c>
      <c r="T300" s="51"/>
      <c r="U300" s="52"/>
      <c r="V300" s="1">
        <v>294</v>
      </c>
      <c r="W300" s="2" t="str">
        <f t="shared" si="73"/>
        <v>Creamy Field Mushroom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BJ300" s="67"/>
    </row>
    <row r="301" spans="2:63" ht="15">
      <c r="B301" s="17" t="s">
        <v>199</v>
      </c>
      <c r="C301" s="17" t="s">
        <v>152</v>
      </c>
      <c r="D301" s="19" t="s">
        <v>203</v>
      </c>
      <c r="E301" s="19" t="s">
        <v>95</v>
      </c>
      <c r="F301" s="19">
        <v>120</v>
      </c>
      <c r="G301" s="19">
        <v>1.5</v>
      </c>
      <c r="H301" s="19">
        <v>0.4</v>
      </c>
      <c r="I301" s="19">
        <v>0</v>
      </c>
      <c r="J301" s="19">
        <v>5</v>
      </c>
      <c r="K301" s="19">
        <v>720</v>
      </c>
      <c r="L301" s="19">
        <v>23</v>
      </c>
      <c r="M301" s="19">
        <v>2</v>
      </c>
      <c r="N301" s="19">
        <v>2</v>
      </c>
      <c r="O301" s="19">
        <v>5</v>
      </c>
      <c r="P301" s="19">
        <v>6</v>
      </c>
      <c r="Q301" s="19">
        <v>20</v>
      </c>
      <c r="R301" s="19">
        <v>2</v>
      </c>
      <c r="S301" s="19">
        <v>2</v>
      </c>
      <c r="T301" s="51"/>
      <c r="U301" s="52"/>
      <c r="V301" s="1">
        <v>295</v>
      </c>
      <c r="W301" s="2" t="str">
        <f t="shared" si="73"/>
        <v>Chicken Vegetable &amp; Rice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BJ301" s="67"/>
    </row>
    <row r="302" spans="2:63" ht="15">
      <c r="B302" s="17" t="s">
        <v>201</v>
      </c>
      <c r="C302" s="17" t="s">
        <v>166</v>
      </c>
      <c r="D302" s="19" t="s">
        <v>203</v>
      </c>
      <c r="E302" s="19" t="s">
        <v>95</v>
      </c>
      <c r="F302" s="19">
        <v>300</v>
      </c>
      <c r="G302" s="19">
        <v>11</v>
      </c>
      <c r="H302" s="19">
        <v>5</v>
      </c>
      <c r="I302" s="19">
        <v>0.1</v>
      </c>
      <c r="J302" s="19">
        <v>0</v>
      </c>
      <c r="K302" s="19">
        <v>350</v>
      </c>
      <c r="L302" s="19">
        <v>49</v>
      </c>
      <c r="M302" s="19">
        <v>2</v>
      </c>
      <c r="N302" s="19">
        <v>16</v>
      </c>
      <c r="O302" s="19">
        <v>4</v>
      </c>
      <c r="P302" s="19">
        <v>0</v>
      </c>
      <c r="Q302" s="19">
        <v>4</v>
      </c>
      <c r="R302" s="19">
        <v>4</v>
      </c>
      <c r="S302" s="19">
        <v>20</v>
      </c>
      <c r="T302" s="51"/>
      <c r="U302" s="52"/>
      <c r="V302" s="1">
        <v>296</v>
      </c>
      <c r="W302" s="2" t="str">
        <f t="shared" si="73"/>
        <v>Apple Fritter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BJ302" s="67"/>
    </row>
    <row r="303" spans="2:63" ht="15">
      <c r="B303" s="17" t="s">
        <v>201</v>
      </c>
      <c r="C303" s="17" t="s">
        <v>167</v>
      </c>
      <c r="D303" s="19" t="s">
        <v>203</v>
      </c>
      <c r="E303" s="19" t="s">
        <v>95</v>
      </c>
      <c r="F303" s="19">
        <v>330</v>
      </c>
      <c r="G303" s="19">
        <v>10</v>
      </c>
      <c r="H303" s="19">
        <v>4.5</v>
      </c>
      <c r="I303" s="19">
        <v>0.1</v>
      </c>
      <c r="J303" s="19">
        <v>0</v>
      </c>
      <c r="K303" s="19">
        <v>340</v>
      </c>
      <c r="L303" s="19">
        <v>55</v>
      </c>
      <c r="M303" s="19">
        <v>2</v>
      </c>
      <c r="N303" s="19">
        <v>22</v>
      </c>
      <c r="O303" s="19">
        <v>6</v>
      </c>
      <c r="P303" s="19">
        <v>0</v>
      </c>
      <c r="Q303" s="19">
        <v>0</v>
      </c>
      <c r="R303" s="19">
        <v>2</v>
      </c>
      <c r="S303" s="19">
        <v>15</v>
      </c>
      <c r="T303" s="51"/>
      <c r="U303" s="52"/>
      <c r="V303" s="1">
        <v>297</v>
      </c>
      <c r="W303" s="2" t="str">
        <f t="shared" si="73"/>
        <v>Blueberry Fritter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BJ303" s="67"/>
    </row>
    <row r="304" spans="2:63" ht="15">
      <c r="B304" s="17" t="s">
        <v>201</v>
      </c>
      <c r="C304" s="17" t="s">
        <v>170</v>
      </c>
      <c r="D304" s="19" t="s">
        <v>203</v>
      </c>
      <c r="E304" s="19" t="s">
        <v>95</v>
      </c>
      <c r="F304" s="19">
        <v>250</v>
      </c>
      <c r="G304" s="19">
        <v>10</v>
      </c>
      <c r="H304" s="19">
        <v>4.5</v>
      </c>
      <c r="I304" s="19">
        <v>0.1</v>
      </c>
      <c r="J304" s="19">
        <v>0</v>
      </c>
      <c r="K304" s="19">
        <v>210</v>
      </c>
      <c r="L304" s="19">
        <v>38</v>
      </c>
      <c r="M304" s="19">
        <v>1</v>
      </c>
      <c r="N304" s="19">
        <v>16</v>
      </c>
      <c r="O304" s="19">
        <v>4</v>
      </c>
      <c r="P304" s="19">
        <v>0</v>
      </c>
      <c r="Q304" s="19">
        <v>0</v>
      </c>
      <c r="R304" s="19">
        <v>2</v>
      </c>
      <c r="S304" s="19">
        <v>15</v>
      </c>
      <c r="T304" s="51"/>
      <c r="U304" s="52"/>
      <c r="V304" s="1">
        <v>298</v>
      </c>
      <c r="W304" s="2" t="str">
        <f t="shared" si="73"/>
        <v>Dutchie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BJ304" s="67"/>
    </row>
    <row r="305" spans="2:62" ht="15">
      <c r="B305" s="17" t="s">
        <v>201</v>
      </c>
      <c r="C305" s="17" t="s">
        <v>171</v>
      </c>
      <c r="D305" s="19" t="s">
        <v>203</v>
      </c>
      <c r="E305" s="19" t="s">
        <v>95</v>
      </c>
      <c r="F305" s="19">
        <v>210</v>
      </c>
      <c r="G305" s="19">
        <v>8</v>
      </c>
      <c r="H305" s="19">
        <v>3.5</v>
      </c>
      <c r="I305" s="19">
        <v>0.1</v>
      </c>
      <c r="J305" s="19">
        <v>0</v>
      </c>
      <c r="K305" s="19">
        <v>190</v>
      </c>
      <c r="L305" s="19">
        <v>32</v>
      </c>
      <c r="M305" s="19">
        <v>1</v>
      </c>
      <c r="N305" s="19">
        <v>9</v>
      </c>
      <c r="O305" s="19">
        <v>4</v>
      </c>
      <c r="P305" s="19">
        <v>0</v>
      </c>
      <c r="Q305" s="19">
        <v>0</v>
      </c>
      <c r="R305" s="19">
        <v>2</v>
      </c>
      <c r="S305" s="19">
        <v>10</v>
      </c>
      <c r="T305" s="51"/>
      <c r="U305" s="52"/>
      <c r="V305" s="1">
        <v>299</v>
      </c>
      <c r="W305" s="2" t="str">
        <f t="shared" si="73"/>
        <v>Chocolate Dip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BJ305" s="67"/>
    </row>
    <row r="306" spans="2:62" ht="15">
      <c r="B306" s="17" t="s">
        <v>201</v>
      </c>
      <c r="C306" s="17" t="s">
        <v>172</v>
      </c>
      <c r="D306" s="19" t="s">
        <v>203</v>
      </c>
      <c r="E306" s="19" t="s">
        <v>95</v>
      </c>
      <c r="F306" s="19">
        <v>210</v>
      </c>
      <c r="G306" s="19">
        <v>8</v>
      </c>
      <c r="H306" s="19">
        <v>3.5</v>
      </c>
      <c r="I306" s="19">
        <v>0.1</v>
      </c>
      <c r="J306" s="19">
        <v>0</v>
      </c>
      <c r="K306" s="19">
        <v>190</v>
      </c>
      <c r="L306" s="19">
        <v>32</v>
      </c>
      <c r="M306" s="19">
        <v>1</v>
      </c>
      <c r="N306" s="19">
        <v>9</v>
      </c>
      <c r="O306" s="19">
        <v>4</v>
      </c>
      <c r="P306" s="19">
        <v>0</v>
      </c>
      <c r="Q306" s="19">
        <v>0</v>
      </c>
      <c r="R306" s="19">
        <v>2</v>
      </c>
      <c r="S306" s="19">
        <v>10</v>
      </c>
      <c r="T306" s="51"/>
      <c r="U306" s="52"/>
      <c r="V306" s="1">
        <v>300</v>
      </c>
      <c r="W306" s="2" t="str">
        <f t="shared" si="73"/>
        <v>Maple Dip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BJ306" s="67"/>
    </row>
    <row r="307" spans="2:62" ht="15">
      <c r="B307" s="17" t="s">
        <v>201</v>
      </c>
      <c r="C307" s="17" t="s">
        <v>173</v>
      </c>
      <c r="D307" s="19" t="s">
        <v>203</v>
      </c>
      <c r="E307" s="19" t="s">
        <v>95</v>
      </c>
      <c r="F307" s="19">
        <v>210</v>
      </c>
      <c r="G307" s="19">
        <v>8</v>
      </c>
      <c r="H307" s="19">
        <v>3.5</v>
      </c>
      <c r="I307" s="19">
        <v>0.1</v>
      </c>
      <c r="J307" s="19">
        <v>0</v>
      </c>
      <c r="K307" s="19">
        <v>190</v>
      </c>
      <c r="L307" s="19">
        <v>33</v>
      </c>
      <c r="M307" s="19">
        <v>1</v>
      </c>
      <c r="N307" s="19">
        <v>11</v>
      </c>
      <c r="O307" s="19">
        <v>4</v>
      </c>
      <c r="P307" s="19">
        <v>0</v>
      </c>
      <c r="Q307" s="19">
        <v>0</v>
      </c>
      <c r="R307" s="19">
        <v>2</v>
      </c>
      <c r="S307" s="19">
        <v>10</v>
      </c>
      <c r="T307" s="51"/>
      <c r="U307" s="52"/>
      <c r="V307" s="1">
        <v>301</v>
      </c>
      <c r="W307" s="2" t="str">
        <f t="shared" si="73"/>
        <v>Honey Dip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BJ307" s="67"/>
    </row>
    <row r="308" spans="2:62" ht="15">
      <c r="B308" s="17" t="s">
        <v>168</v>
      </c>
      <c r="C308" s="17" t="s">
        <v>174</v>
      </c>
      <c r="D308" s="19" t="s">
        <v>203</v>
      </c>
      <c r="E308" s="19" t="s">
        <v>95</v>
      </c>
      <c r="F308" s="19">
        <v>260</v>
      </c>
      <c r="G308" s="19">
        <v>19</v>
      </c>
      <c r="H308" s="19">
        <v>9</v>
      </c>
      <c r="I308" s="19">
        <v>0.1</v>
      </c>
      <c r="J308" s="19">
        <v>10</v>
      </c>
      <c r="K308" s="19">
        <v>230</v>
      </c>
      <c r="L308" s="19">
        <v>20</v>
      </c>
      <c r="M308" s="19">
        <v>1</v>
      </c>
      <c r="N308" s="19">
        <v>7</v>
      </c>
      <c r="O308" s="19">
        <v>3</v>
      </c>
      <c r="P308" s="19">
        <v>0</v>
      </c>
      <c r="Q308" s="19">
        <v>0</v>
      </c>
      <c r="R308" s="19">
        <v>2</v>
      </c>
      <c r="S308" s="19">
        <v>6</v>
      </c>
      <c r="T308" s="51"/>
      <c r="U308" s="52"/>
      <c r="V308" s="1">
        <v>302</v>
      </c>
      <c r="W308" s="2" t="str">
        <f t="shared" si="73"/>
        <v>Old Fashion Plain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BJ308" s="67"/>
    </row>
    <row r="309" spans="2:62" ht="15">
      <c r="B309" s="17" t="s">
        <v>168</v>
      </c>
      <c r="C309" s="17" t="s">
        <v>175</v>
      </c>
      <c r="D309" s="19" t="s">
        <v>203</v>
      </c>
      <c r="E309" s="19" t="s">
        <v>95</v>
      </c>
      <c r="F309" s="19">
        <v>320</v>
      </c>
      <c r="G309" s="19">
        <v>19</v>
      </c>
      <c r="H309" s="19">
        <v>9</v>
      </c>
      <c r="I309" s="19">
        <v>0.1</v>
      </c>
      <c r="J309" s="19">
        <v>10</v>
      </c>
      <c r="K309" s="19">
        <v>230</v>
      </c>
      <c r="L309" s="19">
        <v>35</v>
      </c>
      <c r="M309" s="19">
        <v>1</v>
      </c>
      <c r="N309" s="19">
        <v>22</v>
      </c>
      <c r="O309" s="19">
        <v>3</v>
      </c>
      <c r="P309" s="19">
        <v>0</v>
      </c>
      <c r="Q309" s="19">
        <v>0</v>
      </c>
      <c r="R309" s="19">
        <v>2</v>
      </c>
      <c r="S309" s="19">
        <v>6</v>
      </c>
      <c r="T309" s="51"/>
      <c r="U309" s="52"/>
      <c r="V309" s="1">
        <v>303</v>
      </c>
      <c r="W309" s="2" t="str">
        <f t="shared" si="73"/>
        <v>Old Fashion Glazed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BJ309" s="67"/>
    </row>
    <row r="310" spans="2:62" ht="15">
      <c r="B310" s="17" t="s">
        <v>168</v>
      </c>
      <c r="C310" s="17" t="s">
        <v>176</v>
      </c>
      <c r="D310" s="19" t="s">
        <v>203</v>
      </c>
      <c r="E310" s="19" t="s">
        <v>95</v>
      </c>
      <c r="F310" s="19">
        <v>260</v>
      </c>
      <c r="G310" s="19">
        <v>10</v>
      </c>
      <c r="H310" s="19">
        <v>4.5</v>
      </c>
      <c r="I310" s="19">
        <v>0.1</v>
      </c>
      <c r="J310" s="19">
        <v>5</v>
      </c>
      <c r="K310" s="19">
        <v>300</v>
      </c>
      <c r="L310" s="19">
        <v>39</v>
      </c>
      <c r="M310" s="19">
        <v>2</v>
      </c>
      <c r="N310" s="19">
        <v>20</v>
      </c>
      <c r="O310" s="19">
        <v>4</v>
      </c>
      <c r="P310" s="19">
        <v>0</v>
      </c>
      <c r="Q310" s="19">
        <v>0</v>
      </c>
      <c r="R310" s="19">
        <v>2</v>
      </c>
      <c r="S310" s="19">
        <v>15</v>
      </c>
      <c r="T310" s="51"/>
      <c r="U310" s="52"/>
      <c r="V310" s="1">
        <v>304</v>
      </c>
      <c r="W310" s="2" t="str">
        <f t="shared" si="73"/>
        <v>Chocolate Glazed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BJ310" s="67"/>
    </row>
    <row r="311" spans="2:62" ht="15">
      <c r="B311" s="17" t="s">
        <v>168</v>
      </c>
      <c r="C311" s="17" t="s">
        <v>177</v>
      </c>
      <c r="D311" s="19" t="s">
        <v>203</v>
      </c>
      <c r="E311" s="19" t="s">
        <v>95</v>
      </c>
      <c r="F311" s="19">
        <v>270</v>
      </c>
      <c r="G311" s="19">
        <v>17</v>
      </c>
      <c r="H311" s="19">
        <v>8</v>
      </c>
      <c r="I311" s="19">
        <v>0.1</v>
      </c>
      <c r="J311" s="19">
        <v>10</v>
      </c>
      <c r="K311" s="19">
        <v>230</v>
      </c>
      <c r="L311" s="19">
        <v>27</v>
      </c>
      <c r="M311" s="19">
        <v>1</v>
      </c>
      <c r="N311" s="19">
        <v>10</v>
      </c>
      <c r="O311" s="19">
        <v>3</v>
      </c>
      <c r="P311" s="19">
        <v>0</v>
      </c>
      <c r="Q311" s="19">
        <v>0</v>
      </c>
      <c r="R311" s="19">
        <v>2</v>
      </c>
      <c r="S311" s="19">
        <v>6</v>
      </c>
      <c r="T311" s="51"/>
      <c r="U311" s="52"/>
      <c r="V311" s="1">
        <v>305</v>
      </c>
      <c r="W311" s="2" t="str">
        <f t="shared" si="73"/>
        <v>Sour Cream Plain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W311" s="30"/>
      <c r="AX311" s="30"/>
      <c r="AY311" s="30"/>
      <c r="AZ311" s="30"/>
      <c r="BJ311" s="67"/>
    </row>
    <row r="312" spans="2:62" ht="15">
      <c r="B312" s="17" t="s">
        <v>169</v>
      </c>
      <c r="C312" s="17" t="s">
        <v>178</v>
      </c>
      <c r="D312" s="19" t="s">
        <v>203</v>
      </c>
      <c r="E312" s="19" t="s">
        <v>95</v>
      </c>
      <c r="F312" s="19">
        <v>250</v>
      </c>
      <c r="G312" s="19">
        <v>8</v>
      </c>
      <c r="H312" s="19">
        <v>3.5</v>
      </c>
      <c r="I312" s="19">
        <v>0.1</v>
      </c>
      <c r="J312" s="19">
        <v>0</v>
      </c>
      <c r="K312" s="19">
        <v>260</v>
      </c>
      <c r="L312" s="19">
        <v>40</v>
      </c>
      <c r="M312" s="19">
        <v>1</v>
      </c>
      <c r="N312" s="19">
        <v>13</v>
      </c>
      <c r="O312" s="19">
        <v>4</v>
      </c>
      <c r="P312" s="19">
        <v>0</v>
      </c>
      <c r="Q312" s="19">
        <v>0</v>
      </c>
      <c r="R312" s="19">
        <v>2</v>
      </c>
      <c r="S312" s="19">
        <v>15</v>
      </c>
      <c r="T312" s="51"/>
      <c r="U312" s="52"/>
      <c r="V312" s="1">
        <v>306</v>
      </c>
      <c r="W312" s="2" t="str">
        <f t="shared" si="73"/>
        <v>Boston Cream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W312" s="30"/>
      <c r="AX312" s="30"/>
      <c r="AY312" s="30"/>
      <c r="AZ312" s="30"/>
      <c r="BJ312" s="67"/>
    </row>
    <row r="313" spans="2:62" ht="15">
      <c r="B313" s="17" t="s">
        <v>169</v>
      </c>
      <c r="C313" s="17" t="s">
        <v>179</v>
      </c>
      <c r="D313" s="19" t="s">
        <v>203</v>
      </c>
      <c r="E313" s="19" t="s">
        <v>95</v>
      </c>
      <c r="F313" s="19">
        <v>310</v>
      </c>
      <c r="G313" s="19">
        <v>8</v>
      </c>
      <c r="H313" s="19">
        <v>3.5</v>
      </c>
      <c r="I313" s="19">
        <v>0.1</v>
      </c>
      <c r="J313" s="19">
        <v>0</v>
      </c>
      <c r="K313" s="19">
        <v>220</v>
      </c>
      <c r="L313" s="19">
        <v>55</v>
      </c>
      <c r="M313" s="19">
        <v>1</v>
      </c>
      <c r="N313" s="19">
        <v>28</v>
      </c>
      <c r="O313" s="19">
        <v>4</v>
      </c>
      <c r="P313" s="19">
        <v>0</v>
      </c>
      <c r="Q313" s="19">
        <v>0</v>
      </c>
      <c r="R313" s="19">
        <v>2</v>
      </c>
      <c r="S313" s="19">
        <v>15</v>
      </c>
      <c r="T313" s="51"/>
      <c r="U313" s="52"/>
      <c r="V313" s="1">
        <v>307</v>
      </c>
      <c r="W313" s="2" t="str">
        <f t="shared" si="73"/>
        <v>Strawberry Vanilla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W313" s="30"/>
      <c r="AX313" s="30"/>
      <c r="AY313" s="30"/>
      <c r="AZ313" s="30"/>
      <c r="BJ313" s="67"/>
    </row>
    <row r="314" spans="2:62" ht="15">
      <c r="B314" s="17" t="s">
        <v>169</v>
      </c>
      <c r="C314" s="17" t="s">
        <v>180</v>
      </c>
      <c r="D314" s="19" t="s">
        <v>203</v>
      </c>
      <c r="E314" s="19" t="s">
        <v>95</v>
      </c>
      <c r="F314" s="19">
        <v>230</v>
      </c>
      <c r="G314" s="19">
        <v>8</v>
      </c>
      <c r="H314" s="19">
        <v>3.5</v>
      </c>
      <c r="I314" s="19">
        <v>0.1</v>
      </c>
      <c r="J314" s="19">
        <v>0</v>
      </c>
      <c r="K314" s="19">
        <v>220</v>
      </c>
      <c r="L314" s="19">
        <v>36</v>
      </c>
      <c r="M314" s="19">
        <v>1</v>
      </c>
      <c r="N314" s="19">
        <v>12</v>
      </c>
      <c r="O314" s="19">
        <v>4</v>
      </c>
      <c r="P314" s="19">
        <v>0</v>
      </c>
      <c r="Q314" s="19">
        <v>0</v>
      </c>
      <c r="R314" s="19">
        <v>2</v>
      </c>
      <c r="S314" s="19">
        <v>15</v>
      </c>
      <c r="T314" s="51"/>
      <c r="U314" s="52"/>
      <c r="V314" s="1">
        <v>308</v>
      </c>
      <c r="W314" s="2" t="str">
        <f t="shared" si="73"/>
        <v>Strawberry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W314" s="30"/>
      <c r="AX314" s="30"/>
      <c r="AY314" s="30"/>
      <c r="AZ314" s="30"/>
      <c r="BJ314" s="67"/>
    </row>
    <row r="315" spans="2:62" ht="15">
      <c r="B315" s="17" t="s">
        <v>169</v>
      </c>
      <c r="C315" s="17" t="s">
        <v>181</v>
      </c>
      <c r="D315" s="19" t="s">
        <v>203</v>
      </c>
      <c r="E315" s="19" t="s">
        <v>95</v>
      </c>
      <c r="F315" s="19">
        <v>230</v>
      </c>
      <c r="G315" s="19">
        <v>8</v>
      </c>
      <c r="H315" s="19">
        <v>3.5</v>
      </c>
      <c r="I315" s="19">
        <v>0.1</v>
      </c>
      <c r="J315" s="19">
        <v>0</v>
      </c>
      <c r="K315" s="19">
        <v>210</v>
      </c>
      <c r="L315" s="19">
        <v>36</v>
      </c>
      <c r="M315" s="19">
        <v>1</v>
      </c>
      <c r="N315" s="19">
        <v>11</v>
      </c>
      <c r="O315" s="19">
        <v>4</v>
      </c>
      <c r="P315" s="19">
        <v>0</v>
      </c>
      <c r="Q315" s="19">
        <v>0</v>
      </c>
      <c r="R315" s="19">
        <v>2</v>
      </c>
      <c r="S315" s="19">
        <v>15</v>
      </c>
      <c r="T315" s="51"/>
      <c r="U315" s="52"/>
      <c r="V315" s="1">
        <v>309</v>
      </c>
      <c r="W315" s="2" t="str">
        <f t="shared" si="73"/>
        <v>Blueberry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W315" s="30"/>
      <c r="AX315" s="30"/>
      <c r="AY315" s="30"/>
      <c r="AZ315" s="30"/>
      <c r="BJ315" s="67"/>
    </row>
    <row r="316" spans="2:62" ht="15">
      <c r="B316" s="17" t="s">
        <v>169</v>
      </c>
      <c r="C316" s="17" t="s">
        <v>182</v>
      </c>
      <c r="D316" s="19" t="s">
        <v>203</v>
      </c>
      <c r="E316" s="19" t="s">
        <v>95</v>
      </c>
      <c r="F316" s="19">
        <v>260</v>
      </c>
      <c r="G316" s="19">
        <v>8</v>
      </c>
      <c r="H316" s="19">
        <v>3.5</v>
      </c>
      <c r="I316" s="19">
        <v>0.1</v>
      </c>
      <c r="J316" s="19">
        <v>0</v>
      </c>
      <c r="K316" s="19">
        <v>260</v>
      </c>
      <c r="L316" s="19">
        <v>43</v>
      </c>
      <c r="M316" s="19">
        <v>1</v>
      </c>
      <c r="N316" s="19">
        <v>17</v>
      </c>
      <c r="O316" s="19">
        <v>4</v>
      </c>
      <c r="P316" s="19">
        <v>0</v>
      </c>
      <c r="Q316" s="19">
        <v>0</v>
      </c>
      <c r="R316" s="19">
        <v>2</v>
      </c>
      <c r="S316" s="19">
        <v>15</v>
      </c>
      <c r="T316" s="51"/>
      <c r="U316" s="52"/>
      <c r="V316" s="1">
        <v>310</v>
      </c>
      <c r="W316" s="2" t="str">
        <f t="shared" si="73"/>
        <v>Canadian Maple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W316" s="30"/>
      <c r="AX316" s="30"/>
      <c r="AY316" s="30"/>
      <c r="AZ316" s="30"/>
      <c r="BJ316" s="67"/>
    </row>
    <row r="317" spans="2:62" ht="15">
      <c r="B317" s="17" t="s">
        <v>202</v>
      </c>
      <c r="C317" s="17" t="s">
        <v>183</v>
      </c>
      <c r="D317" s="19" t="s">
        <v>203</v>
      </c>
      <c r="E317" s="19" t="s">
        <v>95</v>
      </c>
      <c r="F317" s="19">
        <v>360</v>
      </c>
      <c r="G317" s="19">
        <v>23</v>
      </c>
      <c r="H317" s="19">
        <v>10</v>
      </c>
      <c r="I317" s="19">
        <v>0.1</v>
      </c>
      <c r="J317" s="19">
        <v>5</v>
      </c>
      <c r="K317" s="19">
        <v>320</v>
      </c>
      <c r="L317" s="19">
        <v>35</v>
      </c>
      <c r="M317" s="19">
        <v>1</v>
      </c>
      <c r="N317" s="19">
        <v>19</v>
      </c>
      <c r="O317" s="19">
        <v>4</v>
      </c>
      <c r="P317" s="19">
        <v>0</v>
      </c>
      <c r="Q317" s="19">
        <v>0</v>
      </c>
      <c r="R317" s="19">
        <v>2</v>
      </c>
      <c r="S317" s="19">
        <v>15</v>
      </c>
      <c r="T317" s="51"/>
      <c r="U317" s="52"/>
      <c r="V317" s="1">
        <v>311</v>
      </c>
      <c r="W317" s="2" t="str">
        <f t="shared" si="73"/>
        <v>Walnut Crunch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W317" s="30"/>
      <c r="AX317" s="30"/>
      <c r="AY317" s="30"/>
      <c r="AZ317" s="30"/>
      <c r="BJ317" s="67"/>
    </row>
    <row r="318" spans="2:62" ht="15">
      <c r="B318" s="17" t="s">
        <v>202</v>
      </c>
      <c r="C318" s="17" t="s">
        <v>184</v>
      </c>
      <c r="D318" s="19" t="s">
        <v>203</v>
      </c>
      <c r="E318" s="19" t="s">
        <v>95</v>
      </c>
      <c r="F318" s="19">
        <v>320</v>
      </c>
      <c r="G318" s="19">
        <v>19</v>
      </c>
      <c r="H318" s="19">
        <v>9</v>
      </c>
      <c r="I318" s="19">
        <v>0.4</v>
      </c>
      <c r="J318" s="19">
        <v>50</v>
      </c>
      <c r="K318" s="19">
        <v>220</v>
      </c>
      <c r="L318" s="19">
        <v>37</v>
      </c>
      <c r="M318" s="19">
        <v>0</v>
      </c>
      <c r="N318" s="19">
        <v>23</v>
      </c>
      <c r="O318" s="19">
        <v>1</v>
      </c>
      <c r="P318" s="19">
        <v>0</v>
      </c>
      <c r="Q318" s="19">
        <v>0</v>
      </c>
      <c r="R318" s="19">
        <v>2</v>
      </c>
      <c r="S318" s="19">
        <v>4</v>
      </c>
      <c r="T318" s="51"/>
      <c r="U318" s="52"/>
      <c r="V318" s="1">
        <v>312</v>
      </c>
      <c r="W318" s="2" t="str">
        <f t="shared" si="73"/>
        <v>Honey Cruller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W318" s="30"/>
      <c r="AX318" s="30"/>
      <c r="AY318" s="30"/>
      <c r="AZ318" s="30"/>
    </row>
    <row r="319" spans="2:62" ht="15">
      <c r="B319" s="17" t="s">
        <v>192</v>
      </c>
      <c r="C319" s="17" t="s">
        <v>185</v>
      </c>
      <c r="D319" s="19" t="s">
        <v>203</v>
      </c>
      <c r="E319" s="19" t="s">
        <v>95</v>
      </c>
      <c r="F319" s="19">
        <v>230</v>
      </c>
      <c r="G319" s="19">
        <v>9</v>
      </c>
      <c r="H319" s="19">
        <v>6</v>
      </c>
      <c r="I319" s="19">
        <v>0.1</v>
      </c>
      <c r="J319" s="19">
        <v>20</v>
      </c>
      <c r="K319" s="19">
        <v>260</v>
      </c>
      <c r="L319" s="19">
        <v>35</v>
      </c>
      <c r="M319" s="19">
        <v>1</v>
      </c>
      <c r="N319" s="19">
        <v>19</v>
      </c>
      <c r="O319" s="19">
        <v>2</v>
      </c>
      <c r="P319" s="19">
        <v>8</v>
      </c>
      <c r="Q319" s="19">
        <v>0</v>
      </c>
      <c r="R319" s="19">
        <v>2</v>
      </c>
      <c r="S319" s="19">
        <v>10</v>
      </c>
      <c r="T319" s="51"/>
      <c r="U319" s="52"/>
      <c r="V319" s="1">
        <v>313</v>
      </c>
      <c r="W319" s="2" t="str">
        <f t="shared" si="73"/>
        <v>Chocolate Chunk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W319" s="30"/>
      <c r="AX319" s="30"/>
      <c r="AY319" s="30"/>
      <c r="AZ319" s="30"/>
    </row>
    <row r="320" spans="2:62" ht="15">
      <c r="B320" s="17" t="s">
        <v>192</v>
      </c>
      <c r="C320" s="17" t="s">
        <v>186</v>
      </c>
      <c r="D320" s="19" t="s">
        <v>203</v>
      </c>
      <c r="E320" s="19" t="s">
        <v>95</v>
      </c>
      <c r="F320" s="19">
        <v>280</v>
      </c>
      <c r="G320" s="19">
        <v>16</v>
      </c>
      <c r="H320" s="19">
        <v>7</v>
      </c>
      <c r="I320" s="19">
        <v>0.1</v>
      </c>
      <c r="J320" s="19">
        <v>20</v>
      </c>
      <c r="K320" s="19">
        <v>260</v>
      </c>
      <c r="L320" s="19">
        <v>27</v>
      </c>
      <c r="M320" s="19">
        <v>2</v>
      </c>
      <c r="N320" s="19">
        <v>16</v>
      </c>
      <c r="O320" s="19">
        <v>6</v>
      </c>
      <c r="P320" s="19">
        <v>8</v>
      </c>
      <c r="Q320" s="19">
        <v>0</v>
      </c>
      <c r="R320" s="19">
        <v>2</v>
      </c>
      <c r="S320" s="19">
        <v>8</v>
      </c>
      <c r="T320" s="51"/>
      <c r="U320" s="52"/>
      <c r="V320" s="1">
        <v>314</v>
      </c>
      <c r="W320" s="2" t="str">
        <f t="shared" si="73"/>
        <v>Peanut Butter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W320" s="30"/>
      <c r="AX320" s="30"/>
      <c r="AY320" s="30"/>
      <c r="AZ320" s="30"/>
    </row>
    <row r="321" spans="2:52" ht="15">
      <c r="B321" s="17" t="s">
        <v>192</v>
      </c>
      <c r="C321" s="17" t="s">
        <v>187</v>
      </c>
      <c r="D321" s="19" t="s">
        <v>203</v>
      </c>
      <c r="E321" s="19" t="s">
        <v>95</v>
      </c>
      <c r="F321" s="19">
        <v>220</v>
      </c>
      <c r="G321" s="19">
        <v>8</v>
      </c>
      <c r="H321" s="19">
        <v>5</v>
      </c>
      <c r="I321" s="19">
        <v>0.1</v>
      </c>
      <c r="J321" s="19">
        <v>25</v>
      </c>
      <c r="K321" s="19">
        <v>200</v>
      </c>
      <c r="L321" s="19">
        <v>35</v>
      </c>
      <c r="M321" s="19">
        <v>1</v>
      </c>
      <c r="N321" s="19">
        <v>21</v>
      </c>
      <c r="O321" s="19">
        <v>3</v>
      </c>
      <c r="P321" s="19">
        <v>8</v>
      </c>
      <c r="Q321" s="19">
        <v>0</v>
      </c>
      <c r="R321" s="19">
        <v>2</v>
      </c>
      <c r="S321" s="19">
        <v>8</v>
      </c>
      <c r="T321" s="51"/>
      <c r="U321" s="52"/>
      <c r="V321" s="1">
        <v>315</v>
      </c>
      <c r="W321" s="2" t="str">
        <f t="shared" si="73"/>
        <v>Oatmeal Raisin Spice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W321" s="30"/>
      <c r="AX321" s="30"/>
      <c r="AY321" s="30"/>
      <c r="AZ321" s="30"/>
    </row>
    <row r="322" spans="2:52" ht="15">
      <c r="B322" s="17" t="s">
        <v>192</v>
      </c>
      <c r="C322" s="17" t="s">
        <v>188</v>
      </c>
      <c r="D322" s="19" t="s">
        <v>203</v>
      </c>
      <c r="E322" s="19" t="s">
        <v>95</v>
      </c>
      <c r="F322" s="19">
        <v>250</v>
      </c>
      <c r="G322" s="19">
        <v>13</v>
      </c>
      <c r="H322" s="19">
        <v>8</v>
      </c>
      <c r="I322" s="19">
        <v>0.1</v>
      </c>
      <c r="J322" s="19">
        <v>30</v>
      </c>
      <c r="K322" s="19">
        <v>220</v>
      </c>
      <c r="L322" s="19">
        <v>31</v>
      </c>
      <c r="M322" s="19">
        <v>2</v>
      </c>
      <c r="N322" s="19">
        <v>20</v>
      </c>
      <c r="O322" s="19">
        <v>3</v>
      </c>
      <c r="P322" s="19">
        <v>10</v>
      </c>
      <c r="Q322" s="19">
        <v>0</v>
      </c>
      <c r="R322" s="19">
        <v>2</v>
      </c>
      <c r="S322" s="19">
        <v>15</v>
      </c>
      <c r="T322" s="51"/>
      <c r="U322" s="52"/>
      <c r="V322" s="1">
        <v>316</v>
      </c>
      <c r="W322" s="2" t="str">
        <f t="shared" si="73"/>
        <v>Triple Chocolate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W322" s="30"/>
      <c r="AX322" s="30"/>
      <c r="AY322" s="30"/>
      <c r="AZ322" s="30"/>
    </row>
    <row r="323" spans="2:52" ht="15">
      <c r="B323" s="17" t="s">
        <v>192</v>
      </c>
      <c r="C323" s="17" t="s">
        <v>189</v>
      </c>
      <c r="D323" s="19" t="s">
        <v>203</v>
      </c>
      <c r="E323" s="19" t="s">
        <v>95</v>
      </c>
      <c r="F323" s="19">
        <v>230</v>
      </c>
      <c r="G323" s="19">
        <v>11</v>
      </c>
      <c r="H323" s="19">
        <v>5</v>
      </c>
      <c r="I323" s="19">
        <v>0.1</v>
      </c>
      <c r="J323" s="19">
        <v>20</v>
      </c>
      <c r="K323" s="19">
        <v>290</v>
      </c>
      <c r="L323" s="19">
        <v>32</v>
      </c>
      <c r="M323" s="19">
        <v>1</v>
      </c>
      <c r="N323" s="19">
        <v>17</v>
      </c>
      <c r="O323" s="19">
        <v>3</v>
      </c>
      <c r="P323" s="19">
        <v>8</v>
      </c>
      <c r="Q323" s="19">
        <v>0</v>
      </c>
      <c r="R323" s="19">
        <v>2</v>
      </c>
      <c r="S323" s="19">
        <v>10</v>
      </c>
      <c r="T323" s="51"/>
      <c r="U323" s="52"/>
      <c r="V323" s="1">
        <v>317</v>
      </c>
      <c r="W323" s="2" t="str">
        <f t="shared" si="73"/>
        <v>Caramel Chocolate Pecan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W323" s="30"/>
      <c r="AX323" s="30"/>
      <c r="AY323" s="30"/>
      <c r="AZ323" s="30"/>
    </row>
    <row r="324" spans="2:52" ht="15">
      <c r="B324" s="17" t="s">
        <v>192</v>
      </c>
      <c r="C324" s="17" t="s">
        <v>190</v>
      </c>
      <c r="D324" s="19" t="s">
        <v>203</v>
      </c>
      <c r="E324" s="19" t="s">
        <v>95</v>
      </c>
      <c r="F324" s="19">
        <v>240</v>
      </c>
      <c r="G324" s="19">
        <v>12</v>
      </c>
      <c r="H324" s="19">
        <v>6</v>
      </c>
      <c r="I324" s="19">
        <v>0.1</v>
      </c>
      <c r="J324" s="19">
        <v>20</v>
      </c>
      <c r="K324" s="19">
        <v>270</v>
      </c>
      <c r="L324" s="19">
        <v>31</v>
      </c>
      <c r="M324" s="19">
        <v>1</v>
      </c>
      <c r="N324" s="19">
        <v>17</v>
      </c>
      <c r="O324" s="19">
        <v>3</v>
      </c>
      <c r="P324" s="19">
        <v>8</v>
      </c>
      <c r="Q324" s="19">
        <v>0</v>
      </c>
      <c r="R324" s="19">
        <v>2</v>
      </c>
      <c r="S324" s="19">
        <v>8</v>
      </c>
      <c r="T324" s="51"/>
      <c r="U324" s="52"/>
      <c r="V324" s="1">
        <v>318</v>
      </c>
      <c r="W324" s="2" t="str">
        <f t="shared" si="73"/>
        <v>White Chocolate Macadamia Nut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W324" s="30"/>
      <c r="AX324" s="30"/>
      <c r="AY324" s="30"/>
      <c r="AZ324" s="30"/>
    </row>
    <row r="325" spans="2:52" ht="15">
      <c r="B325" s="17" t="s">
        <v>192</v>
      </c>
      <c r="C325" s="17" t="s">
        <v>191</v>
      </c>
      <c r="D325" s="19" t="s">
        <v>203</v>
      </c>
      <c r="E325" s="19" t="s">
        <v>95</v>
      </c>
      <c r="F325" s="19">
        <v>220</v>
      </c>
      <c r="G325" s="19">
        <v>8</v>
      </c>
      <c r="H325" s="19">
        <v>3</v>
      </c>
      <c r="I325" s="19">
        <v>0.1</v>
      </c>
      <c r="J325" s="19">
        <v>5</v>
      </c>
      <c r="K325" s="19">
        <v>160</v>
      </c>
      <c r="L325" s="19">
        <v>35</v>
      </c>
      <c r="M325" s="19">
        <v>4</v>
      </c>
      <c r="N325" s="19">
        <v>20</v>
      </c>
      <c r="O325" s="19">
        <v>3</v>
      </c>
      <c r="P325" s="19">
        <v>4</v>
      </c>
      <c r="Q325" s="19">
        <v>0</v>
      </c>
      <c r="R325" s="19">
        <v>2</v>
      </c>
      <c r="S325" s="19">
        <v>10</v>
      </c>
      <c r="T325" s="51"/>
      <c r="U325" s="52"/>
      <c r="V325" s="1">
        <v>319</v>
      </c>
      <c r="W325" s="2" t="str">
        <f t="shared" si="73"/>
        <v>Trail Mix Cookie with Fruit and Nuts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W325" s="30"/>
      <c r="AX325" s="30"/>
      <c r="AY325" s="30"/>
      <c r="AZ325" s="30"/>
    </row>
    <row r="326" spans="2:52" ht="15">
      <c r="B326" s="17"/>
      <c r="C326" s="17" t="s">
        <v>153</v>
      </c>
      <c r="D326" s="19" t="s">
        <v>203</v>
      </c>
      <c r="E326" s="19" t="s">
        <v>39</v>
      </c>
      <c r="F326" s="19">
        <v>75</v>
      </c>
      <c r="G326" s="19">
        <v>3.5</v>
      </c>
      <c r="H326" s="19">
        <v>2</v>
      </c>
      <c r="I326" s="19">
        <v>0.1</v>
      </c>
      <c r="J326" s="19">
        <v>15</v>
      </c>
      <c r="K326" s="19">
        <v>15</v>
      </c>
      <c r="L326" s="19">
        <v>9</v>
      </c>
      <c r="M326" s="19">
        <v>0</v>
      </c>
      <c r="N326" s="19">
        <v>9</v>
      </c>
      <c r="O326" s="19">
        <v>1</v>
      </c>
      <c r="P326" s="19">
        <v>2</v>
      </c>
      <c r="Q326" s="19">
        <v>0</v>
      </c>
      <c r="R326" s="19">
        <v>2</v>
      </c>
      <c r="S326" s="19">
        <v>0</v>
      </c>
      <c r="T326" s="51"/>
      <c r="U326" s="52"/>
      <c r="V326" s="1">
        <v>320</v>
      </c>
      <c r="W326" s="2" t="str">
        <f t="shared" si="73"/>
        <v>Coffee (1 cream, 1 sugar)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W326" s="30"/>
      <c r="AX326" s="30"/>
      <c r="AY326" s="30"/>
      <c r="AZ326" s="30"/>
    </row>
    <row r="327" spans="2:52" ht="15">
      <c r="B327" s="17"/>
      <c r="C327" s="17" t="s">
        <v>154</v>
      </c>
      <c r="D327" s="19" t="s">
        <v>203</v>
      </c>
      <c r="E327" s="19" t="s">
        <v>39</v>
      </c>
      <c r="F327" s="19">
        <v>50</v>
      </c>
      <c r="G327" s="19">
        <v>1</v>
      </c>
      <c r="H327" s="19">
        <v>0.5</v>
      </c>
      <c r="I327" s="19">
        <v>0</v>
      </c>
      <c r="J327" s="19">
        <v>5</v>
      </c>
      <c r="K327" s="19">
        <v>20</v>
      </c>
      <c r="L327" s="19">
        <v>10</v>
      </c>
      <c r="M327" s="19">
        <v>0</v>
      </c>
      <c r="N327" s="19">
        <v>10</v>
      </c>
      <c r="O327" s="19">
        <v>1</v>
      </c>
      <c r="P327" s="19">
        <v>2</v>
      </c>
      <c r="Q327" s="19">
        <v>0</v>
      </c>
      <c r="R327" s="19">
        <v>4</v>
      </c>
      <c r="S327" s="19">
        <v>0</v>
      </c>
      <c r="T327" s="51"/>
      <c r="U327" s="52"/>
      <c r="V327" s="1">
        <v>321</v>
      </c>
      <c r="W327" s="2" t="str">
        <f t="shared" si="73"/>
        <v>Steeped Tea (1 milk, 1 sugar)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W327" s="30"/>
      <c r="AX327" s="30"/>
      <c r="AY327" s="30"/>
      <c r="AZ327" s="30"/>
    </row>
    <row r="328" spans="2:52" ht="15">
      <c r="B328" s="17"/>
      <c r="C328" s="17" t="s">
        <v>155</v>
      </c>
      <c r="D328" s="19" t="s">
        <v>203</v>
      </c>
      <c r="E328" s="19" t="s">
        <v>39</v>
      </c>
      <c r="F328" s="19">
        <v>240</v>
      </c>
      <c r="G328" s="19">
        <v>6</v>
      </c>
      <c r="H328" s="19">
        <v>5</v>
      </c>
      <c r="I328" s="19">
        <v>0.2</v>
      </c>
      <c r="J328" s="19">
        <v>0</v>
      </c>
      <c r="K328" s="19">
        <v>360</v>
      </c>
      <c r="L328" s="19">
        <v>45</v>
      </c>
      <c r="M328" s="19">
        <v>2</v>
      </c>
      <c r="N328" s="19">
        <v>38</v>
      </c>
      <c r="O328" s="19">
        <v>2</v>
      </c>
      <c r="P328" s="19">
        <v>0</v>
      </c>
      <c r="Q328" s="19">
        <v>0</v>
      </c>
      <c r="R328" s="19">
        <v>2</v>
      </c>
      <c r="S328" s="19">
        <v>15</v>
      </c>
      <c r="T328" s="51"/>
      <c r="U328" s="52"/>
      <c r="V328" s="1">
        <v>322</v>
      </c>
      <c r="W328" s="2" t="str">
        <f t="shared" ref="W328:W391" si="83">C328</f>
        <v>Hot Chocolate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W328" s="30"/>
      <c r="AX328" s="30"/>
      <c r="AY328" s="30"/>
      <c r="AZ328" s="30"/>
    </row>
    <row r="329" spans="2:52" ht="15">
      <c r="B329" s="17"/>
      <c r="C329" s="17" t="s">
        <v>156</v>
      </c>
      <c r="D329" s="19" t="s">
        <v>203</v>
      </c>
      <c r="E329" s="19" t="s">
        <v>39</v>
      </c>
      <c r="F329" s="19">
        <v>250</v>
      </c>
      <c r="G329" s="19">
        <v>8</v>
      </c>
      <c r="H329" s="19">
        <v>7</v>
      </c>
      <c r="I329" s="19">
        <v>0.1</v>
      </c>
      <c r="J329" s="19">
        <v>5</v>
      </c>
      <c r="K329" s="19">
        <v>240</v>
      </c>
      <c r="L329" s="19">
        <v>41</v>
      </c>
      <c r="M329" s="19">
        <v>1</v>
      </c>
      <c r="N329" s="19">
        <v>31</v>
      </c>
      <c r="O329" s="19">
        <v>4</v>
      </c>
      <c r="P329" s="19">
        <v>0</v>
      </c>
      <c r="Q329" s="19">
        <v>0</v>
      </c>
      <c r="R329" s="19">
        <v>10</v>
      </c>
      <c r="S329" s="19">
        <v>2</v>
      </c>
      <c r="T329" s="51"/>
      <c r="U329" s="52"/>
      <c r="V329" s="1">
        <v>323</v>
      </c>
      <c r="W329" s="2" t="str">
        <f t="shared" si="83"/>
        <v>French Vanilla Cappuccino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W329" s="30"/>
      <c r="AX329" s="30"/>
      <c r="AY329" s="30"/>
      <c r="AZ329" s="30"/>
    </row>
    <row r="330" spans="2:52" ht="15">
      <c r="B330" s="17"/>
      <c r="C330" s="17" t="s">
        <v>157</v>
      </c>
      <c r="D330" s="19" t="s">
        <v>203</v>
      </c>
      <c r="E330" s="19" t="s">
        <v>39</v>
      </c>
      <c r="F330" s="19">
        <v>250</v>
      </c>
      <c r="G330" s="19">
        <v>11</v>
      </c>
      <c r="H330" s="19">
        <v>6</v>
      </c>
      <c r="I330" s="19">
        <v>0.4</v>
      </c>
      <c r="J330" s="19">
        <v>45</v>
      </c>
      <c r="K330" s="19">
        <v>50</v>
      </c>
      <c r="L330" s="19">
        <v>33</v>
      </c>
      <c r="M330" s="19">
        <v>0</v>
      </c>
      <c r="N330" s="19">
        <v>33</v>
      </c>
      <c r="O330" s="19">
        <v>2</v>
      </c>
      <c r="P330" s="19">
        <v>8</v>
      </c>
      <c r="Q330" s="19">
        <v>0</v>
      </c>
      <c r="R330" s="19">
        <v>10</v>
      </c>
      <c r="S330" s="19">
        <v>2</v>
      </c>
      <c r="T330" s="51"/>
      <c r="U330" s="52"/>
      <c r="V330" s="1">
        <v>324</v>
      </c>
      <c r="W330" s="2" t="str">
        <f t="shared" si="83"/>
        <v>Iced Cappuccino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W330" s="30"/>
      <c r="AX330" s="30"/>
      <c r="AY330" s="30"/>
      <c r="AZ330" s="30"/>
    </row>
    <row r="331" spans="2:52" ht="15">
      <c r="B331" s="17"/>
      <c r="C331" s="17" t="s">
        <v>160</v>
      </c>
      <c r="D331" s="19" t="s">
        <v>203</v>
      </c>
      <c r="E331" s="19" t="s">
        <v>39</v>
      </c>
      <c r="F331" s="19">
        <v>150</v>
      </c>
      <c r="G331" s="19">
        <v>1.5</v>
      </c>
      <c r="H331" s="19">
        <v>1</v>
      </c>
      <c r="I331" s="19">
        <v>0</v>
      </c>
      <c r="J331" s="19">
        <v>5</v>
      </c>
      <c r="K331" s="19">
        <v>35</v>
      </c>
      <c r="L331" s="19">
        <v>32</v>
      </c>
      <c r="M331" s="19">
        <v>0</v>
      </c>
      <c r="N331" s="19">
        <v>32</v>
      </c>
      <c r="O331" s="19">
        <v>3</v>
      </c>
      <c r="P331" s="19">
        <v>2</v>
      </c>
      <c r="Q331" s="19">
        <v>0</v>
      </c>
      <c r="R331" s="19">
        <v>8</v>
      </c>
      <c r="S331" s="19">
        <v>2</v>
      </c>
      <c r="T331" s="51"/>
      <c r="U331" s="52"/>
      <c r="V331" s="1">
        <v>325</v>
      </c>
      <c r="W331" s="2" t="str">
        <f t="shared" si="83"/>
        <v>Iced Cappuccino (Milk)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W331" s="30"/>
      <c r="AX331" s="30"/>
      <c r="AY331" s="30"/>
      <c r="AZ331" s="30"/>
    </row>
    <row r="332" spans="2:52" ht="15">
      <c r="B332" s="17"/>
      <c r="C332" s="17" t="s">
        <v>159</v>
      </c>
      <c r="D332" s="19" t="s">
        <v>203</v>
      </c>
      <c r="E332" s="19" t="s">
        <v>39</v>
      </c>
      <c r="F332" s="19">
        <v>110</v>
      </c>
      <c r="G332" s="19">
        <v>6</v>
      </c>
      <c r="H332" s="19">
        <v>3.5</v>
      </c>
      <c r="I332" s="19">
        <v>0.2</v>
      </c>
      <c r="J332" s="19">
        <v>25</v>
      </c>
      <c r="K332" s="19">
        <v>55</v>
      </c>
      <c r="L332" s="19">
        <v>12</v>
      </c>
      <c r="M332" s="19">
        <v>0</v>
      </c>
      <c r="N332" s="19">
        <v>8</v>
      </c>
      <c r="O332" s="19">
        <v>1</v>
      </c>
      <c r="P332" s="19">
        <v>4</v>
      </c>
      <c r="Q332" s="19">
        <v>0</v>
      </c>
      <c r="R332" s="19">
        <v>6</v>
      </c>
      <c r="S332" s="19">
        <v>0</v>
      </c>
      <c r="T332" s="51"/>
      <c r="U332" s="52"/>
      <c r="V332" s="1">
        <v>326</v>
      </c>
      <c r="W332" s="2" t="str">
        <f t="shared" si="83"/>
        <v>Iced Coffee (Cream)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W332" s="30"/>
      <c r="AX332" s="30"/>
      <c r="AY332" s="30"/>
      <c r="AZ332" s="30"/>
    </row>
    <row r="333" spans="2:52" ht="15">
      <c r="B333" s="17"/>
      <c r="C333" s="17" t="s">
        <v>158</v>
      </c>
      <c r="D333" s="19" t="s">
        <v>203</v>
      </c>
      <c r="E333" s="19" t="s">
        <v>39</v>
      </c>
      <c r="F333" s="19">
        <v>70</v>
      </c>
      <c r="G333" s="19">
        <v>1</v>
      </c>
      <c r="H333" s="19">
        <v>0.5</v>
      </c>
      <c r="I333" s="19">
        <v>0</v>
      </c>
      <c r="J333" s="19">
        <v>5</v>
      </c>
      <c r="K333" s="19">
        <v>55</v>
      </c>
      <c r="L333" s="19">
        <v>12</v>
      </c>
      <c r="M333" s="19">
        <v>0</v>
      </c>
      <c r="N333" s="19">
        <v>8</v>
      </c>
      <c r="O333" s="19">
        <v>2</v>
      </c>
      <c r="P333" s="19">
        <v>2</v>
      </c>
      <c r="Q333" s="19">
        <v>0</v>
      </c>
      <c r="R333" s="19">
        <v>8</v>
      </c>
      <c r="S333" s="19">
        <v>0</v>
      </c>
      <c r="T333" s="51"/>
      <c r="U333" s="52"/>
      <c r="V333" s="1">
        <v>327</v>
      </c>
      <c r="W333" s="2" t="str">
        <f t="shared" si="83"/>
        <v>Iced Coffee (Milk)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W333" s="30"/>
      <c r="AX333" s="30"/>
      <c r="AY333" s="30"/>
      <c r="AZ333" s="30"/>
    </row>
    <row r="334" spans="2:52" ht="15">
      <c r="B334" s="17"/>
      <c r="C334" s="17" t="s">
        <v>161</v>
      </c>
      <c r="D334" s="19" t="s">
        <v>203</v>
      </c>
      <c r="E334" s="19" t="s">
        <v>39</v>
      </c>
      <c r="F334" s="19">
        <v>190</v>
      </c>
      <c r="G334" s="19">
        <v>8</v>
      </c>
      <c r="H334" s="19">
        <v>7</v>
      </c>
      <c r="I334" s="19">
        <v>0.3</v>
      </c>
      <c r="J334" s="19">
        <v>0</v>
      </c>
      <c r="K334" s="19">
        <v>170</v>
      </c>
      <c r="L334" s="19">
        <v>29</v>
      </c>
      <c r="M334" s="19">
        <v>1</v>
      </c>
      <c r="N334" s="19">
        <v>24</v>
      </c>
      <c r="O334" s="19">
        <v>1</v>
      </c>
      <c r="P334" s="19">
        <v>0</v>
      </c>
      <c r="Q334" s="19">
        <v>0</v>
      </c>
      <c r="R334" s="19">
        <v>0</v>
      </c>
      <c r="S334" s="19">
        <v>10</v>
      </c>
      <c r="T334" s="51"/>
      <c r="U334" s="52"/>
      <c r="V334" s="1">
        <v>328</v>
      </c>
      <c r="W334" s="2" t="str">
        <f t="shared" si="83"/>
        <v>Café Mocha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W334" s="30"/>
      <c r="AX334" s="30"/>
      <c r="AY334" s="30"/>
      <c r="AZ334" s="30"/>
    </row>
    <row r="335" spans="2:52" ht="15">
      <c r="B335" s="17" t="s">
        <v>200</v>
      </c>
      <c r="C335" s="17" t="s">
        <v>162</v>
      </c>
      <c r="D335" s="19" t="s">
        <v>203</v>
      </c>
      <c r="E335" s="19" t="s">
        <v>39</v>
      </c>
      <c r="F335" s="19">
        <v>130</v>
      </c>
      <c r="G335" s="19">
        <v>0</v>
      </c>
      <c r="H335" s="19">
        <v>0</v>
      </c>
      <c r="I335" s="19">
        <v>0</v>
      </c>
      <c r="J335" s="19">
        <v>0</v>
      </c>
      <c r="K335" s="19">
        <v>30</v>
      </c>
      <c r="L335" s="19">
        <v>33</v>
      </c>
      <c r="M335" s="19">
        <v>0</v>
      </c>
      <c r="N335" s="19">
        <v>30</v>
      </c>
      <c r="O335" s="19">
        <v>0</v>
      </c>
      <c r="P335" s="19">
        <v>0</v>
      </c>
      <c r="Q335" s="19">
        <v>4</v>
      </c>
      <c r="R335" s="19">
        <v>0</v>
      </c>
      <c r="S335" s="19">
        <v>0</v>
      </c>
      <c r="T335" s="51"/>
      <c r="U335" s="52"/>
      <c r="V335" s="1">
        <v>329</v>
      </c>
      <c r="W335" s="2" t="str">
        <f t="shared" si="83"/>
        <v>Mixed Berry (No Yogurt)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W335" s="30"/>
      <c r="AX335" s="30"/>
      <c r="AY335" s="30"/>
      <c r="AZ335" s="30"/>
    </row>
    <row r="336" spans="2:52" ht="15">
      <c r="B336" s="17" t="s">
        <v>200</v>
      </c>
      <c r="C336" s="17" t="s">
        <v>163</v>
      </c>
      <c r="D336" s="19" t="s">
        <v>203</v>
      </c>
      <c r="E336" s="19" t="s">
        <v>39</v>
      </c>
      <c r="F336" s="19">
        <v>130</v>
      </c>
      <c r="G336" s="19">
        <v>0</v>
      </c>
      <c r="H336" s="19">
        <v>0</v>
      </c>
      <c r="I336" s="19">
        <v>0</v>
      </c>
      <c r="J336" s="19">
        <v>0</v>
      </c>
      <c r="K336" s="19">
        <v>30</v>
      </c>
      <c r="L336" s="19">
        <v>33</v>
      </c>
      <c r="M336" s="19">
        <v>0</v>
      </c>
      <c r="N336" s="19">
        <v>30</v>
      </c>
      <c r="O336" s="19">
        <v>0</v>
      </c>
      <c r="P336" s="19">
        <v>0</v>
      </c>
      <c r="Q336" s="19">
        <v>35</v>
      </c>
      <c r="R336" s="19">
        <v>2</v>
      </c>
      <c r="S336" s="19">
        <v>0</v>
      </c>
      <c r="T336" s="51"/>
      <c r="U336" s="52"/>
      <c r="V336" s="1">
        <v>330</v>
      </c>
      <c r="W336" s="2" t="str">
        <f t="shared" si="83"/>
        <v>Strawberry Banana (No Yogurt)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W336" s="30"/>
      <c r="AX336" s="30"/>
      <c r="AY336" s="30"/>
      <c r="AZ336" s="30"/>
    </row>
    <row r="337" spans="2:52" ht="15">
      <c r="B337" s="17" t="s">
        <v>200</v>
      </c>
      <c r="C337" s="17" t="s">
        <v>164</v>
      </c>
      <c r="D337" s="19" t="s">
        <v>203</v>
      </c>
      <c r="E337" s="19" t="s">
        <v>39</v>
      </c>
      <c r="F337" s="19">
        <v>150</v>
      </c>
      <c r="G337" s="19">
        <v>1</v>
      </c>
      <c r="H337" s="19">
        <v>0.5</v>
      </c>
      <c r="I337" s="19">
        <v>0</v>
      </c>
      <c r="J337" s="19">
        <v>5</v>
      </c>
      <c r="K337" s="19">
        <v>55</v>
      </c>
      <c r="L337" s="19">
        <v>35</v>
      </c>
      <c r="M337" s="19">
        <v>0</v>
      </c>
      <c r="N337" s="19">
        <v>32</v>
      </c>
      <c r="O337" s="19">
        <v>2</v>
      </c>
      <c r="P337" s="19">
        <v>0</v>
      </c>
      <c r="Q337" s="19">
        <v>4</v>
      </c>
      <c r="R337" s="19">
        <v>6</v>
      </c>
      <c r="S337" s="19">
        <v>0</v>
      </c>
      <c r="T337" s="51"/>
      <c r="U337" s="52"/>
      <c r="V337" s="1">
        <v>331</v>
      </c>
      <c r="W337" s="2" t="str">
        <f t="shared" si="83"/>
        <v>Mixed Berry with Yogurt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W337" s="30"/>
      <c r="AX337" s="30"/>
      <c r="AY337" s="30"/>
      <c r="AZ337" s="30"/>
    </row>
    <row r="338" spans="2:52" ht="15">
      <c r="B338" s="17" t="s">
        <v>200</v>
      </c>
      <c r="C338" s="17" t="s">
        <v>165</v>
      </c>
      <c r="D338" s="19" t="s">
        <v>203</v>
      </c>
      <c r="E338" s="19" t="s">
        <v>39</v>
      </c>
      <c r="F338" s="19">
        <v>150</v>
      </c>
      <c r="G338" s="19">
        <v>1</v>
      </c>
      <c r="H338" s="19">
        <v>0.5</v>
      </c>
      <c r="I338" s="19">
        <v>0</v>
      </c>
      <c r="J338" s="19">
        <v>5</v>
      </c>
      <c r="K338" s="19">
        <v>55</v>
      </c>
      <c r="L338" s="19">
        <v>34</v>
      </c>
      <c r="M338" s="19">
        <v>0</v>
      </c>
      <c r="N338" s="19">
        <v>31</v>
      </c>
      <c r="O338" s="19">
        <v>2</v>
      </c>
      <c r="P338" s="19">
        <v>0</v>
      </c>
      <c r="Q338" s="19">
        <v>35</v>
      </c>
      <c r="R338" s="19">
        <v>6</v>
      </c>
      <c r="S338" s="19">
        <v>0</v>
      </c>
      <c r="T338" s="51"/>
      <c r="U338" s="52"/>
      <c r="V338" s="1">
        <v>332</v>
      </c>
      <c r="W338" s="2" t="str">
        <f t="shared" si="83"/>
        <v>Strawberry Banana with Yogurt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W338" s="30"/>
      <c r="AX338" s="30"/>
      <c r="AY338" s="30"/>
      <c r="AZ338" s="30"/>
    </row>
    <row r="339" spans="2:52" ht="15">
      <c r="B339" s="17"/>
      <c r="C339" s="20" t="s">
        <v>263</v>
      </c>
      <c r="D339" s="18" t="s">
        <v>213</v>
      </c>
      <c r="E339" s="21" t="s">
        <v>75</v>
      </c>
      <c r="F339" s="18">
        <v>540</v>
      </c>
      <c r="G339" s="18">
        <v>26</v>
      </c>
      <c r="H339" s="18">
        <v>7</v>
      </c>
      <c r="I339" s="18">
        <v>0.5</v>
      </c>
      <c r="J339" s="18">
        <v>45</v>
      </c>
      <c r="K339" s="18">
        <v>1360</v>
      </c>
      <c r="L339" s="18">
        <v>59</v>
      </c>
      <c r="M339" s="18">
        <v>7</v>
      </c>
      <c r="N339" s="18">
        <v>4</v>
      </c>
      <c r="O339" s="18">
        <v>19</v>
      </c>
      <c r="P339" s="21">
        <v>0</v>
      </c>
      <c r="Q339" s="21">
        <v>0</v>
      </c>
      <c r="R339" s="21">
        <v>0</v>
      </c>
      <c r="S339" s="21">
        <v>0</v>
      </c>
      <c r="T339" s="53"/>
      <c r="U339" s="54"/>
      <c r="V339" s="1">
        <v>333</v>
      </c>
      <c r="W339" s="2" t="str">
        <f t="shared" si="83"/>
        <v>1/2 lb.* Cheesy Potato Burrito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W339" s="30"/>
      <c r="AX339" s="30"/>
      <c r="AY339" s="30"/>
      <c r="AZ339" s="30"/>
    </row>
    <row r="340" spans="2:52" ht="15">
      <c r="B340" s="17"/>
      <c r="C340" s="20" t="s">
        <v>264</v>
      </c>
      <c r="D340" s="18" t="s">
        <v>213</v>
      </c>
      <c r="E340" s="21" t="s">
        <v>75</v>
      </c>
      <c r="F340" s="18">
        <v>460</v>
      </c>
      <c r="G340" s="18">
        <v>18</v>
      </c>
      <c r="H340" s="18">
        <v>7</v>
      </c>
      <c r="I340" s="18">
        <v>0.5</v>
      </c>
      <c r="J340" s="18">
        <v>45</v>
      </c>
      <c r="K340" s="18">
        <v>1320</v>
      </c>
      <c r="L340" s="18">
        <v>53</v>
      </c>
      <c r="M340" s="18">
        <v>9</v>
      </c>
      <c r="N340" s="18">
        <v>3</v>
      </c>
      <c r="O340" s="18">
        <v>21</v>
      </c>
      <c r="P340" s="21">
        <v>0</v>
      </c>
      <c r="Q340" s="21">
        <v>0</v>
      </c>
      <c r="R340" s="21">
        <v>0</v>
      </c>
      <c r="S340" s="21">
        <v>0</v>
      </c>
      <c r="T340" s="53"/>
      <c r="U340" s="54"/>
      <c r="V340" s="1">
        <v>334</v>
      </c>
      <c r="W340" s="2" t="str">
        <f t="shared" si="83"/>
        <v>1/2 lb.* Combo Burrito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W340" s="30"/>
      <c r="AX340" s="30"/>
      <c r="AY340" s="30"/>
      <c r="AZ340" s="30"/>
    </row>
    <row r="341" spans="2:52" ht="15">
      <c r="B341" s="17"/>
      <c r="C341" s="20" t="s">
        <v>265</v>
      </c>
      <c r="D341" s="18" t="s">
        <v>213</v>
      </c>
      <c r="E341" s="21" t="s">
        <v>75</v>
      </c>
      <c r="F341" s="18">
        <v>510</v>
      </c>
      <c r="G341" s="18">
        <v>19</v>
      </c>
      <c r="H341" s="18">
        <v>7</v>
      </c>
      <c r="I341" s="18">
        <v>0</v>
      </c>
      <c r="J341" s="18">
        <v>20</v>
      </c>
      <c r="K341" s="18">
        <v>1070</v>
      </c>
      <c r="L341" s="18">
        <v>69</v>
      </c>
      <c r="M341" s="18">
        <v>11</v>
      </c>
      <c r="N341" s="18">
        <v>5</v>
      </c>
      <c r="O341" s="18">
        <v>16</v>
      </c>
      <c r="P341" s="21">
        <v>0</v>
      </c>
      <c r="Q341" s="21">
        <v>0</v>
      </c>
      <c r="R341" s="21">
        <v>0</v>
      </c>
      <c r="S341" s="21">
        <v>0</v>
      </c>
      <c r="T341" s="53"/>
      <c r="U341" s="54"/>
      <c r="V341" s="1">
        <v>335</v>
      </c>
      <c r="W341" s="2" t="str">
        <f t="shared" si="83"/>
        <v>7-Layer Burrito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1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W341" s="30"/>
      <c r="AX341" s="30"/>
      <c r="AY341" s="30"/>
      <c r="AZ341" s="30"/>
    </row>
    <row r="342" spans="2:52" ht="15">
      <c r="B342" s="17"/>
      <c r="C342" s="20" t="s">
        <v>204</v>
      </c>
      <c r="D342" s="18" t="s">
        <v>213</v>
      </c>
      <c r="E342" s="21" t="s">
        <v>75</v>
      </c>
      <c r="F342" s="18">
        <v>370</v>
      </c>
      <c r="G342" s="18">
        <v>11</v>
      </c>
      <c r="H342" s="18">
        <v>4</v>
      </c>
      <c r="I342" s="18">
        <v>0</v>
      </c>
      <c r="J342" s="18">
        <v>5</v>
      </c>
      <c r="K342" s="18">
        <v>960</v>
      </c>
      <c r="L342" s="18">
        <v>56</v>
      </c>
      <c r="M342" s="18">
        <v>9</v>
      </c>
      <c r="N342" s="18">
        <v>3</v>
      </c>
      <c r="O342" s="18">
        <v>13</v>
      </c>
      <c r="P342" s="21">
        <v>0</v>
      </c>
      <c r="Q342" s="21">
        <v>0</v>
      </c>
      <c r="R342" s="21">
        <v>0</v>
      </c>
      <c r="S342" s="21">
        <v>0</v>
      </c>
      <c r="T342" s="53"/>
      <c r="U342" s="54"/>
      <c r="V342" s="1">
        <v>336</v>
      </c>
      <c r="W342" s="2" t="str">
        <f t="shared" si="83"/>
        <v>Bean Burrito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1</v>
      </c>
      <c r="AI342" s="5">
        <v>0</v>
      </c>
      <c r="AJ342" s="5">
        <v>1</v>
      </c>
      <c r="AK342" s="5">
        <v>0</v>
      </c>
      <c r="AW342" s="30"/>
      <c r="AX342" s="30"/>
      <c r="AY342" s="30"/>
      <c r="AZ342" s="30"/>
    </row>
    <row r="343" spans="2:52" ht="15">
      <c r="B343" s="17"/>
      <c r="C343" s="20" t="s">
        <v>205</v>
      </c>
      <c r="D343" s="18" t="s">
        <v>213</v>
      </c>
      <c r="E343" s="21" t="s">
        <v>75</v>
      </c>
      <c r="F343" s="18">
        <v>550</v>
      </c>
      <c r="G343" s="18">
        <v>22</v>
      </c>
      <c r="H343" s="18">
        <v>8</v>
      </c>
      <c r="I343" s="18">
        <v>0</v>
      </c>
      <c r="J343" s="18">
        <v>35</v>
      </c>
      <c r="K343" s="18">
        <v>1270</v>
      </c>
      <c r="L343" s="18">
        <v>68</v>
      </c>
      <c r="M343" s="18">
        <v>8</v>
      </c>
      <c r="N343" s="18">
        <v>5</v>
      </c>
      <c r="O343" s="18">
        <v>19</v>
      </c>
      <c r="P343" s="21">
        <v>0</v>
      </c>
      <c r="Q343" s="21">
        <v>0</v>
      </c>
      <c r="R343" s="21">
        <v>0</v>
      </c>
      <c r="S343" s="21">
        <v>0</v>
      </c>
      <c r="T343" s="53"/>
      <c r="U343" s="54"/>
      <c r="V343" s="1">
        <v>337</v>
      </c>
      <c r="W343" s="2" t="str">
        <f t="shared" si="83"/>
        <v>Beefy 5-Layer Burrito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W343" s="30"/>
      <c r="AX343" s="30"/>
      <c r="AY343" s="30"/>
      <c r="AZ343" s="30"/>
    </row>
    <row r="344" spans="2:52" ht="15">
      <c r="B344" s="17"/>
      <c r="C344" s="20" t="s">
        <v>266</v>
      </c>
      <c r="D344" s="18" t="s">
        <v>213</v>
      </c>
      <c r="E344" s="21" t="s">
        <v>75</v>
      </c>
      <c r="F344" s="18">
        <v>420</v>
      </c>
      <c r="G344" s="18">
        <v>16</v>
      </c>
      <c r="H344" s="18">
        <v>7</v>
      </c>
      <c r="I344" s="18">
        <v>0</v>
      </c>
      <c r="J344" s="18">
        <v>35</v>
      </c>
      <c r="K344" s="18">
        <v>1090</v>
      </c>
      <c r="L344" s="18">
        <v>53</v>
      </c>
      <c r="M344" s="18">
        <v>8</v>
      </c>
      <c r="N344" s="18">
        <v>5</v>
      </c>
      <c r="O344" s="18">
        <v>16</v>
      </c>
      <c r="P344" s="21">
        <v>0</v>
      </c>
      <c r="Q344" s="21">
        <v>0</v>
      </c>
      <c r="R344" s="21">
        <v>0</v>
      </c>
      <c r="S344" s="21">
        <v>0</v>
      </c>
      <c r="T344" s="53"/>
      <c r="U344" s="54"/>
      <c r="V344" s="1">
        <v>338</v>
      </c>
      <c r="W344" s="2" t="str">
        <f t="shared" si="83"/>
        <v>Burrito Supreme® - Beef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</row>
    <row r="345" spans="2:52" ht="15">
      <c r="B345" s="17"/>
      <c r="C345" s="20" t="s">
        <v>267</v>
      </c>
      <c r="D345" s="18" t="s">
        <v>213</v>
      </c>
      <c r="E345" s="21" t="s">
        <v>75</v>
      </c>
      <c r="F345" s="18">
        <v>400</v>
      </c>
      <c r="G345" s="18">
        <v>12</v>
      </c>
      <c r="H345" s="18">
        <v>5</v>
      </c>
      <c r="I345" s="18">
        <v>0</v>
      </c>
      <c r="J345" s="18">
        <v>40</v>
      </c>
      <c r="K345" s="18">
        <v>1050</v>
      </c>
      <c r="L345" s="18">
        <v>52</v>
      </c>
      <c r="M345" s="18">
        <v>7</v>
      </c>
      <c r="N345" s="18">
        <v>4</v>
      </c>
      <c r="O345" s="18">
        <v>20</v>
      </c>
      <c r="P345" s="21">
        <v>0</v>
      </c>
      <c r="Q345" s="21">
        <v>0</v>
      </c>
      <c r="R345" s="21">
        <v>0</v>
      </c>
      <c r="S345" s="21">
        <v>0</v>
      </c>
      <c r="T345" s="53"/>
      <c r="U345" s="54"/>
      <c r="V345" s="1">
        <v>339</v>
      </c>
      <c r="W345" s="2" t="str">
        <f t="shared" si="83"/>
        <v>Burrito Supreme® - Chicken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</row>
    <row r="346" spans="2:52" ht="15">
      <c r="B346" s="17"/>
      <c r="C346" s="20" t="s">
        <v>268</v>
      </c>
      <c r="D346" s="18" t="s">
        <v>213</v>
      </c>
      <c r="E346" s="21" t="s">
        <v>75</v>
      </c>
      <c r="F346" s="18">
        <v>390</v>
      </c>
      <c r="G346" s="18">
        <v>13</v>
      </c>
      <c r="H346" s="18">
        <v>5</v>
      </c>
      <c r="I346" s="18">
        <v>0</v>
      </c>
      <c r="J346" s="18">
        <v>30</v>
      </c>
      <c r="K346" s="18">
        <v>1090</v>
      </c>
      <c r="L346" s="18">
        <v>52</v>
      </c>
      <c r="M346" s="18">
        <v>7</v>
      </c>
      <c r="N346" s="18">
        <v>5</v>
      </c>
      <c r="O346" s="18">
        <v>17</v>
      </c>
      <c r="P346" s="21">
        <v>0</v>
      </c>
      <c r="Q346" s="21">
        <v>0</v>
      </c>
      <c r="R346" s="21">
        <v>0</v>
      </c>
      <c r="S346" s="21">
        <v>0</v>
      </c>
      <c r="T346" s="53"/>
      <c r="U346" s="54"/>
      <c r="V346" s="1">
        <v>340</v>
      </c>
      <c r="W346" s="2" t="str">
        <f t="shared" si="83"/>
        <v>Burrito Supreme® - Steak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</row>
    <row r="347" spans="2:52" ht="15">
      <c r="B347" s="17"/>
      <c r="C347" s="20" t="s">
        <v>269</v>
      </c>
      <c r="D347" s="18" t="s">
        <v>213</v>
      </c>
      <c r="E347" s="21" t="s">
        <v>75</v>
      </c>
      <c r="F347" s="18">
        <v>380</v>
      </c>
      <c r="G347" s="18">
        <v>17</v>
      </c>
      <c r="H347" s="18">
        <v>8</v>
      </c>
      <c r="I347" s="18">
        <v>0.5</v>
      </c>
      <c r="J347" s="18">
        <v>35</v>
      </c>
      <c r="K347" s="18">
        <v>930</v>
      </c>
      <c r="L347" s="18">
        <v>41</v>
      </c>
      <c r="M347" s="18">
        <v>5</v>
      </c>
      <c r="N347" s="18">
        <v>2</v>
      </c>
      <c r="O347" s="18">
        <v>16</v>
      </c>
      <c r="P347" s="21">
        <v>0</v>
      </c>
      <c r="Q347" s="21">
        <v>0</v>
      </c>
      <c r="R347" s="21">
        <v>0</v>
      </c>
      <c r="S347" s="21">
        <v>0</v>
      </c>
      <c r="T347" s="53"/>
      <c r="U347" s="54"/>
      <c r="V347" s="1">
        <v>341</v>
      </c>
      <c r="W347" s="2" t="str">
        <f t="shared" si="83"/>
        <v>Chili Cheese Burrito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</row>
    <row r="348" spans="2:52" ht="15">
      <c r="B348" s="17"/>
      <c r="C348" s="20" t="s">
        <v>270</v>
      </c>
      <c r="D348" s="18" t="s">
        <v>213</v>
      </c>
      <c r="E348" s="21" t="s">
        <v>75</v>
      </c>
      <c r="F348" s="18">
        <v>350</v>
      </c>
      <c r="G348" s="18">
        <v>9</v>
      </c>
      <c r="H348" s="18">
        <v>2.5</v>
      </c>
      <c r="I348" s="18">
        <v>0</v>
      </c>
      <c r="J348" s="18">
        <v>0</v>
      </c>
      <c r="K348" s="18">
        <v>970</v>
      </c>
      <c r="L348" s="18">
        <v>57</v>
      </c>
      <c r="M348" s="18">
        <v>10</v>
      </c>
      <c r="N348" s="18">
        <v>3</v>
      </c>
      <c r="O348" s="18">
        <v>11</v>
      </c>
      <c r="P348" s="21">
        <v>0</v>
      </c>
      <c r="Q348" s="21">
        <v>0</v>
      </c>
      <c r="R348" s="21">
        <v>0</v>
      </c>
      <c r="S348" s="21">
        <v>0</v>
      </c>
      <c r="T348" s="53"/>
      <c r="U348" s="54"/>
      <c r="V348" s="1">
        <v>342</v>
      </c>
      <c r="W348" s="2" t="str">
        <f t="shared" si="83"/>
        <v>Fresco Bean Burrito</v>
      </c>
      <c r="X348" s="5">
        <v>0</v>
      </c>
      <c r="Y348" s="5">
        <v>1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</row>
    <row r="349" spans="2:52" ht="15">
      <c r="B349" s="17"/>
      <c r="C349" s="20" t="s">
        <v>271</v>
      </c>
      <c r="D349" s="18" t="s">
        <v>213</v>
      </c>
      <c r="E349" s="21" t="s">
        <v>75</v>
      </c>
      <c r="F349" s="18">
        <v>430</v>
      </c>
      <c r="G349" s="18">
        <v>18</v>
      </c>
      <c r="H349" s="18">
        <v>5</v>
      </c>
      <c r="I349" s="18">
        <v>0</v>
      </c>
      <c r="J349" s="18">
        <v>35</v>
      </c>
      <c r="K349" s="18">
        <v>870</v>
      </c>
      <c r="L349" s="18">
        <v>48</v>
      </c>
      <c r="M349" s="18">
        <v>3</v>
      </c>
      <c r="N349" s="18">
        <v>3</v>
      </c>
      <c r="O349" s="18">
        <v>18</v>
      </c>
      <c r="P349" s="21">
        <v>0</v>
      </c>
      <c r="Q349" s="21">
        <v>0</v>
      </c>
      <c r="R349" s="21">
        <v>0</v>
      </c>
      <c r="S349" s="21">
        <v>0</v>
      </c>
      <c r="T349" s="53"/>
      <c r="U349" s="54"/>
      <c r="V349" s="1">
        <v>343</v>
      </c>
      <c r="W349" s="2" t="str">
        <f t="shared" si="83"/>
        <v>Grilled Chicken Burrito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</row>
    <row r="350" spans="2:52" ht="15">
      <c r="B350" s="17"/>
      <c r="C350" s="20" t="s">
        <v>272</v>
      </c>
      <c r="D350" s="18" t="s">
        <v>213</v>
      </c>
      <c r="E350" s="21" t="s">
        <v>75</v>
      </c>
      <c r="F350" s="18">
        <v>880</v>
      </c>
      <c r="G350" s="18">
        <v>42</v>
      </c>
      <c r="H350" s="18">
        <v>14</v>
      </c>
      <c r="I350" s="18">
        <v>1</v>
      </c>
      <c r="J350" s="18">
        <v>75</v>
      </c>
      <c r="K350" s="18">
        <v>2040</v>
      </c>
      <c r="L350" s="18">
        <v>95</v>
      </c>
      <c r="M350" s="18">
        <v>13</v>
      </c>
      <c r="N350" s="18">
        <v>7</v>
      </c>
      <c r="O350" s="18">
        <v>31</v>
      </c>
      <c r="P350" s="21">
        <v>0</v>
      </c>
      <c r="Q350" s="21">
        <v>0</v>
      </c>
      <c r="R350" s="21">
        <v>0</v>
      </c>
      <c r="S350" s="21">
        <v>0</v>
      </c>
      <c r="T350" s="53"/>
      <c r="U350" s="54"/>
      <c r="V350" s="1">
        <v>344</v>
      </c>
      <c r="W350" s="2" t="str">
        <f t="shared" si="83"/>
        <v>XXL Grilled Stuft Burrito - Beef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</row>
    <row r="351" spans="2:52" ht="15">
      <c r="B351" s="17"/>
      <c r="C351" s="20" t="s">
        <v>273</v>
      </c>
      <c r="D351" s="18" t="s">
        <v>213</v>
      </c>
      <c r="E351" s="21" t="s">
        <v>75</v>
      </c>
      <c r="F351" s="18">
        <v>840</v>
      </c>
      <c r="G351" s="18">
        <v>35</v>
      </c>
      <c r="H351" s="18">
        <v>11</v>
      </c>
      <c r="I351" s="18">
        <v>0</v>
      </c>
      <c r="J351" s="18">
        <v>85</v>
      </c>
      <c r="K351" s="18">
        <v>1960</v>
      </c>
      <c r="L351" s="18">
        <v>92</v>
      </c>
      <c r="M351" s="18">
        <v>10</v>
      </c>
      <c r="N351" s="18">
        <v>6</v>
      </c>
      <c r="O351" s="18">
        <v>39</v>
      </c>
      <c r="P351" s="21">
        <v>0</v>
      </c>
      <c r="Q351" s="21">
        <v>0</v>
      </c>
      <c r="R351" s="21">
        <v>0</v>
      </c>
      <c r="S351" s="21">
        <v>0</v>
      </c>
      <c r="T351" s="53"/>
      <c r="U351" s="54"/>
      <c r="V351" s="1">
        <v>345</v>
      </c>
      <c r="W351" s="2" t="str">
        <f t="shared" si="83"/>
        <v>XXL Grilled Stuft Burrito - Chicken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</row>
    <row r="352" spans="2:52" ht="15">
      <c r="B352" s="22"/>
      <c r="C352" s="20" t="s">
        <v>274</v>
      </c>
      <c r="D352" s="18" t="s">
        <v>213</v>
      </c>
      <c r="E352" s="21" t="s">
        <v>75</v>
      </c>
      <c r="F352" s="18">
        <v>820</v>
      </c>
      <c r="G352" s="18">
        <v>36</v>
      </c>
      <c r="H352" s="18">
        <v>12</v>
      </c>
      <c r="I352" s="18">
        <v>0.5</v>
      </c>
      <c r="J352" s="18">
        <v>70</v>
      </c>
      <c r="K352" s="18">
        <v>2040</v>
      </c>
      <c r="L352" s="18">
        <v>92</v>
      </c>
      <c r="M352" s="18">
        <v>10</v>
      </c>
      <c r="N352" s="18">
        <v>7</v>
      </c>
      <c r="O352" s="18">
        <v>33</v>
      </c>
      <c r="P352" s="21">
        <v>0</v>
      </c>
      <c r="Q352" s="21">
        <v>0</v>
      </c>
      <c r="R352" s="21">
        <v>0</v>
      </c>
      <c r="S352" s="21">
        <v>0</v>
      </c>
      <c r="T352" s="53"/>
      <c r="U352" s="54"/>
      <c r="V352" s="1">
        <v>346</v>
      </c>
      <c r="W352" s="2" t="str">
        <f t="shared" si="83"/>
        <v>XXL Grilled Stuft Burrito - Steak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</row>
    <row r="353" spans="2:37" ht="15">
      <c r="B353" s="22"/>
      <c r="C353" s="20" t="s">
        <v>275</v>
      </c>
      <c r="D353" s="18" t="s">
        <v>213</v>
      </c>
      <c r="E353" s="21" t="s">
        <v>75</v>
      </c>
      <c r="F353" s="18">
        <v>370</v>
      </c>
      <c r="G353" s="18">
        <v>21</v>
      </c>
      <c r="H353" s="18">
        <v>4</v>
      </c>
      <c r="I353" s="18">
        <v>0</v>
      </c>
      <c r="J353" s="18">
        <v>35</v>
      </c>
      <c r="K353" s="18">
        <v>410</v>
      </c>
      <c r="L353" s="18">
        <v>29</v>
      </c>
      <c r="M353" s="18">
        <v>2</v>
      </c>
      <c r="N353" s="18">
        <v>3</v>
      </c>
      <c r="O353" s="18">
        <v>17</v>
      </c>
      <c r="P353" s="21">
        <v>0</v>
      </c>
      <c r="Q353" s="21">
        <v>0</v>
      </c>
      <c r="R353" s="21">
        <v>0</v>
      </c>
      <c r="S353" s="21">
        <v>0</v>
      </c>
      <c r="T353" s="53"/>
      <c r="U353" s="54"/>
      <c r="V353" s="1">
        <v>347</v>
      </c>
      <c r="W353" s="2" t="str">
        <f t="shared" si="83"/>
        <v>Chalupa Supreme - Chicken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</row>
    <row r="354" spans="2:37" ht="15">
      <c r="B354" s="22"/>
      <c r="C354" s="20" t="s">
        <v>276</v>
      </c>
      <c r="D354" s="18" t="s">
        <v>213</v>
      </c>
      <c r="E354" s="21" t="s">
        <v>75</v>
      </c>
      <c r="F354" s="18">
        <v>360</v>
      </c>
      <c r="G354" s="18">
        <v>21</v>
      </c>
      <c r="H354" s="18">
        <v>4.5</v>
      </c>
      <c r="I354" s="18">
        <v>0</v>
      </c>
      <c r="J354" s="18">
        <v>30</v>
      </c>
      <c r="K354" s="18">
        <v>450</v>
      </c>
      <c r="L354" s="18">
        <v>29</v>
      </c>
      <c r="M354" s="18">
        <v>2</v>
      </c>
      <c r="N354" s="18">
        <v>4</v>
      </c>
      <c r="O354" s="18">
        <v>14</v>
      </c>
      <c r="P354" s="21">
        <v>0</v>
      </c>
      <c r="Q354" s="21">
        <v>0</v>
      </c>
      <c r="R354" s="21">
        <v>0</v>
      </c>
      <c r="S354" s="21">
        <v>0</v>
      </c>
      <c r="T354" s="53"/>
      <c r="U354" s="54"/>
      <c r="V354" s="1">
        <v>348</v>
      </c>
      <c r="W354" s="2" t="str">
        <f t="shared" si="83"/>
        <v>Chalupa Supreme - Steak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</row>
    <row r="355" spans="2:37" ht="15">
      <c r="B355" s="22"/>
      <c r="C355" s="20" t="s">
        <v>277</v>
      </c>
      <c r="D355" s="18" t="s">
        <v>213</v>
      </c>
      <c r="E355" s="21" t="s">
        <v>75</v>
      </c>
      <c r="F355" s="18">
        <v>390</v>
      </c>
      <c r="G355" s="18">
        <v>24</v>
      </c>
      <c r="H355" s="18">
        <v>6</v>
      </c>
      <c r="I355" s="18">
        <v>0</v>
      </c>
      <c r="J355" s="18">
        <v>30</v>
      </c>
      <c r="K355" s="18">
        <v>450</v>
      </c>
      <c r="L355" s="18">
        <v>31</v>
      </c>
      <c r="M355" s="18">
        <v>3</v>
      </c>
      <c r="N355" s="18">
        <v>4</v>
      </c>
      <c r="O355" s="18">
        <v>13</v>
      </c>
      <c r="P355" s="21">
        <v>0</v>
      </c>
      <c r="Q355" s="21">
        <v>0</v>
      </c>
      <c r="R355" s="21">
        <v>0</v>
      </c>
      <c r="S355" s="21">
        <v>0</v>
      </c>
      <c r="T355" s="53"/>
      <c r="U355" s="54"/>
      <c r="V355" s="1">
        <v>349</v>
      </c>
      <c r="W355" s="2" t="str">
        <f t="shared" si="83"/>
        <v>Chalupa Supreme–Beef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</row>
    <row r="356" spans="2:37" ht="15">
      <c r="B356" s="22"/>
      <c r="C356" s="20" t="s">
        <v>278</v>
      </c>
      <c r="D356" s="18" t="s">
        <v>213</v>
      </c>
      <c r="E356" s="21" t="s">
        <v>75</v>
      </c>
      <c r="F356" s="18">
        <v>490</v>
      </c>
      <c r="G356" s="18">
        <v>29</v>
      </c>
      <c r="H356" s="18">
        <v>10</v>
      </c>
      <c r="I356" s="18">
        <v>0.5</v>
      </c>
      <c r="J356" s="18">
        <v>55</v>
      </c>
      <c r="K356" s="18">
        <v>810</v>
      </c>
      <c r="L356" s="18">
        <v>39</v>
      </c>
      <c r="M356" s="18">
        <v>5</v>
      </c>
      <c r="N356" s="18">
        <v>6</v>
      </c>
      <c r="O356" s="18">
        <v>20</v>
      </c>
      <c r="P356" s="21">
        <v>0</v>
      </c>
      <c r="Q356" s="21">
        <v>0</v>
      </c>
      <c r="R356" s="21">
        <v>0</v>
      </c>
      <c r="S356" s="21">
        <v>0</v>
      </c>
      <c r="T356" s="53"/>
      <c r="U356" s="54"/>
      <c r="V356" s="1">
        <v>350</v>
      </c>
      <c r="W356" s="2" t="str">
        <f t="shared" si="83"/>
        <v>Cheesy Gordita Crunch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</row>
    <row r="357" spans="2:37" ht="15">
      <c r="B357" s="22"/>
      <c r="C357" s="20" t="s">
        <v>279</v>
      </c>
      <c r="D357" s="18" t="s">
        <v>213</v>
      </c>
      <c r="E357" s="21" t="s">
        <v>75</v>
      </c>
      <c r="F357" s="18">
        <v>270</v>
      </c>
      <c r="G357" s="18">
        <v>10</v>
      </c>
      <c r="H357" s="18">
        <v>3.5</v>
      </c>
      <c r="I357" s="18">
        <v>0</v>
      </c>
      <c r="J357" s="18">
        <v>35</v>
      </c>
      <c r="K357" s="18">
        <v>510</v>
      </c>
      <c r="L357" s="18">
        <v>29</v>
      </c>
      <c r="M357" s="18">
        <v>2</v>
      </c>
      <c r="N357" s="18">
        <v>6</v>
      </c>
      <c r="O357" s="18">
        <v>17</v>
      </c>
      <c r="P357" s="21">
        <v>0</v>
      </c>
      <c r="Q357" s="21">
        <v>0</v>
      </c>
      <c r="R357" s="21">
        <v>0</v>
      </c>
      <c r="S357" s="21">
        <v>0</v>
      </c>
      <c r="T357" s="53"/>
      <c r="U357" s="54"/>
      <c r="V357" s="1">
        <v>351</v>
      </c>
      <c r="W357" s="2" t="str">
        <f t="shared" si="83"/>
        <v>Gordita Supreme® - Chicken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</row>
    <row r="358" spans="2:37" ht="15">
      <c r="B358" s="22"/>
      <c r="C358" s="20" t="s">
        <v>280</v>
      </c>
      <c r="D358" s="18" t="s">
        <v>213</v>
      </c>
      <c r="E358" s="21" t="s">
        <v>75</v>
      </c>
      <c r="F358" s="18">
        <v>270</v>
      </c>
      <c r="G358" s="18">
        <v>11</v>
      </c>
      <c r="H358" s="18">
        <v>4</v>
      </c>
      <c r="I358" s="18">
        <v>0</v>
      </c>
      <c r="J358" s="18">
        <v>30</v>
      </c>
      <c r="K358" s="18">
        <v>550</v>
      </c>
      <c r="L358" s="18">
        <v>29</v>
      </c>
      <c r="M358" s="18">
        <v>2</v>
      </c>
      <c r="N358" s="18">
        <v>6</v>
      </c>
      <c r="O358" s="18">
        <v>14</v>
      </c>
      <c r="P358" s="21">
        <v>0</v>
      </c>
      <c r="Q358" s="21">
        <v>0</v>
      </c>
      <c r="R358" s="21">
        <v>0</v>
      </c>
      <c r="S358" s="21">
        <v>0</v>
      </c>
      <c r="T358" s="53"/>
      <c r="U358" s="54"/>
      <c r="V358" s="1">
        <v>352</v>
      </c>
      <c r="W358" s="2" t="str">
        <f t="shared" si="83"/>
        <v>Gordita Supreme® - Steak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</row>
    <row r="359" spans="2:37" ht="15">
      <c r="B359" s="22"/>
      <c r="C359" s="20" t="s">
        <v>281</v>
      </c>
      <c r="D359" s="18" t="s">
        <v>213</v>
      </c>
      <c r="E359" s="21" t="s">
        <v>75</v>
      </c>
      <c r="F359" s="18">
        <v>300</v>
      </c>
      <c r="G359" s="18">
        <v>14</v>
      </c>
      <c r="H359" s="18">
        <v>5</v>
      </c>
      <c r="I359" s="18">
        <v>0</v>
      </c>
      <c r="J359" s="18">
        <v>30</v>
      </c>
      <c r="K359" s="18">
        <v>550</v>
      </c>
      <c r="L359" s="18">
        <v>31</v>
      </c>
      <c r="M359" s="18">
        <v>4</v>
      </c>
      <c r="N359" s="18">
        <v>6</v>
      </c>
      <c r="O359" s="18">
        <v>13</v>
      </c>
      <c r="P359" s="21">
        <v>0</v>
      </c>
      <c r="Q359" s="21">
        <v>0</v>
      </c>
      <c r="R359" s="21">
        <v>0</v>
      </c>
      <c r="S359" s="21">
        <v>0</v>
      </c>
      <c r="T359" s="53"/>
      <c r="U359" s="54"/>
      <c r="V359" s="1">
        <v>353</v>
      </c>
      <c r="W359" s="2" t="str">
        <f t="shared" si="83"/>
        <v>Gordita Supreme® – Beef</v>
      </c>
      <c r="X359" s="5">
        <v>0</v>
      </c>
      <c r="Y359" s="5">
        <v>0</v>
      </c>
      <c r="Z359" s="5">
        <v>0</v>
      </c>
      <c r="AA359" s="5">
        <v>1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</row>
    <row r="360" spans="2:37" ht="15">
      <c r="B360" s="22"/>
      <c r="C360" s="20" t="s">
        <v>289</v>
      </c>
      <c r="D360" s="18" t="s">
        <v>213</v>
      </c>
      <c r="E360" s="21" t="s">
        <v>75</v>
      </c>
      <c r="F360" s="18">
        <v>480</v>
      </c>
      <c r="G360" s="18">
        <v>27</v>
      </c>
      <c r="H360" s="18">
        <v>11</v>
      </c>
      <c r="I360" s="18">
        <v>0.5</v>
      </c>
      <c r="J360" s="18">
        <v>50</v>
      </c>
      <c r="K360" s="18">
        <v>1000</v>
      </c>
      <c r="L360" s="18">
        <v>40</v>
      </c>
      <c r="M360" s="18">
        <v>4</v>
      </c>
      <c r="N360" s="18">
        <v>3</v>
      </c>
      <c r="O360" s="18">
        <v>19</v>
      </c>
      <c r="P360" s="21">
        <v>0</v>
      </c>
      <c r="Q360" s="21">
        <v>0</v>
      </c>
      <c r="R360" s="21">
        <v>0</v>
      </c>
      <c r="S360" s="21">
        <v>0</v>
      </c>
      <c r="T360" s="53"/>
      <c r="U360" s="54"/>
      <c r="V360" s="1">
        <v>354</v>
      </c>
      <c r="W360" s="2" t="str">
        <f t="shared" si="83"/>
        <v>Cheese Quesadilla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</row>
    <row r="361" spans="2:37" ht="15">
      <c r="B361" s="22"/>
      <c r="C361" s="20" t="s">
        <v>269</v>
      </c>
      <c r="D361" s="18" t="s">
        <v>213</v>
      </c>
      <c r="E361" s="21" t="s">
        <v>75</v>
      </c>
      <c r="F361" s="18">
        <v>380</v>
      </c>
      <c r="G361" s="18">
        <v>17</v>
      </c>
      <c r="H361" s="18">
        <v>8</v>
      </c>
      <c r="I361" s="18">
        <v>0.5</v>
      </c>
      <c r="J361" s="18">
        <v>35</v>
      </c>
      <c r="K361" s="18">
        <v>930</v>
      </c>
      <c r="L361" s="18">
        <v>41</v>
      </c>
      <c r="M361" s="18">
        <v>5</v>
      </c>
      <c r="N361" s="18">
        <v>2</v>
      </c>
      <c r="O361" s="18">
        <v>16</v>
      </c>
      <c r="P361" s="21">
        <v>0</v>
      </c>
      <c r="Q361" s="21">
        <v>0</v>
      </c>
      <c r="R361" s="21">
        <v>0</v>
      </c>
      <c r="S361" s="21">
        <v>0</v>
      </c>
      <c r="T361" s="53"/>
      <c r="U361" s="54"/>
      <c r="V361" s="1">
        <v>355</v>
      </c>
      <c r="W361" s="2" t="str">
        <f t="shared" si="83"/>
        <v>Chili Cheese Burrito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</row>
    <row r="362" spans="2:37" ht="15">
      <c r="B362" s="22"/>
      <c r="C362" s="20" t="s">
        <v>293</v>
      </c>
      <c r="D362" s="18" t="s">
        <v>213</v>
      </c>
      <c r="E362" s="21" t="s">
        <v>75</v>
      </c>
      <c r="F362" s="18">
        <v>330</v>
      </c>
      <c r="G362" s="18">
        <v>14</v>
      </c>
      <c r="H362" s="18">
        <v>7</v>
      </c>
      <c r="I362" s="18">
        <v>0</v>
      </c>
      <c r="J362" s="18">
        <v>45</v>
      </c>
      <c r="K362" s="18">
        <v>1110</v>
      </c>
      <c r="L362" s="18">
        <v>32</v>
      </c>
      <c r="M362" s="18">
        <v>6</v>
      </c>
      <c r="N362" s="18">
        <v>2</v>
      </c>
      <c r="O362" s="18">
        <v>18</v>
      </c>
      <c r="P362" s="21">
        <v>0</v>
      </c>
      <c r="Q362" s="21">
        <v>0</v>
      </c>
      <c r="R362" s="21">
        <v>0</v>
      </c>
      <c r="S362" s="21">
        <v>0</v>
      </c>
      <c r="T362" s="53"/>
      <c r="U362" s="54"/>
      <c r="V362" s="1">
        <v>356</v>
      </c>
      <c r="W362" s="2" t="str">
        <f t="shared" si="83"/>
        <v>Enchirito® - Steak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</row>
    <row r="363" spans="2:37" ht="15">
      <c r="B363" s="22"/>
      <c r="C363" s="20" t="s">
        <v>296</v>
      </c>
      <c r="D363" s="18" t="s">
        <v>213</v>
      </c>
      <c r="E363" s="21" t="s">
        <v>75</v>
      </c>
      <c r="F363" s="18">
        <v>270</v>
      </c>
      <c r="G363" s="18">
        <v>14</v>
      </c>
      <c r="H363" s="18">
        <v>7</v>
      </c>
      <c r="I363" s="18">
        <v>0.5</v>
      </c>
      <c r="J363" s="18">
        <v>40</v>
      </c>
      <c r="K363" s="18">
        <v>760</v>
      </c>
      <c r="L363" s="18">
        <v>21</v>
      </c>
      <c r="M363" s="18">
        <v>4</v>
      </c>
      <c r="N363" s="18">
        <v>2</v>
      </c>
      <c r="O363" s="18">
        <v>14</v>
      </c>
      <c r="P363" s="21">
        <v>0</v>
      </c>
      <c r="Q363" s="21">
        <v>0</v>
      </c>
      <c r="R363" s="21">
        <v>0</v>
      </c>
      <c r="S363" s="21">
        <v>0</v>
      </c>
      <c r="T363" s="53"/>
      <c r="U363" s="54"/>
      <c r="V363" s="1">
        <v>357</v>
      </c>
      <c r="W363" s="2" t="str">
        <f t="shared" si="83"/>
        <v>MexiMelt®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</row>
    <row r="364" spans="2:37" ht="15">
      <c r="B364" s="22"/>
      <c r="C364" s="20" t="s">
        <v>299</v>
      </c>
      <c r="D364" s="18" t="s">
        <v>213</v>
      </c>
      <c r="E364" s="21" t="s">
        <v>75</v>
      </c>
      <c r="F364" s="18">
        <v>250</v>
      </c>
      <c r="G364" s="18">
        <v>10</v>
      </c>
      <c r="H364" s="18">
        <v>4</v>
      </c>
      <c r="I364" s="18">
        <v>0</v>
      </c>
      <c r="J364" s="18">
        <v>15</v>
      </c>
      <c r="K364" s="18">
        <v>530</v>
      </c>
      <c r="L364" s="18">
        <v>30</v>
      </c>
      <c r="M364" s="18">
        <v>8</v>
      </c>
      <c r="N364" s="18">
        <v>1</v>
      </c>
      <c r="O364" s="18">
        <v>10</v>
      </c>
      <c r="P364" s="21">
        <v>0</v>
      </c>
      <c r="Q364" s="21">
        <v>0</v>
      </c>
      <c r="R364" s="21">
        <v>0</v>
      </c>
      <c r="S364" s="21">
        <v>0</v>
      </c>
      <c r="T364" s="53"/>
      <c r="U364" s="54"/>
      <c r="V364" s="1">
        <v>358</v>
      </c>
      <c r="W364" s="2" t="str">
        <f t="shared" si="83"/>
        <v>Tostada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</row>
    <row r="365" spans="2:37" ht="15">
      <c r="B365" s="22"/>
      <c r="C365" s="20" t="s">
        <v>303</v>
      </c>
      <c r="D365" s="18" t="s">
        <v>213</v>
      </c>
      <c r="E365" s="21" t="s">
        <v>75</v>
      </c>
      <c r="F365" s="18">
        <v>180</v>
      </c>
      <c r="G365" s="18">
        <v>6</v>
      </c>
      <c r="H365" s="18">
        <v>2.5</v>
      </c>
      <c r="I365" s="18">
        <v>0</v>
      </c>
      <c r="J365" s="18">
        <v>30</v>
      </c>
      <c r="K365" s="18">
        <v>460</v>
      </c>
      <c r="L365" s="18">
        <v>18</v>
      </c>
      <c r="M365" s="18">
        <v>1</v>
      </c>
      <c r="N365" s="18">
        <v>1</v>
      </c>
      <c r="O365" s="18">
        <v>14</v>
      </c>
      <c r="P365" s="21">
        <v>0</v>
      </c>
      <c r="Q365" s="21">
        <v>0</v>
      </c>
      <c r="R365" s="21">
        <v>0</v>
      </c>
      <c r="S365" s="21">
        <v>0</v>
      </c>
      <c r="T365" s="53"/>
      <c r="U365" s="54"/>
      <c r="V365" s="1">
        <v>359</v>
      </c>
      <c r="W365" s="2" t="str">
        <f t="shared" si="83"/>
        <v>Chicken Soft Taco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</row>
    <row r="366" spans="2:37" ht="15">
      <c r="B366" s="22"/>
      <c r="C366" s="20" t="s">
        <v>210</v>
      </c>
      <c r="D366" s="18" t="s">
        <v>213</v>
      </c>
      <c r="E366" s="21" t="s">
        <v>75</v>
      </c>
      <c r="F366" s="18">
        <v>270</v>
      </c>
      <c r="G366" s="18">
        <v>13</v>
      </c>
      <c r="H366" s="18">
        <v>3</v>
      </c>
      <c r="I366" s="18">
        <v>0</v>
      </c>
      <c r="J366" s="18">
        <v>10</v>
      </c>
      <c r="K366" s="18">
        <v>520</v>
      </c>
      <c r="L366" s="18">
        <v>31</v>
      </c>
      <c r="M366" s="18">
        <v>3</v>
      </c>
      <c r="N366" s="18">
        <v>1</v>
      </c>
      <c r="O366" s="18">
        <v>6</v>
      </c>
      <c r="P366" s="21">
        <v>0</v>
      </c>
      <c r="Q366" s="21">
        <v>0</v>
      </c>
      <c r="R366" s="21">
        <v>0</v>
      </c>
      <c r="S366" s="21">
        <v>0</v>
      </c>
      <c r="T366" s="53"/>
      <c r="U366" s="54"/>
      <c r="V366" s="1">
        <v>360</v>
      </c>
      <c r="W366" s="2" t="str">
        <f t="shared" si="83"/>
        <v>Crispy Potato Soft Taco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</row>
    <row r="367" spans="2:37" ht="15">
      <c r="B367" s="22"/>
      <c r="C367" s="20" t="s">
        <v>211</v>
      </c>
      <c r="D367" s="18" t="s">
        <v>213</v>
      </c>
      <c r="E367" s="21" t="s">
        <v>75</v>
      </c>
      <c r="F367" s="18">
        <v>170</v>
      </c>
      <c r="G367" s="18">
        <v>10</v>
      </c>
      <c r="H367" s="18">
        <v>3.5</v>
      </c>
      <c r="I367" s="18">
        <v>0</v>
      </c>
      <c r="J367" s="18">
        <v>25</v>
      </c>
      <c r="K367" s="18">
        <v>290</v>
      </c>
      <c r="L367" s="18">
        <v>12</v>
      </c>
      <c r="M367" s="18">
        <v>3</v>
      </c>
      <c r="N367" s="18">
        <v>1</v>
      </c>
      <c r="O367" s="18">
        <v>8</v>
      </c>
      <c r="P367" s="21">
        <v>0</v>
      </c>
      <c r="Q367" s="21">
        <v>0</v>
      </c>
      <c r="R367" s="21">
        <v>0</v>
      </c>
      <c r="S367" s="21">
        <v>0</v>
      </c>
      <c r="T367" s="53"/>
      <c r="U367" s="54"/>
      <c r="V367" s="1">
        <v>361</v>
      </c>
      <c r="W367" s="2" t="str">
        <f t="shared" si="83"/>
        <v>Crunchy Taco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</row>
    <row r="368" spans="2:37" ht="15">
      <c r="B368" s="22"/>
      <c r="C368" s="20" t="s">
        <v>304</v>
      </c>
      <c r="D368" s="18" t="s">
        <v>213</v>
      </c>
      <c r="E368" s="21" t="s">
        <v>75</v>
      </c>
      <c r="F368" s="18">
        <v>200</v>
      </c>
      <c r="G368" s="18">
        <v>12</v>
      </c>
      <c r="H368" s="18">
        <v>4.5</v>
      </c>
      <c r="I368" s="18">
        <v>0</v>
      </c>
      <c r="J368" s="18">
        <v>35</v>
      </c>
      <c r="K368" s="18">
        <v>320</v>
      </c>
      <c r="L368" s="18">
        <v>15</v>
      </c>
      <c r="M368" s="18">
        <v>3</v>
      </c>
      <c r="N368" s="18">
        <v>2</v>
      </c>
      <c r="O368" s="18">
        <v>9</v>
      </c>
      <c r="P368" s="21">
        <v>0</v>
      </c>
      <c r="Q368" s="21">
        <v>0</v>
      </c>
      <c r="R368" s="21">
        <v>0</v>
      </c>
      <c r="S368" s="21">
        <v>0</v>
      </c>
      <c r="T368" s="53"/>
      <c r="U368" s="54"/>
      <c r="V368" s="1">
        <v>362</v>
      </c>
      <c r="W368" s="2" t="str">
        <f t="shared" si="83"/>
        <v>Crunchy Taco Supreme®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</row>
    <row r="369" spans="2:37" ht="15">
      <c r="B369" s="22"/>
      <c r="C369" s="20" t="s">
        <v>305</v>
      </c>
      <c r="D369" s="18" t="s">
        <v>213</v>
      </c>
      <c r="E369" s="21" t="s">
        <v>75</v>
      </c>
      <c r="F369" s="18">
        <v>350</v>
      </c>
      <c r="G369" s="18">
        <v>16</v>
      </c>
      <c r="H369" s="18">
        <v>6</v>
      </c>
      <c r="I369" s="18">
        <v>0</v>
      </c>
      <c r="J369" s="18">
        <v>35</v>
      </c>
      <c r="K369" s="18">
        <v>670</v>
      </c>
      <c r="L369" s="18">
        <v>40</v>
      </c>
      <c r="M369" s="18">
        <v>7</v>
      </c>
      <c r="N369" s="18">
        <v>3</v>
      </c>
      <c r="O369" s="18">
        <v>14</v>
      </c>
      <c r="P369" s="21">
        <v>0</v>
      </c>
      <c r="Q369" s="21">
        <v>0</v>
      </c>
      <c r="R369" s="21">
        <v>0</v>
      </c>
      <c r="S369" s="21">
        <v>0</v>
      </c>
      <c r="T369" s="53"/>
      <c r="U369" s="54"/>
      <c r="V369" s="1">
        <v>363</v>
      </c>
      <c r="W369" s="2" t="str">
        <f t="shared" si="83"/>
        <v>DOUBLE DECKER® Taco Supreme®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</row>
    <row r="370" spans="2:37" ht="15">
      <c r="B370" s="22"/>
      <c r="C370" s="20" t="s">
        <v>306</v>
      </c>
      <c r="D370" s="18" t="s">
        <v>213</v>
      </c>
      <c r="E370" s="21" t="s">
        <v>75</v>
      </c>
      <c r="F370" s="18">
        <v>170</v>
      </c>
      <c r="G370" s="18">
        <v>9</v>
      </c>
      <c r="H370" s="18">
        <v>3.5</v>
      </c>
      <c r="I370" s="18">
        <v>0</v>
      </c>
      <c r="J370" s="18">
        <v>25</v>
      </c>
      <c r="K370" s="18">
        <v>340</v>
      </c>
      <c r="L370" s="18">
        <v>13</v>
      </c>
      <c r="M370" s="18">
        <v>2</v>
      </c>
      <c r="N370" s="18">
        <v>1</v>
      </c>
      <c r="O370" s="18">
        <v>8</v>
      </c>
      <c r="P370" s="21">
        <v>0</v>
      </c>
      <c r="Q370" s="21">
        <v>0</v>
      </c>
      <c r="R370" s="21">
        <v>0</v>
      </c>
      <c r="S370" s="21">
        <v>0</v>
      </c>
      <c r="T370" s="53"/>
      <c r="U370" s="54"/>
      <c r="V370" s="1">
        <v>364</v>
      </c>
      <c r="W370" s="2" t="str">
        <f t="shared" si="83"/>
        <v>Doritos® Locos Tacos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</row>
    <row r="371" spans="2:37" ht="15">
      <c r="B371" s="22"/>
      <c r="C371" s="20" t="s">
        <v>307</v>
      </c>
      <c r="D371" s="18" t="s">
        <v>213</v>
      </c>
      <c r="E371" s="21" t="s">
        <v>75</v>
      </c>
      <c r="F371" s="18">
        <v>200</v>
      </c>
      <c r="G371" s="18">
        <v>11</v>
      </c>
      <c r="H371" s="18">
        <v>4.5</v>
      </c>
      <c r="I371" s="18">
        <v>0</v>
      </c>
      <c r="J371" s="18">
        <v>35</v>
      </c>
      <c r="K371" s="18">
        <v>370</v>
      </c>
      <c r="L371" s="18">
        <v>15</v>
      </c>
      <c r="M371" s="18">
        <v>3</v>
      </c>
      <c r="N371" s="18">
        <v>2</v>
      </c>
      <c r="O371" s="18">
        <v>9</v>
      </c>
      <c r="P371" s="21">
        <v>0</v>
      </c>
      <c r="Q371" s="21">
        <v>0</v>
      </c>
      <c r="R371" s="21">
        <v>0</v>
      </c>
      <c r="S371" s="21">
        <v>0</v>
      </c>
      <c r="T371" s="53"/>
      <c r="U371" s="54"/>
      <c r="V371" s="1">
        <v>365</v>
      </c>
      <c r="W371" s="2" t="str">
        <f t="shared" si="83"/>
        <v>Doritos® Locos Tacos Supreme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</row>
    <row r="372" spans="2:37" ht="15">
      <c r="B372" s="22"/>
      <c r="C372" s="20" t="s">
        <v>308</v>
      </c>
      <c r="D372" s="18" t="s">
        <v>213</v>
      </c>
      <c r="E372" s="21" t="s">
        <v>75</v>
      </c>
      <c r="F372" s="18">
        <v>320</v>
      </c>
      <c r="G372" s="18">
        <v>14</v>
      </c>
      <c r="H372" s="18">
        <v>4.5</v>
      </c>
      <c r="I372" s="18">
        <v>0</v>
      </c>
      <c r="J372" s="18">
        <v>25</v>
      </c>
      <c r="K372" s="18">
        <v>640</v>
      </c>
      <c r="L372" s="18">
        <v>37</v>
      </c>
      <c r="M372" s="18">
        <v>7</v>
      </c>
      <c r="N372" s="18">
        <v>2</v>
      </c>
      <c r="O372" s="18">
        <v>13</v>
      </c>
      <c r="P372" s="21">
        <v>0</v>
      </c>
      <c r="Q372" s="21">
        <v>0</v>
      </c>
      <c r="R372" s="21">
        <v>0</v>
      </c>
      <c r="S372" s="21">
        <v>0</v>
      </c>
      <c r="T372" s="53"/>
      <c r="U372" s="54"/>
      <c r="V372" s="1">
        <v>366</v>
      </c>
      <c r="W372" s="2" t="str">
        <f t="shared" si="83"/>
        <v>Double Decker® Taco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</row>
    <row r="373" spans="2:37" ht="15">
      <c r="B373" s="22"/>
      <c r="C373" s="20" t="s">
        <v>309</v>
      </c>
      <c r="D373" s="18" t="s">
        <v>213</v>
      </c>
      <c r="E373" s="21" t="s">
        <v>75</v>
      </c>
      <c r="F373" s="18">
        <v>150</v>
      </c>
      <c r="G373" s="18">
        <v>3.5</v>
      </c>
      <c r="H373" s="18">
        <v>1</v>
      </c>
      <c r="I373" s="18">
        <v>0</v>
      </c>
      <c r="J373" s="18">
        <v>25</v>
      </c>
      <c r="K373" s="18">
        <v>480</v>
      </c>
      <c r="L373" s="18">
        <v>18</v>
      </c>
      <c r="M373" s="18">
        <v>2</v>
      </c>
      <c r="N373" s="18">
        <v>2</v>
      </c>
      <c r="O373" s="18">
        <v>12</v>
      </c>
      <c r="P373" s="21">
        <v>0</v>
      </c>
      <c r="Q373" s="21">
        <v>0</v>
      </c>
      <c r="R373" s="21">
        <v>0</v>
      </c>
      <c r="S373" s="21">
        <v>0</v>
      </c>
      <c r="T373" s="53"/>
      <c r="U373" s="54"/>
      <c r="V373" s="1">
        <v>367</v>
      </c>
      <c r="W373" s="2" t="str">
        <f t="shared" si="83"/>
        <v>Fresco Chicken Soft Taco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</row>
    <row r="374" spans="2:37" ht="15">
      <c r="B374" s="22"/>
      <c r="C374" s="20" t="s">
        <v>310</v>
      </c>
      <c r="D374" s="18" t="s">
        <v>213</v>
      </c>
      <c r="E374" s="21" t="s">
        <v>75</v>
      </c>
      <c r="F374" s="18">
        <v>150</v>
      </c>
      <c r="G374" s="18">
        <v>8</v>
      </c>
      <c r="H374" s="18">
        <v>2</v>
      </c>
      <c r="I374" s="18">
        <v>0</v>
      </c>
      <c r="J374" s="18">
        <v>20</v>
      </c>
      <c r="K374" s="18">
        <v>310</v>
      </c>
      <c r="L374" s="18">
        <v>13</v>
      </c>
      <c r="M374" s="18">
        <v>3</v>
      </c>
      <c r="N374" s="18">
        <v>1</v>
      </c>
      <c r="O374" s="18">
        <v>6</v>
      </c>
      <c r="P374" s="21">
        <v>0</v>
      </c>
      <c r="Q374" s="21">
        <v>0</v>
      </c>
      <c r="R374" s="21">
        <v>0</v>
      </c>
      <c r="S374" s="21">
        <v>0</v>
      </c>
      <c r="T374" s="53"/>
      <c r="U374" s="54"/>
      <c r="V374" s="1">
        <v>368</v>
      </c>
      <c r="W374" s="2" t="str">
        <f t="shared" si="83"/>
        <v>Fresco Crunchy Taco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</row>
    <row r="375" spans="2:37" ht="15">
      <c r="B375" s="22"/>
      <c r="C375" s="20" t="s">
        <v>311</v>
      </c>
      <c r="D375" s="18" t="s">
        <v>213</v>
      </c>
      <c r="E375" s="21" t="s">
        <v>75</v>
      </c>
      <c r="F375" s="18">
        <v>250</v>
      </c>
      <c r="G375" s="18">
        <v>14</v>
      </c>
      <c r="H375" s="18">
        <v>4</v>
      </c>
      <c r="I375" s="18">
        <v>0</v>
      </c>
      <c r="J375" s="18">
        <v>30</v>
      </c>
      <c r="K375" s="18">
        <v>550</v>
      </c>
      <c r="L375" s="18">
        <v>19</v>
      </c>
      <c r="M375" s="18">
        <v>2</v>
      </c>
      <c r="N375" s="18">
        <v>2</v>
      </c>
      <c r="O375" s="18">
        <v>11</v>
      </c>
      <c r="P375" s="21">
        <v>0</v>
      </c>
      <c r="Q375" s="21">
        <v>0</v>
      </c>
      <c r="R375" s="21">
        <v>0</v>
      </c>
      <c r="S375" s="21">
        <v>0</v>
      </c>
      <c r="T375" s="53"/>
      <c r="U375" s="54"/>
      <c r="V375" s="1">
        <v>369</v>
      </c>
      <c r="W375" s="2" t="str">
        <f t="shared" si="83"/>
        <v>Grilled Steak Soft Taco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</row>
    <row r="376" spans="2:37" ht="15">
      <c r="B376" s="22"/>
      <c r="C376" s="20" t="s">
        <v>312</v>
      </c>
      <c r="D376" s="18" t="s">
        <v>213</v>
      </c>
      <c r="E376" s="21" t="s">
        <v>75</v>
      </c>
      <c r="F376" s="18">
        <v>230</v>
      </c>
      <c r="G376" s="18">
        <v>11</v>
      </c>
      <c r="H376" s="18">
        <v>5</v>
      </c>
      <c r="I376" s="18">
        <v>0</v>
      </c>
      <c r="J376" s="18">
        <v>35</v>
      </c>
      <c r="K376" s="18">
        <v>530</v>
      </c>
      <c r="L376" s="18">
        <v>22</v>
      </c>
      <c r="M376" s="18">
        <v>3</v>
      </c>
      <c r="N376" s="18">
        <v>3</v>
      </c>
      <c r="O376" s="18">
        <v>10</v>
      </c>
      <c r="P376" s="21">
        <v>0</v>
      </c>
      <c r="Q376" s="21">
        <v>0</v>
      </c>
      <c r="R376" s="21">
        <v>0</v>
      </c>
      <c r="S376" s="21">
        <v>0</v>
      </c>
      <c r="T376" s="53"/>
      <c r="U376" s="54"/>
      <c r="V376" s="1">
        <v>370</v>
      </c>
      <c r="W376" s="2" t="str">
        <f t="shared" si="83"/>
        <v>Soft Taco Supreme® – Beef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</row>
    <row r="377" spans="2:37" ht="15">
      <c r="B377" s="22"/>
      <c r="C377" s="20" t="s">
        <v>212</v>
      </c>
      <c r="D377" s="18" t="s">
        <v>213</v>
      </c>
      <c r="E377" s="21" t="s">
        <v>75</v>
      </c>
      <c r="F377" s="18">
        <v>200</v>
      </c>
      <c r="G377" s="18">
        <v>9</v>
      </c>
      <c r="H377" s="18">
        <v>4</v>
      </c>
      <c r="I377" s="18">
        <v>0</v>
      </c>
      <c r="J377" s="18">
        <v>25</v>
      </c>
      <c r="K377" s="18">
        <v>510</v>
      </c>
      <c r="L377" s="18">
        <v>19</v>
      </c>
      <c r="M377" s="18">
        <v>3</v>
      </c>
      <c r="N377" s="18">
        <v>1</v>
      </c>
      <c r="O377" s="18">
        <v>10</v>
      </c>
      <c r="P377" s="21">
        <v>0</v>
      </c>
      <c r="Q377" s="21">
        <v>0</v>
      </c>
      <c r="R377" s="21">
        <v>0</v>
      </c>
      <c r="S377" s="21">
        <v>0</v>
      </c>
      <c r="T377" s="53"/>
      <c r="U377" s="54"/>
      <c r="V377" s="1">
        <v>371</v>
      </c>
      <c r="W377" s="2" t="str">
        <f t="shared" si="83"/>
        <v>Soft Taco-Beef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</row>
    <row r="378" spans="2:37" ht="15">
      <c r="B378" s="22"/>
      <c r="C378" s="20" t="s">
        <v>313</v>
      </c>
      <c r="D378" s="18" t="s">
        <v>213</v>
      </c>
      <c r="E378" s="21" t="s">
        <v>75</v>
      </c>
      <c r="F378" s="18">
        <v>780</v>
      </c>
      <c r="G378" s="18">
        <v>41</v>
      </c>
      <c r="H378" s="18">
        <v>11</v>
      </c>
      <c r="I378" s="18">
        <v>1</v>
      </c>
      <c r="J378" s="18">
        <v>65</v>
      </c>
      <c r="K378" s="18">
        <v>1590</v>
      </c>
      <c r="L378" s="18">
        <v>80</v>
      </c>
      <c r="M378" s="18">
        <v>8</v>
      </c>
      <c r="N378" s="18">
        <v>6</v>
      </c>
      <c r="O378" s="18">
        <v>24</v>
      </c>
      <c r="P378" s="21">
        <v>0</v>
      </c>
      <c r="Q378" s="21">
        <v>0</v>
      </c>
      <c r="R378" s="21">
        <v>0</v>
      </c>
      <c r="S378" s="21">
        <v>0</v>
      </c>
      <c r="T378" s="53"/>
      <c r="U378" s="54"/>
      <c r="V378" s="1">
        <v>372</v>
      </c>
      <c r="W378" s="2" t="str">
        <f t="shared" si="83"/>
        <v>Volcano Burrito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</row>
    <row r="379" spans="2:37" ht="15">
      <c r="B379" s="22"/>
      <c r="C379" s="20" t="s">
        <v>285</v>
      </c>
      <c r="D379" s="18" t="s">
        <v>213</v>
      </c>
      <c r="E379" s="21" t="s">
        <v>75</v>
      </c>
      <c r="F379" s="18">
        <v>990</v>
      </c>
      <c r="G379" s="18">
        <v>61</v>
      </c>
      <c r="H379" s="18">
        <v>9</v>
      </c>
      <c r="I379" s="18">
        <v>0.5</v>
      </c>
      <c r="J379" s="18">
        <v>45</v>
      </c>
      <c r="K379" s="18">
        <v>1570</v>
      </c>
      <c r="L379" s="18">
        <v>89</v>
      </c>
      <c r="M379" s="18">
        <v>14</v>
      </c>
      <c r="N379" s="18">
        <v>6</v>
      </c>
      <c r="O379" s="18">
        <v>20</v>
      </c>
      <c r="P379" s="21">
        <v>0</v>
      </c>
      <c r="Q379" s="21">
        <v>0</v>
      </c>
      <c r="R379" s="21">
        <v>0</v>
      </c>
      <c r="S379" s="21">
        <v>0</v>
      </c>
      <c r="T379" s="53"/>
      <c r="U379" s="54"/>
      <c r="V379" s="1">
        <v>373</v>
      </c>
      <c r="W379" s="2" t="str">
        <f t="shared" si="83"/>
        <v>Volcano Nachos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</row>
    <row r="380" spans="2:37" ht="15">
      <c r="B380" s="22"/>
      <c r="C380" s="20" t="s">
        <v>314</v>
      </c>
      <c r="D380" s="18" t="s">
        <v>213</v>
      </c>
      <c r="E380" s="21" t="s">
        <v>75</v>
      </c>
      <c r="F380" s="18">
        <v>230</v>
      </c>
      <c r="G380" s="18">
        <v>16</v>
      </c>
      <c r="H380" s="18">
        <v>4.5</v>
      </c>
      <c r="I380" s="18">
        <v>0</v>
      </c>
      <c r="J380" s="18">
        <v>35</v>
      </c>
      <c r="K380" s="18">
        <v>410</v>
      </c>
      <c r="L380" s="18">
        <v>14</v>
      </c>
      <c r="M380" s="18">
        <v>3</v>
      </c>
      <c r="N380" s="18">
        <v>1</v>
      </c>
      <c r="O380" s="18">
        <v>8</v>
      </c>
      <c r="P380" s="21">
        <v>0</v>
      </c>
      <c r="Q380" s="21">
        <v>0</v>
      </c>
      <c r="R380" s="21">
        <v>0</v>
      </c>
      <c r="S380" s="21">
        <v>0</v>
      </c>
      <c r="T380" s="53"/>
      <c r="U380" s="54"/>
      <c r="V380" s="1">
        <v>374</v>
      </c>
      <c r="W380" s="2" t="str">
        <f t="shared" si="83"/>
        <v>Volcano Taco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</row>
    <row r="381" spans="2:37" ht="15">
      <c r="B381" s="22"/>
      <c r="C381" s="20" t="s">
        <v>204</v>
      </c>
      <c r="D381" s="18" t="s">
        <v>213</v>
      </c>
      <c r="E381" s="21" t="s">
        <v>75</v>
      </c>
      <c r="F381" s="18">
        <v>370</v>
      </c>
      <c r="G381" s="18">
        <v>11</v>
      </c>
      <c r="H381" s="18">
        <v>4</v>
      </c>
      <c r="I381" s="18">
        <v>0</v>
      </c>
      <c r="J381" s="18">
        <v>5</v>
      </c>
      <c r="K381" s="18">
        <v>960</v>
      </c>
      <c r="L381" s="18">
        <v>56</v>
      </c>
      <c r="M381" s="18">
        <v>9</v>
      </c>
      <c r="N381" s="18">
        <v>3</v>
      </c>
      <c r="O381" s="18">
        <v>13</v>
      </c>
      <c r="P381" s="21">
        <v>0</v>
      </c>
      <c r="Q381" s="21">
        <v>0</v>
      </c>
      <c r="R381" s="21">
        <v>0</v>
      </c>
      <c r="S381" s="21">
        <v>0</v>
      </c>
      <c r="T381" s="53"/>
      <c r="U381" s="54"/>
      <c r="V381" s="1">
        <v>375</v>
      </c>
      <c r="W381" s="2" t="str">
        <f t="shared" si="83"/>
        <v>Bean Burrito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</row>
    <row r="382" spans="2:37" ht="15">
      <c r="B382" s="22"/>
      <c r="C382" s="20" t="s">
        <v>205</v>
      </c>
      <c r="D382" s="18" t="s">
        <v>213</v>
      </c>
      <c r="E382" s="21" t="s">
        <v>75</v>
      </c>
      <c r="F382" s="18">
        <v>550</v>
      </c>
      <c r="G382" s="18">
        <v>22</v>
      </c>
      <c r="H382" s="18">
        <v>8</v>
      </c>
      <c r="I382" s="18">
        <v>0</v>
      </c>
      <c r="J382" s="18">
        <v>35</v>
      </c>
      <c r="K382" s="18">
        <v>1270</v>
      </c>
      <c r="L382" s="18">
        <v>68</v>
      </c>
      <c r="M382" s="18">
        <v>8</v>
      </c>
      <c r="N382" s="18">
        <v>5</v>
      </c>
      <c r="O382" s="18">
        <v>19</v>
      </c>
      <c r="P382" s="21">
        <v>0</v>
      </c>
      <c r="Q382" s="21">
        <v>0</v>
      </c>
      <c r="R382" s="21">
        <v>0</v>
      </c>
      <c r="S382" s="21">
        <v>0</v>
      </c>
      <c r="T382" s="53"/>
      <c r="U382" s="54"/>
      <c r="V382" s="1">
        <v>376</v>
      </c>
      <c r="W382" s="2" t="str">
        <f t="shared" si="83"/>
        <v>Beefy 5-Layer Burrito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</row>
    <row r="383" spans="2:37" ht="15">
      <c r="B383" s="22"/>
      <c r="C383" s="20" t="s">
        <v>206</v>
      </c>
      <c r="D383" s="18" t="s">
        <v>213</v>
      </c>
      <c r="E383" s="21" t="s">
        <v>75</v>
      </c>
      <c r="F383" s="18">
        <v>310</v>
      </c>
      <c r="G383" s="18">
        <v>15</v>
      </c>
      <c r="H383" s="18">
        <v>2.5</v>
      </c>
      <c r="I383" s="18">
        <v>0</v>
      </c>
      <c r="J383" s="18">
        <v>0</v>
      </c>
      <c r="K383" s="18">
        <v>310</v>
      </c>
      <c r="L383" s="18">
        <v>39</v>
      </c>
      <c r="M383" s="18">
        <v>2</v>
      </c>
      <c r="N383" s="18">
        <v>13</v>
      </c>
      <c r="O383" s="18">
        <v>3</v>
      </c>
      <c r="P383" s="21">
        <v>0</v>
      </c>
      <c r="Q383" s="21">
        <v>0</v>
      </c>
      <c r="R383" s="21">
        <v>0</v>
      </c>
      <c r="S383" s="21">
        <v>0</v>
      </c>
      <c r="T383" s="53"/>
      <c r="U383" s="54"/>
      <c r="V383" s="1">
        <v>377</v>
      </c>
      <c r="W383" s="2" t="str">
        <f t="shared" si="83"/>
        <v>Caramel Apple Empanada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</row>
    <row r="384" spans="2:37" ht="15">
      <c r="B384" s="22"/>
      <c r="C384" s="20" t="s">
        <v>207</v>
      </c>
      <c r="D384" s="18" t="s">
        <v>213</v>
      </c>
      <c r="E384" s="21" t="s">
        <v>75</v>
      </c>
      <c r="F384" s="18">
        <v>190</v>
      </c>
      <c r="G384" s="18">
        <v>9</v>
      </c>
      <c r="H384" s="18">
        <v>5</v>
      </c>
      <c r="I384" s="18">
        <v>0</v>
      </c>
      <c r="J384" s="18">
        <v>20</v>
      </c>
      <c r="K384" s="18">
        <v>450</v>
      </c>
      <c r="L384" s="18">
        <v>18</v>
      </c>
      <c r="M384" s="18">
        <v>2</v>
      </c>
      <c r="N384" s="18">
        <v>1</v>
      </c>
      <c r="O384" s="18">
        <v>9</v>
      </c>
      <c r="P384" s="21">
        <v>0</v>
      </c>
      <c r="Q384" s="21">
        <v>0</v>
      </c>
      <c r="R384" s="21">
        <v>0</v>
      </c>
      <c r="S384" s="21">
        <v>0</v>
      </c>
      <c r="T384" s="53"/>
      <c r="U384" s="54"/>
      <c r="V384" s="1">
        <v>378</v>
      </c>
      <c r="W384" s="2" t="str">
        <f t="shared" si="83"/>
        <v>Cheese Roll-Up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</row>
    <row r="385" spans="2:37" ht="15">
      <c r="B385" s="22"/>
      <c r="C385" s="20" t="s">
        <v>208</v>
      </c>
      <c r="D385" s="18" t="s">
        <v>213</v>
      </c>
      <c r="E385" s="21" t="s">
        <v>75</v>
      </c>
      <c r="F385" s="18">
        <v>280</v>
      </c>
      <c r="G385" s="18">
        <v>17</v>
      </c>
      <c r="H385" s="18">
        <v>1.5</v>
      </c>
      <c r="I385" s="18">
        <v>0</v>
      </c>
      <c r="J385" s="18">
        <v>0</v>
      </c>
      <c r="K385" s="18">
        <v>230</v>
      </c>
      <c r="L385" s="18">
        <v>29</v>
      </c>
      <c r="M385" s="18">
        <v>2</v>
      </c>
      <c r="N385" s="18">
        <v>1</v>
      </c>
      <c r="O385" s="18">
        <v>4</v>
      </c>
      <c r="P385" s="21">
        <v>0</v>
      </c>
      <c r="Q385" s="21">
        <v>0</v>
      </c>
      <c r="R385" s="21">
        <v>0</v>
      </c>
      <c r="S385" s="21">
        <v>0</v>
      </c>
      <c r="T385" s="53"/>
      <c r="U385" s="54"/>
      <c r="V385" s="1">
        <v>379</v>
      </c>
      <c r="W385" s="2" t="str">
        <f t="shared" si="83"/>
        <v>Cheesy Nachos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</row>
    <row r="386" spans="2:37" ht="15">
      <c r="B386" s="22"/>
      <c r="C386" s="20" t="s">
        <v>209</v>
      </c>
      <c r="D386" s="18" t="s">
        <v>213</v>
      </c>
      <c r="E386" s="21" t="s">
        <v>75</v>
      </c>
      <c r="F386" s="18">
        <v>170</v>
      </c>
      <c r="G386" s="18">
        <v>7</v>
      </c>
      <c r="H386" s="18">
        <v>0</v>
      </c>
      <c r="I386" s="18">
        <v>0</v>
      </c>
      <c r="J386" s="18">
        <v>0</v>
      </c>
      <c r="K386" s="18">
        <v>200</v>
      </c>
      <c r="L386" s="18">
        <v>26</v>
      </c>
      <c r="M386" s="18">
        <v>1</v>
      </c>
      <c r="N386" s="18">
        <v>10</v>
      </c>
      <c r="O386" s="18">
        <v>1</v>
      </c>
      <c r="P386" s="21">
        <v>0</v>
      </c>
      <c r="Q386" s="21">
        <v>0</v>
      </c>
      <c r="R386" s="21">
        <v>0</v>
      </c>
      <c r="S386" s="21">
        <v>0</v>
      </c>
      <c r="T386" s="53"/>
      <c r="U386" s="54"/>
      <c r="V386" s="1">
        <v>380</v>
      </c>
      <c r="W386" s="2" t="str">
        <f t="shared" si="83"/>
        <v>Cinnamon Twists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</row>
    <row r="387" spans="2:37" ht="15">
      <c r="B387" s="22"/>
      <c r="C387" s="20" t="s">
        <v>210</v>
      </c>
      <c r="D387" s="18" t="s">
        <v>213</v>
      </c>
      <c r="E387" s="21" t="s">
        <v>75</v>
      </c>
      <c r="F387" s="18">
        <v>270</v>
      </c>
      <c r="G387" s="18">
        <v>13</v>
      </c>
      <c r="H387" s="18">
        <v>3</v>
      </c>
      <c r="I387" s="18">
        <v>0</v>
      </c>
      <c r="J387" s="18">
        <v>10</v>
      </c>
      <c r="K387" s="18">
        <v>520</v>
      </c>
      <c r="L387" s="18">
        <v>31</v>
      </c>
      <c r="M387" s="18">
        <v>3</v>
      </c>
      <c r="N387" s="18">
        <v>1</v>
      </c>
      <c r="O387" s="18">
        <v>6</v>
      </c>
      <c r="P387" s="21">
        <v>0</v>
      </c>
      <c r="Q387" s="21">
        <v>0</v>
      </c>
      <c r="R387" s="21">
        <v>0</v>
      </c>
      <c r="S387" s="21">
        <v>0</v>
      </c>
      <c r="T387" s="53"/>
      <c r="U387" s="54"/>
      <c r="V387" s="1">
        <v>381</v>
      </c>
      <c r="W387" s="2" t="str">
        <f t="shared" si="83"/>
        <v>Crispy Potato Soft Taco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</row>
    <row r="388" spans="2:37" ht="15">
      <c r="B388" s="22"/>
      <c r="C388" s="20" t="s">
        <v>211</v>
      </c>
      <c r="D388" s="18" t="s">
        <v>213</v>
      </c>
      <c r="E388" s="21" t="s">
        <v>75</v>
      </c>
      <c r="F388" s="18">
        <v>170</v>
      </c>
      <c r="G388" s="18">
        <v>10</v>
      </c>
      <c r="H388" s="18">
        <v>3.5</v>
      </c>
      <c r="I388" s="18">
        <v>0</v>
      </c>
      <c r="J388" s="18">
        <v>25</v>
      </c>
      <c r="K388" s="18">
        <v>290</v>
      </c>
      <c r="L388" s="18">
        <v>12</v>
      </c>
      <c r="M388" s="18">
        <v>3</v>
      </c>
      <c r="N388" s="18">
        <v>1</v>
      </c>
      <c r="O388" s="18">
        <v>8</v>
      </c>
      <c r="P388" s="21">
        <v>0</v>
      </c>
      <c r="Q388" s="21">
        <v>0</v>
      </c>
      <c r="R388" s="21">
        <v>0</v>
      </c>
      <c r="S388" s="21">
        <v>0</v>
      </c>
      <c r="T388" s="53"/>
      <c r="U388" s="54"/>
      <c r="V388" s="1">
        <v>382</v>
      </c>
      <c r="W388" s="2" t="str">
        <f t="shared" si="83"/>
        <v>Crunchy Taco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</row>
    <row r="389" spans="2:37" ht="15">
      <c r="B389" s="22"/>
      <c r="C389" s="20" t="s">
        <v>212</v>
      </c>
      <c r="D389" s="18" t="s">
        <v>213</v>
      </c>
      <c r="E389" s="21" t="s">
        <v>75</v>
      </c>
      <c r="F389" s="18">
        <v>200</v>
      </c>
      <c r="G389" s="18">
        <v>9</v>
      </c>
      <c r="H389" s="18">
        <v>4</v>
      </c>
      <c r="I389" s="18">
        <v>0</v>
      </c>
      <c r="J389" s="18">
        <v>25</v>
      </c>
      <c r="K389" s="18">
        <v>510</v>
      </c>
      <c r="L389" s="18">
        <v>19</v>
      </c>
      <c r="M389" s="18">
        <v>3</v>
      </c>
      <c r="N389" s="18">
        <v>1</v>
      </c>
      <c r="O389" s="18">
        <v>10</v>
      </c>
      <c r="P389" s="21">
        <v>0</v>
      </c>
      <c r="Q389" s="21">
        <v>0</v>
      </c>
      <c r="R389" s="21">
        <v>0</v>
      </c>
      <c r="S389" s="21">
        <v>0</v>
      </c>
      <c r="T389" s="53"/>
      <c r="U389" s="54"/>
      <c r="V389" s="1">
        <v>383</v>
      </c>
      <c r="W389" s="2" t="str">
        <f t="shared" si="83"/>
        <v>Soft Taco-Beef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</row>
    <row r="390" spans="2:37" ht="15">
      <c r="B390" s="23"/>
      <c r="C390" s="20" t="s">
        <v>208</v>
      </c>
      <c r="D390" s="18" t="s">
        <v>213</v>
      </c>
      <c r="E390" s="21" t="s">
        <v>95</v>
      </c>
      <c r="F390" s="18">
        <v>280</v>
      </c>
      <c r="G390" s="18">
        <v>17</v>
      </c>
      <c r="H390" s="18">
        <v>1.5</v>
      </c>
      <c r="I390" s="18">
        <v>0</v>
      </c>
      <c r="J390" s="18">
        <v>0</v>
      </c>
      <c r="K390" s="18">
        <v>230</v>
      </c>
      <c r="L390" s="18">
        <v>29</v>
      </c>
      <c r="M390" s="18">
        <v>2</v>
      </c>
      <c r="N390" s="18">
        <v>1</v>
      </c>
      <c r="O390" s="18">
        <v>4</v>
      </c>
      <c r="P390" s="21">
        <v>0</v>
      </c>
      <c r="Q390" s="21">
        <v>0</v>
      </c>
      <c r="R390" s="21">
        <v>0</v>
      </c>
      <c r="S390" s="21">
        <v>0</v>
      </c>
      <c r="T390" s="53"/>
      <c r="U390" s="54"/>
      <c r="V390" s="1">
        <v>384</v>
      </c>
      <c r="W390" s="2" t="str">
        <f t="shared" si="83"/>
        <v>Cheesy Nachos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1</v>
      </c>
      <c r="AG390" s="5">
        <v>0</v>
      </c>
      <c r="AH390" s="5">
        <v>1</v>
      </c>
      <c r="AI390" s="5">
        <v>0</v>
      </c>
      <c r="AJ390" s="5">
        <v>0</v>
      </c>
      <c r="AK390" s="5">
        <v>0</v>
      </c>
    </row>
    <row r="391" spans="2:37" ht="15">
      <c r="B391" s="23"/>
      <c r="C391" s="20" t="s">
        <v>282</v>
      </c>
      <c r="D391" s="18" t="s">
        <v>213</v>
      </c>
      <c r="E391" s="21" t="s">
        <v>95</v>
      </c>
      <c r="F391" s="18">
        <v>330</v>
      </c>
      <c r="G391" s="18">
        <v>20</v>
      </c>
      <c r="H391" s="18">
        <v>2</v>
      </c>
      <c r="I391" s="18">
        <v>0</v>
      </c>
      <c r="J391" s="18">
        <v>0</v>
      </c>
      <c r="K391" s="18">
        <v>370</v>
      </c>
      <c r="L391" s="18">
        <v>31</v>
      </c>
      <c r="M391" s="18">
        <v>2</v>
      </c>
      <c r="N391" s="18">
        <v>2</v>
      </c>
      <c r="O391" s="18">
        <v>4</v>
      </c>
      <c r="P391" s="21">
        <v>0</v>
      </c>
      <c r="Q391" s="21">
        <v>0</v>
      </c>
      <c r="R391" s="21">
        <v>0</v>
      </c>
      <c r="S391" s="21">
        <v>0</v>
      </c>
      <c r="T391" s="53"/>
      <c r="U391" s="54"/>
      <c r="V391" s="1">
        <v>385</v>
      </c>
      <c r="W391" s="2" t="str">
        <f t="shared" si="83"/>
        <v>Nachos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1</v>
      </c>
      <c r="AK391" s="5">
        <v>0</v>
      </c>
    </row>
    <row r="392" spans="2:37" ht="15">
      <c r="B392" s="23"/>
      <c r="C392" s="20" t="s">
        <v>283</v>
      </c>
      <c r="D392" s="18" t="s">
        <v>213</v>
      </c>
      <c r="E392" s="21" t="s">
        <v>95</v>
      </c>
      <c r="F392" s="18">
        <v>780</v>
      </c>
      <c r="G392" s="18">
        <v>43</v>
      </c>
      <c r="H392" s="18">
        <v>7</v>
      </c>
      <c r="I392" s="18">
        <v>0.5</v>
      </c>
      <c r="J392" s="18">
        <v>30</v>
      </c>
      <c r="K392" s="18">
        <v>1000</v>
      </c>
      <c r="L392" s="18">
        <v>79</v>
      </c>
      <c r="M392" s="18">
        <v>12</v>
      </c>
      <c r="N392" s="18">
        <v>5</v>
      </c>
      <c r="O392" s="18">
        <v>18</v>
      </c>
      <c r="P392" s="21">
        <v>0</v>
      </c>
      <c r="Q392" s="21">
        <v>0</v>
      </c>
      <c r="R392" s="21">
        <v>0</v>
      </c>
      <c r="S392" s="21">
        <v>0</v>
      </c>
      <c r="T392" s="53"/>
      <c r="U392" s="54"/>
      <c r="V392" s="1">
        <v>386</v>
      </c>
      <c r="W392" s="2" t="str">
        <f t="shared" ref="W392:W455" si="84">C392</f>
        <v>Nachos BellGrande®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</row>
    <row r="393" spans="2:37" ht="15">
      <c r="B393" s="23"/>
      <c r="C393" s="20" t="s">
        <v>284</v>
      </c>
      <c r="D393" s="18" t="s">
        <v>213</v>
      </c>
      <c r="E393" s="21" t="s">
        <v>95</v>
      </c>
      <c r="F393" s="18">
        <v>440</v>
      </c>
      <c r="G393" s="18">
        <v>25</v>
      </c>
      <c r="H393" s="18">
        <v>5</v>
      </c>
      <c r="I393" s="18">
        <v>0</v>
      </c>
      <c r="J393" s="18">
        <v>30</v>
      </c>
      <c r="K393" s="18">
        <v>630</v>
      </c>
      <c r="L393" s="18">
        <v>42</v>
      </c>
      <c r="M393" s="18">
        <v>7</v>
      </c>
      <c r="N393" s="18">
        <v>3</v>
      </c>
      <c r="O393" s="18">
        <v>12</v>
      </c>
      <c r="P393" s="21">
        <v>0</v>
      </c>
      <c r="Q393" s="21">
        <v>0</v>
      </c>
      <c r="R393" s="21">
        <v>0</v>
      </c>
      <c r="S393" s="21">
        <v>0</v>
      </c>
      <c r="T393" s="53"/>
      <c r="U393" s="54"/>
      <c r="V393" s="1">
        <v>387</v>
      </c>
      <c r="W393" s="2" t="str">
        <f t="shared" si="84"/>
        <v>Nachos Supreme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</row>
    <row r="394" spans="2:37" ht="15">
      <c r="B394" s="23"/>
      <c r="C394" s="20" t="s">
        <v>285</v>
      </c>
      <c r="D394" s="18" t="s">
        <v>213</v>
      </c>
      <c r="E394" s="21" t="s">
        <v>95</v>
      </c>
      <c r="F394" s="18">
        <v>990</v>
      </c>
      <c r="G394" s="18">
        <v>61</v>
      </c>
      <c r="H394" s="18">
        <v>9</v>
      </c>
      <c r="I394" s="18">
        <v>0.5</v>
      </c>
      <c r="J394" s="18">
        <v>45</v>
      </c>
      <c r="K394" s="18">
        <v>1570</v>
      </c>
      <c r="L394" s="18">
        <v>89</v>
      </c>
      <c r="M394" s="18">
        <v>14</v>
      </c>
      <c r="N394" s="18">
        <v>6</v>
      </c>
      <c r="O394" s="18">
        <v>20</v>
      </c>
      <c r="P394" s="21">
        <v>0</v>
      </c>
      <c r="Q394" s="21">
        <v>0</v>
      </c>
      <c r="R394" s="21">
        <v>0</v>
      </c>
      <c r="S394" s="21">
        <v>0</v>
      </c>
      <c r="T394" s="53"/>
      <c r="U394" s="54"/>
      <c r="V394" s="1">
        <v>388</v>
      </c>
      <c r="W394" s="2" t="str">
        <f t="shared" si="84"/>
        <v>Volcano Nachos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</row>
    <row r="395" spans="2:37" ht="15">
      <c r="B395" s="23"/>
      <c r="C395" s="20" t="s">
        <v>206</v>
      </c>
      <c r="D395" s="18" t="s">
        <v>213</v>
      </c>
      <c r="E395" s="21" t="s">
        <v>95</v>
      </c>
      <c r="F395" s="18">
        <v>310</v>
      </c>
      <c r="G395" s="18">
        <v>15</v>
      </c>
      <c r="H395" s="18">
        <v>2.5</v>
      </c>
      <c r="I395" s="18">
        <v>0</v>
      </c>
      <c r="J395" s="18">
        <v>0</v>
      </c>
      <c r="K395" s="18">
        <v>310</v>
      </c>
      <c r="L395" s="18">
        <v>39</v>
      </c>
      <c r="M395" s="18">
        <v>2</v>
      </c>
      <c r="N395" s="18">
        <v>13</v>
      </c>
      <c r="O395" s="18">
        <v>3</v>
      </c>
      <c r="P395" s="21">
        <v>0</v>
      </c>
      <c r="Q395" s="21">
        <v>0</v>
      </c>
      <c r="R395" s="21">
        <v>0</v>
      </c>
      <c r="S395" s="21">
        <v>0</v>
      </c>
      <c r="T395" s="53"/>
      <c r="U395" s="54"/>
      <c r="V395" s="1">
        <v>389</v>
      </c>
      <c r="W395" s="2" t="str">
        <f t="shared" si="84"/>
        <v>Caramel Apple Empanada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</row>
    <row r="396" spans="2:37" ht="15">
      <c r="B396" s="23"/>
      <c r="C396" s="20" t="s">
        <v>286</v>
      </c>
      <c r="D396" s="18" t="s">
        <v>213</v>
      </c>
      <c r="E396" s="21" t="s">
        <v>95</v>
      </c>
      <c r="F396" s="18">
        <v>290</v>
      </c>
      <c r="G396" s="18">
        <v>17</v>
      </c>
      <c r="H396" s="18">
        <v>2.5</v>
      </c>
      <c r="I396" s="18">
        <v>0</v>
      </c>
      <c r="J396" s="18">
        <v>10</v>
      </c>
      <c r="K396" s="18">
        <v>620</v>
      </c>
      <c r="L396" s="18">
        <v>32</v>
      </c>
      <c r="M396" s="18">
        <v>3</v>
      </c>
      <c r="N396" s="18">
        <v>2</v>
      </c>
      <c r="O396" s="18">
        <v>4</v>
      </c>
      <c r="P396" s="21">
        <v>0</v>
      </c>
      <c r="Q396" s="21">
        <v>0</v>
      </c>
      <c r="R396" s="21">
        <v>0</v>
      </c>
      <c r="S396" s="21">
        <v>0</v>
      </c>
      <c r="T396" s="53"/>
      <c r="U396" s="54"/>
      <c r="V396" s="1">
        <v>390</v>
      </c>
      <c r="W396" s="2" t="str">
        <f t="shared" si="84"/>
        <v>Cheesy Fiesta Potatoes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</row>
    <row r="397" spans="2:37" ht="15">
      <c r="B397" s="23"/>
      <c r="C397" s="20" t="s">
        <v>209</v>
      </c>
      <c r="D397" s="18" t="s">
        <v>213</v>
      </c>
      <c r="E397" s="21" t="s">
        <v>95</v>
      </c>
      <c r="F397" s="18">
        <v>170</v>
      </c>
      <c r="G397" s="18">
        <v>7</v>
      </c>
      <c r="H397" s="18">
        <v>0</v>
      </c>
      <c r="I397" s="18">
        <v>0</v>
      </c>
      <c r="J397" s="18">
        <v>0</v>
      </c>
      <c r="K397" s="18">
        <v>200</v>
      </c>
      <c r="L397" s="18">
        <v>26</v>
      </c>
      <c r="M397" s="18">
        <v>1</v>
      </c>
      <c r="N397" s="18">
        <v>10</v>
      </c>
      <c r="O397" s="18">
        <v>1</v>
      </c>
      <c r="P397" s="21">
        <v>0</v>
      </c>
      <c r="Q397" s="21">
        <v>0</v>
      </c>
      <c r="R397" s="21">
        <v>0</v>
      </c>
      <c r="S397" s="21">
        <v>0</v>
      </c>
      <c r="T397" s="53"/>
      <c r="U397" s="54"/>
      <c r="V397" s="1">
        <v>391</v>
      </c>
      <c r="W397" s="2" t="str">
        <f t="shared" si="84"/>
        <v>Cinnamon Twists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</row>
    <row r="398" spans="2:37" ht="15">
      <c r="B398" s="23"/>
      <c r="C398" s="20" t="s">
        <v>287</v>
      </c>
      <c r="D398" s="18" t="s">
        <v>213</v>
      </c>
      <c r="E398" s="21" t="s">
        <v>95</v>
      </c>
      <c r="F398" s="18">
        <v>120</v>
      </c>
      <c r="G398" s="18">
        <v>3.5</v>
      </c>
      <c r="H398" s="18">
        <v>0</v>
      </c>
      <c r="I398" s="18">
        <v>0</v>
      </c>
      <c r="J398" s="18">
        <v>0</v>
      </c>
      <c r="K398" s="18">
        <v>200</v>
      </c>
      <c r="L398" s="18">
        <v>20</v>
      </c>
      <c r="M398" s="18">
        <v>1</v>
      </c>
      <c r="N398" s="18">
        <v>0</v>
      </c>
      <c r="O398" s="18">
        <v>2</v>
      </c>
      <c r="P398" s="21">
        <v>0</v>
      </c>
      <c r="Q398" s="21">
        <v>0</v>
      </c>
      <c r="R398" s="21">
        <v>0</v>
      </c>
      <c r="S398" s="21">
        <v>0</v>
      </c>
      <c r="T398" s="53"/>
      <c r="U398" s="54"/>
      <c r="V398" s="1">
        <v>392</v>
      </c>
      <c r="W398" s="2" t="str">
        <f t="shared" si="84"/>
        <v>Mexican Rice</v>
      </c>
      <c r="X398" s="5">
        <v>0</v>
      </c>
      <c r="Y398" s="5">
        <v>1</v>
      </c>
      <c r="Z398" s="5">
        <v>0</v>
      </c>
      <c r="AA398" s="5">
        <v>1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</row>
    <row r="399" spans="2:37" ht="15">
      <c r="B399" s="23"/>
      <c r="C399" s="20" t="s">
        <v>288</v>
      </c>
      <c r="D399" s="18" t="s">
        <v>213</v>
      </c>
      <c r="E399" s="21" t="s">
        <v>95</v>
      </c>
      <c r="F399" s="18">
        <v>180</v>
      </c>
      <c r="G399" s="18">
        <v>7</v>
      </c>
      <c r="H399" s="18">
        <v>3</v>
      </c>
      <c r="I399" s="18">
        <v>0</v>
      </c>
      <c r="J399" s="18">
        <v>10</v>
      </c>
      <c r="K399" s="18">
        <v>560</v>
      </c>
      <c r="L399" s="18">
        <v>20</v>
      </c>
      <c r="M399" s="18">
        <v>7</v>
      </c>
      <c r="N399" s="18">
        <v>1</v>
      </c>
      <c r="O399" s="18">
        <v>9</v>
      </c>
      <c r="P399" s="21">
        <v>0</v>
      </c>
      <c r="Q399" s="21">
        <v>0</v>
      </c>
      <c r="R399" s="21">
        <v>0</v>
      </c>
      <c r="S399" s="21">
        <v>0</v>
      </c>
      <c r="T399" s="53"/>
      <c r="U399" s="54"/>
      <c r="V399" s="1">
        <v>393</v>
      </c>
      <c r="W399" s="2" t="str">
        <f t="shared" si="84"/>
        <v>Pintos n Cheese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1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</row>
    <row r="400" spans="2:37" ht="15">
      <c r="B400" s="23"/>
      <c r="C400" s="20" t="s">
        <v>207</v>
      </c>
      <c r="D400" s="18" t="s">
        <v>213</v>
      </c>
      <c r="E400" s="21" t="s">
        <v>95</v>
      </c>
      <c r="F400" s="18">
        <v>190</v>
      </c>
      <c r="G400" s="18">
        <v>9</v>
      </c>
      <c r="H400" s="18">
        <v>5</v>
      </c>
      <c r="I400" s="18">
        <v>0</v>
      </c>
      <c r="J400" s="18">
        <v>20</v>
      </c>
      <c r="K400" s="18">
        <v>450</v>
      </c>
      <c r="L400" s="18">
        <v>18</v>
      </c>
      <c r="M400" s="18">
        <v>2</v>
      </c>
      <c r="N400" s="18">
        <v>1</v>
      </c>
      <c r="O400" s="18">
        <v>9</v>
      </c>
      <c r="P400" s="21">
        <v>0</v>
      </c>
      <c r="Q400" s="21">
        <v>0</v>
      </c>
      <c r="R400" s="21">
        <v>0</v>
      </c>
      <c r="S400" s="21">
        <v>0</v>
      </c>
      <c r="T400" s="53"/>
      <c r="U400" s="54"/>
      <c r="V400" s="1">
        <v>394</v>
      </c>
      <c r="W400" s="2" t="str">
        <f t="shared" si="84"/>
        <v>Cheese Roll-Up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</row>
    <row r="401" spans="2:37" ht="15">
      <c r="B401" s="23"/>
      <c r="C401" s="20" t="s">
        <v>291</v>
      </c>
      <c r="D401" s="18" t="s">
        <v>213</v>
      </c>
      <c r="E401" s="21" t="s">
        <v>95</v>
      </c>
      <c r="F401" s="18">
        <v>540</v>
      </c>
      <c r="G401" s="18">
        <v>21</v>
      </c>
      <c r="H401" s="18">
        <v>6</v>
      </c>
      <c r="I401" s="18">
        <v>0</v>
      </c>
      <c r="J401" s="18">
        <v>30</v>
      </c>
      <c r="K401" s="18">
        <v>1110</v>
      </c>
      <c r="L401" s="18">
        <v>71</v>
      </c>
      <c r="M401" s="18">
        <v>7</v>
      </c>
      <c r="N401" s="18">
        <v>7</v>
      </c>
      <c r="O401" s="18">
        <v>16</v>
      </c>
      <c r="P401" s="21">
        <v>0</v>
      </c>
      <c r="Q401" s="21">
        <v>0</v>
      </c>
      <c r="R401" s="21">
        <v>0</v>
      </c>
      <c r="S401" s="21">
        <v>0</v>
      </c>
      <c r="T401" s="53"/>
      <c r="U401" s="54"/>
      <c r="V401" s="1">
        <v>395</v>
      </c>
      <c r="W401" s="2" t="str">
        <f t="shared" si="84"/>
        <v>Crunchwrap Supreme®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</row>
    <row r="402" spans="2:37" ht="15">
      <c r="B402" s="23"/>
      <c r="C402" s="20" t="s">
        <v>294</v>
      </c>
      <c r="D402" s="18" t="s">
        <v>213</v>
      </c>
      <c r="E402" s="21" t="s">
        <v>95</v>
      </c>
      <c r="F402" s="18">
        <v>360</v>
      </c>
      <c r="G402" s="18">
        <v>17</v>
      </c>
      <c r="H402" s="18">
        <v>8</v>
      </c>
      <c r="I402" s="18">
        <v>0.5</v>
      </c>
      <c r="J402" s="18">
        <v>45</v>
      </c>
      <c r="K402" s="18">
        <v>1110</v>
      </c>
      <c r="L402" s="18">
        <v>34</v>
      </c>
      <c r="M402" s="18">
        <v>7</v>
      </c>
      <c r="N402" s="18">
        <v>2</v>
      </c>
      <c r="O402" s="18">
        <v>18</v>
      </c>
      <c r="P402" s="21">
        <v>0</v>
      </c>
      <c r="Q402" s="21">
        <v>0</v>
      </c>
      <c r="R402" s="21">
        <v>0</v>
      </c>
      <c r="S402" s="21">
        <v>0</v>
      </c>
      <c r="T402" s="53"/>
      <c r="U402" s="54"/>
      <c r="V402" s="1">
        <v>396</v>
      </c>
      <c r="W402" s="2" t="str">
        <f t="shared" si="84"/>
        <v>Enchirito® – Beef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</row>
    <row r="403" spans="2:37" ht="15">
      <c r="B403" s="23"/>
      <c r="C403" s="20" t="s">
        <v>297</v>
      </c>
      <c r="D403" s="18" t="s">
        <v>213</v>
      </c>
      <c r="E403" s="21" t="s">
        <v>95</v>
      </c>
      <c r="F403" s="18">
        <v>540</v>
      </c>
      <c r="G403" s="18">
        <v>31</v>
      </c>
      <c r="H403" s="18">
        <v>8</v>
      </c>
      <c r="I403" s="18">
        <v>0.5</v>
      </c>
      <c r="J403" s="18">
        <v>40</v>
      </c>
      <c r="K403" s="18">
        <v>860</v>
      </c>
      <c r="L403" s="18">
        <v>47</v>
      </c>
      <c r="M403" s="18">
        <v>7</v>
      </c>
      <c r="N403" s="18">
        <v>2</v>
      </c>
      <c r="O403" s="18">
        <v>20</v>
      </c>
      <c r="P403" s="21">
        <v>0</v>
      </c>
      <c r="Q403" s="21">
        <v>0</v>
      </c>
      <c r="R403" s="21">
        <v>0</v>
      </c>
      <c r="S403" s="21">
        <v>0</v>
      </c>
      <c r="T403" s="53"/>
      <c r="U403" s="54"/>
      <c r="V403" s="1">
        <v>397</v>
      </c>
      <c r="W403" s="2" t="str">
        <f t="shared" si="84"/>
        <v>Mexican Pizza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</row>
    <row r="404" spans="2:37" ht="15">
      <c r="B404" s="23"/>
      <c r="C404" s="20" t="s">
        <v>295</v>
      </c>
      <c r="D404" s="18" t="s">
        <v>213</v>
      </c>
      <c r="E404" s="21" t="s">
        <v>95</v>
      </c>
      <c r="F404" s="18">
        <v>580</v>
      </c>
      <c r="G404" s="18">
        <v>29</v>
      </c>
      <c r="H404" s="18">
        <v>9</v>
      </c>
      <c r="I404" s="18">
        <v>1</v>
      </c>
      <c r="J404" s="18">
        <v>60</v>
      </c>
      <c r="K404" s="18">
        <v>1270</v>
      </c>
      <c r="L404" s="18">
        <v>59</v>
      </c>
      <c r="M404" s="18">
        <v>8</v>
      </c>
      <c r="N404" s="18">
        <v>7</v>
      </c>
      <c r="O404" s="18">
        <v>23</v>
      </c>
      <c r="P404" s="21">
        <v>0</v>
      </c>
      <c r="Q404" s="21">
        <v>0</v>
      </c>
      <c r="R404" s="21">
        <v>0</v>
      </c>
      <c r="S404" s="21">
        <v>0</v>
      </c>
      <c r="T404" s="53"/>
      <c r="U404" s="54"/>
      <c r="V404" s="1">
        <v>398</v>
      </c>
      <c r="W404" s="2" t="str">
        <f t="shared" si="84"/>
        <v>Express Taco Salad w/ Chips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</row>
    <row r="405" spans="2:37" ht="15">
      <c r="B405" s="23"/>
      <c r="C405" s="20" t="s">
        <v>300</v>
      </c>
      <c r="D405" s="18" t="s">
        <v>213</v>
      </c>
      <c r="E405" s="21" t="s">
        <v>95</v>
      </c>
      <c r="F405" s="18">
        <v>780</v>
      </c>
      <c r="G405" s="18">
        <v>42</v>
      </c>
      <c r="H405" s="18">
        <v>10</v>
      </c>
      <c r="I405" s="18">
        <v>1</v>
      </c>
      <c r="J405" s="18">
        <v>60</v>
      </c>
      <c r="K405" s="18">
        <v>1340</v>
      </c>
      <c r="L405" s="18">
        <v>74</v>
      </c>
      <c r="M405" s="18">
        <v>11</v>
      </c>
      <c r="N405" s="18">
        <v>7</v>
      </c>
      <c r="O405" s="18">
        <v>26</v>
      </c>
      <c r="P405" s="21">
        <v>0</v>
      </c>
      <c r="Q405" s="21">
        <v>0</v>
      </c>
      <c r="R405" s="21">
        <v>0</v>
      </c>
      <c r="S405" s="21">
        <v>0</v>
      </c>
      <c r="T405" s="53"/>
      <c r="U405" s="54"/>
      <c r="V405" s="1">
        <v>399</v>
      </c>
      <c r="W405" s="2" t="str">
        <f t="shared" si="84"/>
        <v>Fiesta Taco Salad-Beef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</row>
    <row r="406" spans="2:37" ht="15">
      <c r="B406" s="23"/>
      <c r="C406" s="20" t="s">
        <v>301</v>
      </c>
      <c r="D406" s="18" t="s">
        <v>213</v>
      </c>
      <c r="E406" s="21" t="s">
        <v>95</v>
      </c>
      <c r="F406" s="18">
        <v>730</v>
      </c>
      <c r="G406" s="18">
        <v>35</v>
      </c>
      <c r="H406" s="18">
        <v>7</v>
      </c>
      <c r="I406" s="18">
        <v>0</v>
      </c>
      <c r="J406" s="18">
        <v>70</v>
      </c>
      <c r="K406" s="18">
        <v>1260</v>
      </c>
      <c r="L406" s="18">
        <v>70</v>
      </c>
      <c r="M406" s="18">
        <v>8</v>
      </c>
      <c r="N406" s="18">
        <v>7</v>
      </c>
      <c r="O406" s="18">
        <v>34</v>
      </c>
      <c r="P406" s="21">
        <v>0</v>
      </c>
      <c r="Q406" s="21">
        <v>0</v>
      </c>
      <c r="R406" s="21">
        <v>0</v>
      </c>
      <c r="S406" s="21">
        <v>0</v>
      </c>
      <c r="T406" s="53"/>
      <c r="U406" s="54"/>
      <c r="V406" s="1">
        <v>400</v>
      </c>
      <c r="W406" s="2" t="str">
        <f t="shared" si="84"/>
        <v>Fiesta Taco Salad-Chicken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</row>
    <row r="407" spans="2:37" ht="15">
      <c r="B407" s="23"/>
      <c r="C407" s="20" t="s">
        <v>302</v>
      </c>
      <c r="D407" s="18" t="s">
        <v>213</v>
      </c>
      <c r="E407" s="21" t="s">
        <v>95</v>
      </c>
      <c r="F407" s="18">
        <v>720</v>
      </c>
      <c r="G407" s="18">
        <v>36</v>
      </c>
      <c r="H407" s="18">
        <v>8</v>
      </c>
      <c r="I407" s="18">
        <v>0.5</v>
      </c>
      <c r="J407" s="18">
        <v>55</v>
      </c>
      <c r="K407" s="18">
        <v>1340</v>
      </c>
      <c r="L407" s="18">
        <v>70</v>
      </c>
      <c r="M407" s="18">
        <v>8</v>
      </c>
      <c r="N407" s="18">
        <v>8</v>
      </c>
      <c r="O407" s="18">
        <v>28</v>
      </c>
      <c r="P407" s="21">
        <v>0</v>
      </c>
      <c r="Q407" s="21">
        <v>0</v>
      </c>
      <c r="R407" s="21">
        <v>0</v>
      </c>
      <c r="S407" s="21">
        <v>0</v>
      </c>
      <c r="T407" s="53"/>
      <c r="U407" s="54"/>
      <c r="V407" s="1">
        <v>401</v>
      </c>
      <c r="W407" s="2" t="str">
        <f t="shared" si="84"/>
        <v>Fiesta Taco Salad-Steak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</row>
    <row r="408" spans="2:37" ht="15">
      <c r="B408" s="23"/>
      <c r="C408" s="20" t="s">
        <v>214</v>
      </c>
      <c r="D408" s="18" t="s">
        <v>213</v>
      </c>
      <c r="E408" s="21" t="s">
        <v>39</v>
      </c>
      <c r="F408" s="18">
        <v>310</v>
      </c>
      <c r="G408" s="18">
        <v>0</v>
      </c>
      <c r="H408" s="18">
        <v>0</v>
      </c>
      <c r="I408" s="18">
        <v>0</v>
      </c>
      <c r="J408" s="18">
        <v>0</v>
      </c>
      <c r="K408" s="18">
        <v>50</v>
      </c>
      <c r="L408" s="18">
        <v>75</v>
      </c>
      <c r="M408" s="18">
        <v>0</v>
      </c>
      <c r="N408" s="18">
        <v>75</v>
      </c>
      <c r="O408" s="18">
        <v>1</v>
      </c>
      <c r="P408" s="21">
        <v>0</v>
      </c>
      <c r="Q408" s="18">
        <v>0</v>
      </c>
      <c r="R408" s="17">
        <v>0</v>
      </c>
      <c r="S408" s="17">
        <v>0</v>
      </c>
      <c r="T408" s="53"/>
      <c r="U408" s="54"/>
      <c r="V408" s="1">
        <v>402</v>
      </c>
      <c r="W408" s="2" t="str">
        <f t="shared" si="84"/>
        <v>Berry Pomegranate Frutista Freeze®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</row>
    <row r="409" spans="2:37" ht="15">
      <c r="B409" s="23"/>
      <c r="C409" s="20" t="s">
        <v>215</v>
      </c>
      <c r="D409" s="18" t="s">
        <v>213</v>
      </c>
      <c r="E409" s="21" t="s">
        <v>39</v>
      </c>
      <c r="F409" s="18">
        <v>250</v>
      </c>
      <c r="G409" s="18">
        <v>0</v>
      </c>
      <c r="H409" s="18">
        <v>0</v>
      </c>
      <c r="I409" s="18">
        <v>0</v>
      </c>
      <c r="J409" s="18">
        <v>0</v>
      </c>
      <c r="K409" s="18">
        <v>40</v>
      </c>
      <c r="L409" s="18">
        <v>62</v>
      </c>
      <c r="M409" s="18">
        <v>0</v>
      </c>
      <c r="N409" s="18">
        <v>61</v>
      </c>
      <c r="O409" s="18">
        <v>1</v>
      </c>
      <c r="P409" s="21">
        <v>0</v>
      </c>
      <c r="Q409" s="18">
        <v>0</v>
      </c>
      <c r="R409" s="17">
        <v>0</v>
      </c>
      <c r="S409" s="17">
        <v>0</v>
      </c>
      <c r="T409" s="53"/>
      <c r="U409" s="54"/>
      <c r="V409" s="1">
        <v>403</v>
      </c>
      <c r="W409" s="2" t="str">
        <f t="shared" si="84"/>
        <v>Berry Pomegranate Frutista Freeze® 16 oz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</row>
    <row r="410" spans="2:37" ht="15">
      <c r="B410" s="23"/>
      <c r="C410" s="20" t="s">
        <v>216</v>
      </c>
      <c r="D410" s="18" t="s">
        <v>213</v>
      </c>
      <c r="E410" s="21" t="s">
        <v>39</v>
      </c>
      <c r="F410" s="18">
        <v>180</v>
      </c>
      <c r="G410" s="18">
        <v>0</v>
      </c>
      <c r="H410" s="18">
        <v>0</v>
      </c>
      <c r="I410" s="18">
        <v>0</v>
      </c>
      <c r="J410" s="18">
        <v>0</v>
      </c>
      <c r="K410" s="18">
        <v>105</v>
      </c>
      <c r="L410" s="18">
        <v>44</v>
      </c>
      <c r="M410" s="18">
        <v>0</v>
      </c>
      <c r="N410" s="18">
        <v>43</v>
      </c>
      <c r="O410" s="18">
        <v>0</v>
      </c>
      <c r="P410" s="21">
        <v>0</v>
      </c>
      <c r="Q410" s="18">
        <v>0</v>
      </c>
      <c r="R410" s="17">
        <v>0</v>
      </c>
      <c r="S410" s="17">
        <v>0</v>
      </c>
      <c r="T410" s="53"/>
      <c r="U410" s="54"/>
      <c r="V410" s="1">
        <v>404</v>
      </c>
      <c r="W410" s="2" t="str">
        <f t="shared" si="84"/>
        <v>Cherry Limeade Sparkler 20 oz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</row>
    <row r="411" spans="2:37" ht="15">
      <c r="B411" s="23"/>
      <c r="C411" s="20" t="s">
        <v>216</v>
      </c>
      <c r="D411" s="18" t="s">
        <v>213</v>
      </c>
      <c r="E411" s="21" t="s">
        <v>39</v>
      </c>
      <c r="F411" s="18">
        <v>270</v>
      </c>
      <c r="G411" s="18">
        <v>0</v>
      </c>
      <c r="H411" s="18">
        <v>0</v>
      </c>
      <c r="I411" s="18">
        <v>0</v>
      </c>
      <c r="J411" s="18">
        <v>0</v>
      </c>
      <c r="K411" s="18">
        <v>160</v>
      </c>
      <c r="L411" s="18">
        <v>66</v>
      </c>
      <c r="M411" s="18">
        <v>0</v>
      </c>
      <c r="N411" s="18">
        <v>65</v>
      </c>
      <c r="O411" s="18">
        <v>0</v>
      </c>
      <c r="P411" s="21">
        <v>0</v>
      </c>
      <c r="Q411" s="18">
        <v>0</v>
      </c>
      <c r="R411" s="17">
        <v>0</v>
      </c>
      <c r="S411" s="17">
        <v>0</v>
      </c>
      <c r="T411" s="53"/>
      <c r="U411" s="54"/>
      <c r="V411" s="1">
        <v>405</v>
      </c>
      <c r="W411" s="2" t="str">
        <f t="shared" si="84"/>
        <v>Cherry Limeade Sparkler 20 oz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</row>
    <row r="412" spans="2:37" ht="15">
      <c r="B412" s="23"/>
      <c r="C412" s="20" t="s">
        <v>217</v>
      </c>
      <c r="D412" s="18" t="s">
        <v>213</v>
      </c>
      <c r="E412" s="21" t="s">
        <v>39</v>
      </c>
      <c r="F412" s="18">
        <v>150</v>
      </c>
      <c r="G412" s="18">
        <v>0</v>
      </c>
      <c r="H412" s="18">
        <v>0</v>
      </c>
      <c r="I412" s="18">
        <v>0</v>
      </c>
      <c r="J412" s="18">
        <v>0</v>
      </c>
      <c r="K412" s="18">
        <v>80</v>
      </c>
      <c r="L412" s="18">
        <v>39</v>
      </c>
      <c r="M412" s="18">
        <v>0</v>
      </c>
      <c r="N412" s="18">
        <v>38</v>
      </c>
      <c r="O412" s="18">
        <v>0</v>
      </c>
      <c r="P412" s="21">
        <v>0</v>
      </c>
      <c r="Q412" s="18">
        <v>0</v>
      </c>
      <c r="R412" s="17">
        <v>0</v>
      </c>
      <c r="S412" s="17">
        <v>0</v>
      </c>
      <c r="T412" s="53"/>
      <c r="U412" s="54"/>
      <c r="V412" s="1">
        <v>406</v>
      </c>
      <c r="W412" s="2" t="str">
        <f t="shared" si="84"/>
        <v>Classic Limeade Sparkler 16 oz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</row>
    <row r="413" spans="2:37" ht="15">
      <c r="B413" s="23"/>
      <c r="C413" s="20" t="s">
        <v>218</v>
      </c>
      <c r="D413" s="18" t="s">
        <v>213</v>
      </c>
      <c r="E413" s="21" t="s">
        <v>39</v>
      </c>
      <c r="F413" s="18">
        <v>230</v>
      </c>
      <c r="G413" s="18">
        <v>0</v>
      </c>
      <c r="H413" s="18">
        <v>0</v>
      </c>
      <c r="I413" s="18">
        <v>0</v>
      </c>
      <c r="J413" s="18">
        <v>0</v>
      </c>
      <c r="K413" s="18">
        <v>125</v>
      </c>
      <c r="L413" s="18">
        <v>60</v>
      </c>
      <c r="M413" s="18">
        <v>0</v>
      </c>
      <c r="N413" s="18">
        <v>59</v>
      </c>
      <c r="O413" s="18">
        <v>0</v>
      </c>
      <c r="P413" s="21">
        <v>0</v>
      </c>
      <c r="Q413" s="18">
        <v>0</v>
      </c>
      <c r="R413" s="17">
        <v>0</v>
      </c>
      <c r="S413" s="17">
        <v>0</v>
      </c>
      <c r="T413" s="53"/>
      <c r="U413" s="54"/>
      <c r="V413" s="1">
        <v>407</v>
      </c>
      <c r="W413" s="2" t="str">
        <f t="shared" si="84"/>
        <v>Classic Limeade Sparkler 20 oz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</row>
    <row r="414" spans="2:37" ht="15">
      <c r="B414" s="23"/>
      <c r="C414" s="20" t="s">
        <v>219</v>
      </c>
      <c r="D414" s="18" t="s">
        <v>213</v>
      </c>
      <c r="E414" s="21" t="s">
        <v>39</v>
      </c>
      <c r="F414" s="18">
        <v>300</v>
      </c>
      <c r="G414" s="18">
        <v>0</v>
      </c>
      <c r="H414" s="18">
        <v>0</v>
      </c>
      <c r="I414" s="18">
        <v>0</v>
      </c>
      <c r="J414" s="18">
        <v>0</v>
      </c>
      <c r="K414" s="18">
        <v>15</v>
      </c>
      <c r="L414" s="18">
        <v>75</v>
      </c>
      <c r="M414" s="18">
        <v>0</v>
      </c>
      <c r="N414" s="18">
        <v>73</v>
      </c>
      <c r="O414" s="18">
        <v>0</v>
      </c>
      <c r="P414" s="21">
        <v>0</v>
      </c>
      <c r="Q414" s="18">
        <v>0</v>
      </c>
      <c r="R414" s="17">
        <v>0</v>
      </c>
      <c r="S414" s="17">
        <v>0</v>
      </c>
      <c r="T414" s="53"/>
      <c r="U414" s="54"/>
      <c r="V414" s="1">
        <v>408</v>
      </c>
      <c r="W414" s="2" t="str">
        <f t="shared" si="84"/>
        <v>Mango Strawberry Frutista Freeze®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</row>
    <row r="415" spans="2:37" ht="15">
      <c r="B415" s="23"/>
      <c r="C415" s="20" t="s">
        <v>220</v>
      </c>
      <c r="D415" s="18" t="s">
        <v>213</v>
      </c>
      <c r="E415" s="21" t="s">
        <v>39</v>
      </c>
      <c r="F415" s="18">
        <v>250</v>
      </c>
      <c r="G415" s="18">
        <v>0</v>
      </c>
      <c r="H415" s="18">
        <v>0</v>
      </c>
      <c r="I415" s="18">
        <v>0</v>
      </c>
      <c r="J415" s="18">
        <v>0</v>
      </c>
      <c r="K415" s="18">
        <v>10</v>
      </c>
      <c r="L415" s="18">
        <v>62</v>
      </c>
      <c r="M415" s="18">
        <v>0</v>
      </c>
      <c r="N415" s="18">
        <v>59</v>
      </c>
      <c r="O415" s="18">
        <v>0</v>
      </c>
      <c r="P415" s="21">
        <v>0</v>
      </c>
      <c r="Q415" s="18">
        <v>0</v>
      </c>
      <c r="R415" s="17">
        <v>0</v>
      </c>
      <c r="S415" s="17">
        <v>0</v>
      </c>
      <c r="T415" s="53"/>
      <c r="U415" s="54"/>
      <c r="V415" s="1">
        <v>409</v>
      </c>
      <c r="W415" s="2" t="str">
        <f t="shared" si="84"/>
        <v>Mango Strawberry Frutista Freeze® 16 oz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</row>
    <row r="416" spans="2:37" ht="15">
      <c r="B416" s="23"/>
      <c r="C416" s="20" t="s">
        <v>221</v>
      </c>
      <c r="D416" s="18" t="s">
        <v>213</v>
      </c>
      <c r="E416" s="21" t="s">
        <v>39</v>
      </c>
      <c r="F416" s="18">
        <v>280</v>
      </c>
      <c r="G416" s="18">
        <v>0</v>
      </c>
      <c r="H416" s="18">
        <v>0</v>
      </c>
      <c r="I416" s="18">
        <v>0</v>
      </c>
      <c r="J416" s="18">
        <v>0</v>
      </c>
      <c r="K416" s="18">
        <v>65</v>
      </c>
      <c r="L416" s="18">
        <v>70</v>
      </c>
      <c r="M416" s="18">
        <v>0</v>
      </c>
      <c r="N416" s="18">
        <v>69</v>
      </c>
      <c r="O416" s="18">
        <v>0</v>
      </c>
      <c r="P416" s="21">
        <v>0</v>
      </c>
      <c r="Q416" s="18">
        <v>0</v>
      </c>
      <c r="R416" s="17">
        <v>0</v>
      </c>
      <c r="S416" s="17">
        <v>0</v>
      </c>
      <c r="T416" s="53"/>
      <c r="U416" s="54"/>
      <c r="V416" s="1">
        <v>410</v>
      </c>
      <c r="W416" s="2" t="str">
        <f t="shared" si="84"/>
        <v>Strawberry Frutista Freeze®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</row>
    <row r="417" spans="2:37" ht="15">
      <c r="B417" s="23"/>
      <c r="C417" s="20" t="s">
        <v>222</v>
      </c>
      <c r="D417" s="18" t="s">
        <v>213</v>
      </c>
      <c r="E417" s="21" t="s">
        <v>39</v>
      </c>
      <c r="F417" s="18">
        <v>230</v>
      </c>
      <c r="G417" s="18">
        <v>0</v>
      </c>
      <c r="H417" s="18">
        <v>0</v>
      </c>
      <c r="I417" s="18">
        <v>0</v>
      </c>
      <c r="J417" s="18">
        <v>0</v>
      </c>
      <c r="K417" s="18">
        <v>55</v>
      </c>
      <c r="L417" s="18">
        <v>57</v>
      </c>
      <c r="M417" s="18">
        <v>0</v>
      </c>
      <c r="N417" s="18">
        <v>57</v>
      </c>
      <c r="O417" s="18">
        <v>0</v>
      </c>
      <c r="P417" s="21">
        <v>0</v>
      </c>
      <c r="Q417" s="18">
        <v>0</v>
      </c>
      <c r="R417" s="17">
        <v>0</v>
      </c>
      <c r="S417" s="17">
        <v>0</v>
      </c>
      <c r="T417" s="53"/>
      <c r="U417" s="54"/>
      <c r="V417" s="1">
        <v>411</v>
      </c>
      <c r="W417" s="2" t="str">
        <f t="shared" si="84"/>
        <v>Strawberry Frutista Freeze® 16 oz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</row>
    <row r="418" spans="2:37" ht="15">
      <c r="B418" s="23"/>
      <c r="C418" s="20" t="s">
        <v>223</v>
      </c>
      <c r="D418" s="18" t="s">
        <v>213</v>
      </c>
      <c r="E418" s="21" t="s">
        <v>39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50</v>
      </c>
      <c r="L418" s="18">
        <v>0</v>
      </c>
      <c r="M418" s="18">
        <v>0</v>
      </c>
      <c r="N418" s="18">
        <v>0</v>
      </c>
      <c r="O418" s="18">
        <v>0</v>
      </c>
      <c r="P418" s="21">
        <v>0</v>
      </c>
      <c r="Q418" s="18">
        <v>0</v>
      </c>
      <c r="R418" s="17">
        <v>0</v>
      </c>
      <c r="S418" s="17">
        <v>0</v>
      </c>
      <c r="T418" s="53"/>
      <c r="U418" s="54"/>
      <c r="V418" s="1">
        <v>412</v>
      </c>
      <c r="W418" s="2" t="str">
        <f t="shared" si="84"/>
        <v>Diet Pepsi 16 oz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1</v>
      </c>
      <c r="AG418" s="5">
        <v>0</v>
      </c>
      <c r="AH418" s="5">
        <v>1</v>
      </c>
      <c r="AI418" s="5">
        <v>0</v>
      </c>
      <c r="AJ418" s="5">
        <v>1</v>
      </c>
      <c r="AK418" s="5">
        <v>0</v>
      </c>
    </row>
    <row r="419" spans="2:37" ht="15">
      <c r="B419" s="23"/>
      <c r="C419" s="20" t="s">
        <v>224</v>
      </c>
      <c r="D419" s="18" t="s">
        <v>213</v>
      </c>
      <c r="E419" s="21" t="s">
        <v>39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65</v>
      </c>
      <c r="L419" s="18">
        <v>0</v>
      </c>
      <c r="M419" s="18">
        <v>0</v>
      </c>
      <c r="N419" s="18">
        <v>0</v>
      </c>
      <c r="O419" s="18">
        <v>0</v>
      </c>
      <c r="P419" s="21">
        <v>0</v>
      </c>
      <c r="Q419" s="18">
        <v>0</v>
      </c>
      <c r="R419" s="17">
        <v>0</v>
      </c>
      <c r="S419" s="17">
        <v>0</v>
      </c>
      <c r="T419" s="53"/>
      <c r="U419" s="54"/>
      <c r="V419" s="1">
        <v>413</v>
      </c>
      <c r="W419" s="2" t="str">
        <f t="shared" si="84"/>
        <v>Diet Pepsi 20 oz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</row>
    <row r="420" spans="2:37" ht="15">
      <c r="B420" s="23"/>
      <c r="C420" s="20" t="s">
        <v>225</v>
      </c>
      <c r="D420" s="18" t="s">
        <v>213</v>
      </c>
      <c r="E420" s="21" t="s">
        <v>39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95</v>
      </c>
      <c r="L420" s="18">
        <v>0</v>
      </c>
      <c r="M420" s="18">
        <v>0</v>
      </c>
      <c r="N420" s="18">
        <v>0</v>
      </c>
      <c r="O420" s="18">
        <v>0</v>
      </c>
      <c r="P420" s="21">
        <v>0</v>
      </c>
      <c r="Q420" s="18">
        <v>0</v>
      </c>
      <c r="R420" s="17">
        <v>0</v>
      </c>
      <c r="S420" s="17">
        <v>0</v>
      </c>
      <c r="T420" s="53"/>
      <c r="U420" s="54"/>
      <c r="V420" s="1">
        <v>414</v>
      </c>
      <c r="W420" s="2" t="str">
        <f t="shared" si="84"/>
        <v>Diet Pepsi 30 oz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</row>
    <row r="421" spans="2:37" ht="15">
      <c r="B421" s="23"/>
      <c r="C421" s="20" t="s">
        <v>226</v>
      </c>
      <c r="D421" s="18" t="s">
        <v>213</v>
      </c>
      <c r="E421" s="21" t="s">
        <v>39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125</v>
      </c>
      <c r="L421" s="18">
        <v>0</v>
      </c>
      <c r="M421" s="18">
        <v>0</v>
      </c>
      <c r="N421" s="18">
        <v>0</v>
      </c>
      <c r="O421" s="18">
        <v>0</v>
      </c>
      <c r="P421" s="21">
        <v>0</v>
      </c>
      <c r="Q421" s="18">
        <v>0</v>
      </c>
      <c r="R421" s="17">
        <v>0</v>
      </c>
      <c r="S421" s="17">
        <v>0</v>
      </c>
      <c r="T421" s="53"/>
      <c r="U421" s="54"/>
      <c r="V421" s="1">
        <v>415</v>
      </c>
      <c r="W421" s="2" t="str">
        <f t="shared" si="84"/>
        <v>Diet Pepsi 40 oz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</row>
    <row r="422" spans="2:37" ht="15">
      <c r="B422" s="23"/>
      <c r="C422" s="20" t="s">
        <v>227</v>
      </c>
      <c r="D422" s="18" t="s">
        <v>213</v>
      </c>
      <c r="E422" s="21" t="s">
        <v>39</v>
      </c>
      <c r="F422" s="18">
        <v>200</v>
      </c>
      <c r="G422" s="18">
        <v>0</v>
      </c>
      <c r="H422" s="18">
        <v>0</v>
      </c>
      <c r="I422" s="18">
        <v>0</v>
      </c>
      <c r="J422" s="18">
        <v>0</v>
      </c>
      <c r="K422" s="18">
        <v>70</v>
      </c>
      <c r="L422" s="18">
        <v>54</v>
      </c>
      <c r="M422" s="18">
        <v>0</v>
      </c>
      <c r="N422" s="18">
        <v>54</v>
      </c>
      <c r="O422" s="18">
        <v>0</v>
      </c>
      <c r="P422" s="21">
        <v>0</v>
      </c>
      <c r="Q422" s="18">
        <v>0</v>
      </c>
      <c r="R422" s="17">
        <v>0</v>
      </c>
      <c r="S422" s="17">
        <v>0</v>
      </c>
      <c r="T422" s="53"/>
      <c r="U422" s="54"/>
      <c r="V422" s="1">
        <v>416</v>
      </c>
      <c r="W422" s="2" t="str">
        <f t="shared" si="84"/>
        <v>Dr Pepper 16 oz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</row>
    <row r="423" spans="2:37" ht="15">
      <c r="B423" s="23"/>
      <c r="C423" s="20" t="s">
        <v>228</v>
      </c>
      <c r="D423" s="18" t="s">
        <v>213</v>
      </c>
      <c r="E423" s="21" t="s">
        <v>39</v>
      </c>
      <c r="F423" s="18">
        <v>250</v>
      </c>
      <c r="G423" s="18">
        <v>0</v>
      </c>
      <c r="H423" s="18">
        <v>0</v>
      </c>
      <c r="I423" s="18">
        <v>0</v>
      </c>
      <c r="J423" s="18">
        <v>0</v>
      </c>
      <c r="K423" s="18">
        <v>90</v>
      </c>
      <c r="L423" s="18">
        <v>68</v>
      </c>
      <c r="M423" s="18">
        <v>0</v>
      </c>
      <c r="N423" s="18">
        <v>68</v>
      </c>
      <c r="O423" s="18">
        <v>0</v>
      </c>
      <c r="P423" s="21">
        <v>0</v>
      </c>
      <c r="Q423" s="18">
        <v>0</v>
      </c>
      <c r="R423" s="17">
        <v>0</v>
      </c>
      <c r="S423" s="17">
        <v>0</v>
      </c>
      <c r="T423" s="53"/>
      <c r="U423" s="54"/>
      <c r="V423" s="1">
        <v>417</v>
      </c>
      <c r="W423" s="2" t="str">
        <f t="shared" si="84"/>
        <v>Dr Pepper 20 oz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</row>
    <row r="424" spans="2:37" ht="15">
      <c r="B424" s="23"/>
      <c r="C424" s="20" t="s">
        <v>229</v>
      </c>
      <c r="D424" s="18" t="s">
        <v>213</v>
      </c>
      <c r="E424" s="21" t="s">
        <v>39</v>
      </c>
      <c r="F424" s="18">
        <v>380</v>
      </c>
      <c r="G424" s="18">
        <v>0</v>
      </c>
      <c r="H424" s="18">
        <v>0</v>
      </c>
      <c r="I424" s="18">
        <v>0</v>
      </c>
      <c r="J424" s="18">
        <v>0</v>
      </c>
      <c r="K424" s="18">
        <v>130</v>
      </c>
      <c r="L424" s="18">
        <v>102</v>
      </c>
      <c r="M424" s="18">
        <v>0</v>
      </c>
      <c r="N424" s="18">
        <v>102</v>
      </c>
      <c r="O424" s="18">
        <v>0</v>
      </c>
      <c r="P424" s="21">
        <v>0</v>
      </c>
      <c r="Q424" s="18">
        <v>0</v>
      </c>
      <c r="R424" s="17">
        <v>0</v>
      </c>
      <c r="S424" s="17">
        <v>0</v>
      </c>
      <c r="T424" s="53"/>
      <c r="U424" s="54"/>
      <c r="V424" s="1">
        <v>418</v>
      </c>
      <c r="W424" s="2" t="str">
        <f t="shared" si="84"/>
        <v>Dr Pepper 30 oz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</row>
    <row r="425" spans="2:37" ht="15">
      <c r="B425" s="23"/>
      <c r="C425" s="20" t="s">
        <v>230</v>
      </c>
      <c r="D425" s="18" t="s">
        <v>213</v>
      </c>
      <c r="E425" s="21" t="s">
        <v>39</v>
      </c>
      <c r="F425" s="18">
        <v>500</v>
      </c>
      <c r="G425" s="18">
        <v>0</v>
      </c>
      <c r="H425" s="18">
        <v>0</v>
      </c>
      <c r="I425" s="18">
        <v>0</v>
      </c>
      <c r="J425" s="18">
        <v>0</v>
      </c>
      <c r="K425" s="18">
        <v>180</v>
      </c>
      <c r="L425" s="18">
        <v>135</v>
      </c>
      <c r="M425" s="18">
        <v>0</v>
      </c>
      <c r="N425" s="18">
        <v>135</v>
      </c>
      <c r="O425" s="18">
        <v>0</v>
      </c>
      <c r="P425" s="21">
        <v>0</v>
      </c>
      <c r="Q425" s="18">
        <v>0</v>
      </c>
      <c r="R425" s="17">
        <v>0</v>
      </c>
      <c r="S425" s="17">
        <v>0</v>
      </c>
      <c r="T425" s="53"/>
      <c r="U425" s="54"/>
      <c r="V425" s="1">
        <v>419</v>
      </c>
      <c r="W425" s="2" t="str">
        <f t="shared" si="84"/>
        <v>Dr Pepper 40 oz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</row>
    <row r="426" spans="2:37" ht="15">
      <c r="B426" s="23"/>
      <c r="C426" s="20" t="s">
        <v>231</v>
      </c>
      <c r="D426" s="18" t="s">
        <v>213</v>
      </c>
      <c r="E426" s="21" t="s">
        <v>39</v>
      </c>
      <c r="F426" s="18">
        <v>160</v>
      </c>
      <c r="G426" s="18">
        <v>0</v>
      </c>
      <c r="H426" s="18">
        <v>0</v>
      </c>
      <c r="I426" s="18">
        <v>0</v>
      </c>
      <c r="J426" s="18">
        <v>0</v>
      </c>
      <c r="K426" s="18">
        <v>50</v>
      </c>
      <c r="L426" s="18">
        <v>42</v>
      </c>
      <c r="M426" s="18">
        <v>0</v>
      </c>
      <c r="N426" s="18">
        <v>42</v>
      </c>
      <c r="O426" s="18">
        <v>0</v>
      </c>
      <c r="P426" s="21">
        <v>0</v>
      </c>
      <c r="Q426" s="18">
        <v>0</v>
      </c>
      <c r="R426" s="17">
        <v>0</v>
      </c>
      <c r="S426" s="17">
        <v>0</v>
      </c>
      <c r="T426" s="53"/>
      <c r="U426" s="54"/>
      <c r="V426" s="1">
        <v>420</v>
      </c>
      <c r="W426" s="2" t="str">
        <f t="shared" si="84"/>
        <v>Lipton Raspberry Iced Tea 16 oz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</row>
    <row r="427" spans="2:37" ht="15">
      <c r="B427" s="23"/>
      <c r="C427" s="20" t="s">
        <v>232</v>
      </c>
      <c r="D427" s="18" t="s">
        <v>213</v>
      </c>
      <c r="E427" s="21" t="s">
        <v>39</v>
      </c>
      <c r="F427" s="18">
        <v>200</v>
      </c>
      <c r="G427" s="18">
        <v>0</v>
      </c>
      <c r="H427" s="18">
        <v>0</v>
      </c>
      <c r="I427" s="18">
        <v>0</v>
      </c>
      <c r="J427" s="18">
        <v>0</v>
      </c>
      <c r="K427" s="18">
        <v>65</v>
      </c>
      <c r="L427" s="18">
        <v>53</v>
      </c>
      <c r="M427" s="18">
        <v>0</v>
      </c>
      <c r="N427" s="18">
        <v>53</v>
      </c>
      <c r="O427" s="18">
        <v>0</v>
      </c>
      <c r="P427" s="21">
        <v>0</v>
      </c>
      <c r="Q427" s="18">
        <v>0</v>
      </c>
      <c r="R427" s="17">
        <v>0</v>
      </c>
      <c r="S427" s="17">
        <v>0</v>
      </c>
      <c r="T427" s="53"/>
      <c r="U427" s="54"/>
      <c r="V427" s="1">
        <v>421</v>
      </c>
      <c r="W427" s="2" t="str">
        <f t="shared" si="84"/>
        <v>Lipton Raspberry Iced Tea 20 oz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</row>
    <row r="428" spans="2:37" ht="15">
      <c r="B428" s="23"/>
      <c r="C428" s="20" t="s">
        <v>233</v>
      </c>
      <c r="D428" s="18" t="s">
        <v>213</v>
      </c>
      <c r="E428" s="21" t="s">
        <v>39</v>
      </c>
      <c r="F428" s="18">
        <v>300</v>
      </c>
      <c r="G428" s="18">
        <v>0</v>
      </c>
      <c r="H428" s="18">
        <v>0</v>
      </c>
      <c r="I428" s="18">
        <v>0</v>
      </c>
      <c r="J428" s="18">
        <v>0</v>
      </c>
      <c r="K428" s="18">
        <v>95</v>
      </c>
      <c r="L428" s="18">
        <v>79</v>
      </c>
      <c r="M428" s="18">
        <v>0</v>
      </c>
      <c r="N428" s="18">
        <v>79</v>
      </c>
      <c r="O428" s="18">
        <v>0</v>
      </c>
      <c r="P428" s="21">
        <v>0</v>
      </c>
      <c r="Q428" s="18">
        <v>0</v>
      </c>
      <c r="R428" s="17">
        <v>0</v>
      </c>
      <c r="S428" s="17">
        <v>0</v>
      </c>
      <c r="T428" s="53"/>
      <c r="U428" s="54"/>
      <c r="V428" s="1">
        <v>422</v>
      </c>
      <c r="W428" s="2" t="str">
        <f t="shared" si="84"/>
        <v>Lipton Raspberry Iced Tea 30 oz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</row>
    <row r="429" spans="2:37" ht="15">
      <c r="B429" s="23"/>
      <c r="C429" s="20" t="s">
        <v>234</v>
      </c>
      <c r="D429" s="18" t="s">
        <v>213</v>
      </c>
      <c r="E429" s="21" t="s">
        <v>39</v>
      </c>
      <c r="F429" s="18">
        <v>400</v>
      </c>
      <c r="G429" s="18">
        <v>0</v>
      </c>
      <c r="H429" s="18">
        <v>0</v>
      </c>
      <c r="I429" s="18">
        <v>0</v>
      </c>
      <c r="J429" s="18">
        <v>0</v>
      </c>
      <c r="K429" s="18">
        <v>125</v>
      </c>
      <c r="L429" s="18">
        <v>105</v>
      </c>
      <c r="M429" s="18">
        <v>0</v>
      </c>
      <c r="N429" s="18">
        <v>105</v>
      </c>
      <c r="O429" s="18">
        <v>0</v>
      </c>
      <c r="P429" s="21">
        <v>0</v>
      </c>
      <c r="Q429" s="18">
        <v>0</v>
      </c>
      <c r="R429" s="17">
        <v>0</v>
      </c>
      <c r="S429" s="17">
        <v>0</v>
      </c>
      <c r="T429" s="53"/>
      <c r="U429" s="54"/>
      <c r="V429" s="1">
        <v>423</v>
      </c>
      <c r="W429" s="2" t="str">
        <f t="shared" si="84"/>
        <v>Lipton Raspberry Iced Tea 40 oz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</row>
    <row r="430" spans="2:37" ht="15">
      <c r="B430" s="23"/>
      <c r="C430" s="20" t="s">
        <v>235</v>
      </c>
      <c r="D430" s="18" t="s">
        <v>213</v>
      </c>
      <c r="E430" s="21" t="s">
        <v>39</v>
      </c>
      <c r="F430" s="18">
        <v>200</v>
      </c>
      <c r="G430" s="18">
        <v>0</v>
      </c>
      <c r="H430" s="18">
        <v>0</v>
      </c>
      <c r="I430" s="18">
        <v>0</v>
      </c>
      <c r="J430" s="18">
        <v>0</v>
      </c>
      <c r="K430" s="18">
        <v>30</v>
      </c>
      <c r="L430" s="18">
        <v>52</v>
      </c>
      <c r="M430" s="18">
        <v>0</v>
      </c>
      <c r="N430" s="18">
        <v>52</v>
      </c>
      <c r="O430" s="18">
        <v>0</v>
      </c>
      <c r="P430" s="21">
        <v>0</v>
      </c>
      <c r="Q430" s="18">
        <v>0</v>
      </c>
      <c r="R430" s="17">
        <v>0</v>
      </c>
      <c r="S430" s="17">
        <v>0</v>
      </c>
      <c r="T430" s="53"/>
      <c r="U430" s="54"/>
      <c r="V430" s="1">
        <v>424</v>
      </c>
      <c r="W430" s="2" t="str">
        <f t="shared" si="84"/>
        <v>MUG Root Beer 16 oz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</row>
    <row r="431" spans="2:37" ht="15">
      <c r="B431" s="23"/>
      <c r="C431" s="20" t="s">
        <v>236</v>
      </c>
      <c r="D431" s="18" t="s">
        <v>213</v>
      </c>
      <c r="E431" s="21" t="s">
        <v>39</v>
      </c>
      <c r="F431" s="18">
        <v>250</v>
      </c>
      <c r="G431" s="18">
        <v>0</v>
      </c>
      <c r="H431" s="18">
        <v>0</v>
      </c>
      <c r="I431" s="18">
        <v>0</v>
      </c>
      <c r="J431" s="18">
        <v>0</v>
      </c>
      <c r="K431" s="18">
        <v>40</v>
      </c>
      <c r="L431" s="18">
        <v>65</v>
      </c>
      <c r="M431" s="18">
        <v>0</v>
      </c>
      <c r="N431" s="18">
        <v>65</v>
      </c>
      <c r="O431" s="18">
        <v>0</v>
      </c>
      <c r="P431" s="21">
        <v>0</v>
      </c>
      <c r="Q431" s="18">
        <v>0</v>
      </c>
      <c r="R431" s="17">
        <v>0</v>
      </c>
      <c r="S431" s="17">
        <v>0</v>
      </c>
      <c r="T431" s="53"/>
      <c r="U431" s="54"/>
      <c r="V431" s="1">
        <v>425</v>
      </c>
      <c r="W431" s="2" t="str">
        <f t="shared" si="84"/>
        <v>MUG Root Beer 20 oz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</row>
    <row r="432" spans="2:37" ht="15">
      <c r="B432" s="23"/>
      <c r="C432" s="20" t="s">
        <v>237</v>
      </c>
      <c r="D432" s="18" t="s">
        <v>213</v>
      </c>
      <c r="E432" s="21" t="s">
        <v>39</v>
      </c>
      <c r="F432" s="18">
        <v>380</v>
      </c>
      <c r="G432" s="18">
        <v>0</v>
      </c>
      <c r="H432" s="18">
        <v>0</v>
      </c>
      <c r="I432" s="18">
        <v>0</v>
      </c>
      <c r="J432" s="18">
        <v>0</v>
      </c>
      <c r="K432" s="18">
        <v>55</v>
      </c>
      <c r="L432" s="18">
        <v>98</v>
      </c>
      <c r="M432" s="18">
        <v>0</v>
      </c>
      <c r="N432" s="18">
        <v>98</v>
      </c>
      <c r="O432" s="18">
        <v>0</v>
      </c>
      <c r="P432" s="21">
        <v>0</v>
      </c>
      <c r="Q432" s="18">
        <v>0</v>
      </c>
      <c r="R432" s="17">
        <v>0</v>
      </c>
      <c r="S432" s="17">
        <v>0</v>
      </c>
      <c r="T432" s="53"/>
      <c r="U432" s="54"/>
      <c r="V432" s="1">
        <v>426</v>
      </c>
      <c r="W432" s="2" t="str">
        <f t="shared" si="84"/>
        <v>MUG Root Beer 30 oz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</row>
    <row r="433" spans="2:37" ht="15">
      <c r="B433" s="23"/>
      <c r="C433" s="20" t="s">
        <v>238</v>
      </c>
      <c r="D433" s="18" t="s">
        <v>213</v>
      </c>
      <c r="E433" s="21" t="s">
        <v>39</v>
      </c>
      <c r="F433" s="18">
        <v>500</v>
      </c>
      <c r="G433" s="18">
        <v>0</v>
      </c>
      <c r="H433" s="18">
        <v>0</v>
      </c>
      <c r="I433" s="18">
        <v>0</v>
      </c>
      <c r="J433" s="18">
        <v>0</v>
      </c>
      <c r="K433" s="18">
        <v>75</v>
      </c>
      <c r="L433" s="18">
        <v>130</v>
      </c>
      <c r="M433" s="18">
        <v>0</v>
      </c>
      <c r="N433" s="18">
        <v>130</v>
      </c>
      <c r="O433" s="18">
        <v>0</v>
      </c>
      <c r="P433" s="21">
        <v>0</v>
      </c>
      <c r="Q433" s="18">
        <v>0</v>
      </c>
      <c r="R433" s="17">
        <v>0</v>
      </c>
      <c r="S433" s="17">
        <v>0</v>
      </c>
      <c r="T433" s="53"/>
      <c r="U433" s="54"/>
      <c r="V433" s="1">
        <v>427</v>
      </c>
      <c r="W433" s="2" t="str">
        <f t="shared" si="84"/>
        <v>MUG Root Beer 40 oz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</row>
    <row r="434" spans="2:37" ht="15">
      <c r="B434" s="23"/>
      <c r="C434" s="20" t="s">
        <v>239</v>
      </c>
      <c r="D434" s="18" t="s">
        <v>213</v>
      </c>
      <c r="E434" s="21" t="s">
        <v>39</v>
      </c>
      <c r="F434" s="18">
        <v>220</v>
      </c>
      <c r="G434" s="18">
        <v>0</v>
      </c>
      <c r="H434" s="18">
        <v>0</v>
      </c>
      <c r="I434" s="18">
        <v>0</v>
      </c>
      <c r="J434" s="18">
        <v>0</v>
      </c>
      <c r="K434" s="18">
        <v>70</v>
      </c>
      <c r="L434" s="18">
        <v>58</v>
      </c>
      <c r="M434" s="18">
        <v>0</v>
      </c>
      <c r="N434" s="18">
        <v>58</v>
      </c>
      <c r="O434" s="18">
        <v>0</v>
      </c>
      <c r="P434" s="21">
        <v>0</v>
      </c>
      <c r="Q434" s="18">
        <v>0</v>
      </c>
      <c r="R434" s="17">
        <v>0</v>
      </c>
      <c r="S434" s="17">
        <v>0</v>
      </c>
      <c r="T434" s="53"/>
      <c r="U434" s="54"/>
      <c r="V434" s="1">
        <v>428</v>
      </c>
      <c r="W434" s="2" t="str">
        <f t="shared" si="84"/>
        <v>Mountain Dew 16 oz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</row>
    <row r="435" spans="2:37" ht="15">
      <c r="B435" s="23"/>
      <c r="C435" s="20" t="s">
        <v>240</v>
      </c>
      <c r="D435" s="18" t="s">
        <v>213</v>
      </c>
      <c r="E435" s="21" t="s">
        <v>39</v>
      </c>
      <c r="F435" s="18">
        <v>280</v>
      </c>
      <c r="G435" s="18">
        <v>0</v>
      </c>
      <c r="H435" s="18">
        <v>0</v>
      </c>
      <c r="I435" s="18">
        <v>0</v>
      </c>
      <c r="J435" s="18">
        <v>0</v>
      </c>
      <c r="K435" s="18">
        <v>90</v>
      </c>
      <c r="L435" s="18">
        <v>73</v>
      </c>
      <c r="M435" s="18">
        <v>0</v>
      </c>
      <c r="N435" s="18">
        <v>73</v>
      </c>
      <c r="O435" s="18">
        <v>0</v>
      </c>
      <c r="P435" s="21">
        <v>0</v>
      </c>
      <c r="Q435" s="18">
        <v>0</v>
      </c>
      <c r="R435" s="17">
        <v>0</v>
      </c>
      <c r="S435" s="17">
        <v>0</v>
      </c>
      <c r="T435" s="53"/>
      <c r="U435" s="54"/>
      <c r="V435" s="1">
        <v>429</v>
      </c>
      <c r="W435" s="2" t="str">
        <f t="shared" si="84"/>
        <v>Mountain Dew 20 oz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</row>
    <row r="436" spans="2:37" ht="15">
      <c r="B436" s="23"/>
      <c r="C436" s="20" t="s">
        <v>241</v>
      </c>
      <c r="D436" s="18" t="s">
        <v>213</v>
      </c>
      <c r="E436" s="21" t="s">
        <v>39</v>
      </c>
      <c r="F436" s="18">
        <v>410</v>
      </c>
      <c r="G436" s="18">
        <v>0</v>
      </c>
      <c r="H436" s="18">
        <v>0</v>
      </c>
      <c r="I436" s="18">
        <v>0</v>
      </c>
      <c r="J436" s="18">
        <v>0</v>
      </c>
      <c r="K436" s="18">
        <v>130</v>
      </c>
      <c r="L436" s="18">
        <v>109</v>
      </c>
      <c r="M436" s="18">
        <v>0</v>
      </c>
      <c r="N436" s="18">
        <v>109</v>
      </c>
      <c r="O436" s="18">
        <v>0</v>
      </c>
      <c r="P436" s="21">
        <v>0</v>
      </c>
      <c r="Q436" s="18">
        <v>0</v>
      </c>
      <c r="R436" s="17">
        <v>0</v>
      </c>
      <c r="S436" s="17">
        <v>0</v>
      </c>
      <c r="T436" s="53"/>
      <c r="U436" s="54"/>
      <c r="V436" s="1">
        <v>430</v>
      </c>
      <c r="W436" s="2" t="str">
        <f t="shared" si="84"/>
        <v>Mountain Dew 30 oz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</row>
    <row r="437" spans="2:37" ht="15">
      <c r="B437" s="23"/>
      <c r="C437" s="20" t="s">
        <v>242</v>
      </c>
      <c r="D437" s="18" t="s">
        <v>213</v>
      </c>
      <c r="E437" s="21" t="s">
        <v>39</v>
      </c>
      <c r="F437" s="18">
        <v>550</v>
      </c>
      <c r="G437" s="18">
        <v>0</v>
      </c>
      <c r="H437" s="18">
        <v>0</v>
      </c>
      <c r="I437" s="18">
        <v>0</v>
      </c>
      <c r="J437" s="18">
        <v>0</v>
      </c>
      <c r="K437" s="18">
        <v>180</v>
      </c>
      <c r="L437" s="18">
        <v>145</v>
      </c>
      <c r="M437" s="18">
        <v>0</v>
      </c>
      <c r="N437" s="18">
        <v>145</v>
      </c>
      <c r="O437" s="18">
        <v>0</v>
      </c>
      <c r="P437" s="21">
        <v>0</v>
      </c>
      <c r="Q437" s="18">
        <v>0</v>
      </c>
      <c r="R437" s="17">
        <v>0</v>
      </c>
      <c r="S437" s="17">
        <v>0</v>
      </c>
      <c r="T437" s="53"/>
      <c r="U437" s="54"/>
      <c r="V437" s="1">
        <v>431</v>
      </c>
      <c r="W437" s="2" t="str">
        <f t="shared" si="84"/>
        <v>Mountain Dew 40 oz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</row>
    <row r="438" spans="2:37" ht="15">
      <c r="B438" s="23"/>
      <c r="C438" s="20" t="s">
        <v>243</v>
      </c>
      <c r="D438" s="18" t="s">
        <v>213</v>
      </c>
      <c r="E438" s="21" t="s">
        <v>39</v>
      </c>
      <c r="F438" s="18">
        <v>220</v>
      </c>
      <c r="G438" s="18">
        <v>0</v>
      </c>
      <c r="H438" s="18">
        <v>0</v>
      </c>
      <c r="I438" s="18">
        <v>0</v>
      </c>
      <c r="J438" s="18">
        <v>0</v>
      </c>
      <c r="K438" s="18">
        <v>60</v>
      </c>
      <c r="L438" s="18">
        <v>58</v>
      </c>
      <c r="M438" s="18">
        <v>0</v>
      </c>
      <c r="N438" s="18">
        <v>58</v>
      </c>
      <c r="O438" s="18">
        <v>0</v>
      </c>
      <c r="P438" s="21">
        <v>0</v>
      </c>
      <c r="Q438" s="18">
        <v>0</v>
      </c>
      <c r="R438" s="17">
        <v>0</v>
      </c>
      <c r="S438" s="17">
        <v>0</v>
      </c>
      <c r="T438" s="53"/>
      <c r="U438" s="54"/>
      <c r="V438" s="1">
        <v>432</v>
      </c>
      <c r="W438" s="2" t="str">
        <f t="shared" si="84"/>
        <v>Mountain Dew Baja Blast 16 oz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</row>
    <row r="439" spans="2:37" ht="15">
      <c r="B439" s="23"/>
      <c r="C439" s="20" t="s">
        <v>244</v>
      </c>
      <c r="D439" s="18" t="s">
        <v>213</v>
      </c>
      <c r="E439" s="21" t="s">
        <v>39</v>
      </c>
      <c r="F439" s="18">
        <v>280</v>
      </c>
      <c r="G439" s="18">
        <v>0</v>
      </c>
      <c r="H439" s="18">
        <v>0</v>
      </c>
      <c r="I439" s="18">
        <v>0</v>
      </c>
      <c r="J439" s="18">
        <v>0</v>
      </c>
      <c r="K439" s="18">
        <v>75</v>
      </c>
      <c r="L439" s="18">
        <v>73</v>
      </c>
      <c r="M439" s="18">
        <v>0</v>
      </c>
      <c r="N439" s="18">
        <v>73</v>
      </c>
      <c r="O439" s="18">
        <v>0</v>
      </c>
      <c r="P439" s="21">
        <v>0</v>
      </c>
      <c r="Q439" s="18">
        <v>0</v>
      </c>
      <c r="R439" s="17">
        <v>0</v>
      </c>
      <c r="S439" s="17">
        <v>0</v>
      </c>
      <c r="T439" s="53"/>
      <c r="U439" s="54"/>
      <c r="V439" s="1">
        <v>433</v>
      </c>
      <c r="W439" s="2" t="str">
        <f t="shared" si="84"/>
        <v>Mountain Dew Baja Blast 20 oz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</row>
    <row r="440" spans="2:37" ht="15">
      <c r="B440" s="23"/>
      <c r="C440" s="20" t="s">
        <v>245</v>
      </c>
      <c r="D440" s="18" t="s">
        <v>213</v>
      </c>
      <c r="E440" s="21" t="s">
        <v>39</v>
      </c>
      <c r="F440" s="18">
        <v>410</v>
      </c>
      <c r="G440" s="18">
        <v>0</v>
      </c>
      <c r="H440" s="18">
        <v>0</v>
      </c>
      <c r="I440" s="18">
        <v>0</v>
      </c>
      <c r="J440" s="18">
        <v>0</v>
      </c>
      <c r="K440" s="18">
        <v>115</v>
      </c>
      <c r="L440" s="18">
        <v>109</v>
      </c>
      <c r="M440" s="18">
        <v>0</v>
      </c>
      <c r="N440" s="18">
        <v>109</v>
      </c>
      <c r="O440" s="18">
        <v>0</v>
      </c>
      <c r="P440" s="21">
        <v>0</v>
      </c>
      <c r="Q440" s="18">
        <v>0</v>
      </c>
      <c r="R440" s="17">
        <v>0</v>
      </c>
      <c r="S440" s="17">
        <v>0</v>
      </c>
      <c r="T440" s="53"/>
      <c r="U440" s="54"/>
      <c r="V440" s="1">
        <v>434</v>
      </c>
      <c r="W440" s="2" t="str">
        <f t="shared" si="84"/>
        <v>Mountain Dew Baja Blast 30 oz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</row>
    <row r="441" spans="2:37" ht="15">
      <c r="B441" s="23"/>
      <c r="C441" s="20" t="s">
        <v>246</v>
      </c>
      <c r="D441" s="18" t="s">
        <v>213</v>
      </c>
      <c r="E441" s="21" t="s">
        <v>39</v>
      </c>
      <c r="F441" s="18">
        <v>550</v>
      </c>
      <c r="G441" s="18">
        <v>0</v>
      </c>
      <c r="H441" s="18">
        <v>0</v>
      </c>
      <c r="I441" s="18">
        <v>0</v>
      </c>
      <c r="J441" s="18">
        <v>0</v>
      </c>
      <c r="K441" s="18">
        <v>150</v>
      </c>
      <c r="L441" s="18">
        <v>145</v>
      </c>
      <c r="M441" s="18">
        <v>0</v>
      </c>
      <c r="N441" s="18">
        <v>145</v>
      </c>
      <c r="O441" s="18">
        <v>0</v>
      </c>
      <c r="P441" s="21">
        <v>0</v>
      </c>
      <c r="Q441" s="18">
        <v>0</v>
      </c>
      <c r="R441" s="17">
        <v>0</v>
      </c>
      <c r="S441" s="17">
        <v>0</v>
      </c>
      <c r="T441" s="53"/>
      <c r="U441" s="54"/>
      <c r="V441" s="1">
        <v>435</v>
      </c>
      <c r="W441" s="2" t="str">
        <f t="shared" si="84"/>
        <v>Mountain Dew Baja Blast 40 oz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</row>
    <row r="442" spans="2:37" ht="15">
      <c r="B442" s="23"/>
      <c r="C442" s="20" t="s">
        <v>247</v>
      </c>
      <c r="D442" s="18" t="s">
        <v>213</v>
      </c>
      <c r="E442" s="21" t="s">
        <v>39</v>
      </c>
      <c r="F442" s="18">
        <v>200</v>
      </c>
      <c r="G442" s="18">
        <v>0</v>
      </c>
      <c r="H442" s="18">
        <v>0</v>
      </c>
      <c r="I442" s="18">
        <v>0</v>
      </c>
      <c r="J442" s="18">
        <v>0</v>
      </c>
      <c r="K442" s="18">
        <v>40</v>
      </c>
      <c r="L442" s="18">
        <v>56</v>
      </c>
      <c r="M442" s="18">
        <v>0</v>
      </c>
      <c r="N442" s="18">
        <v>56</v>
      </c>
      <c r="O442" s="18">
        <v>0</v>
      </c>
      <c r="P442" s="21">
        <v>0</v>
      </c>
      <c r="Q442" s="18">
        <v>0</v>
      </c>
      <c r="R442" s="17">
        <v>0</v>
      </c>
      <c r="S442" s="17">
        <v>0</v>
      </c>
      <c r="T442" s="53"/>
      <c r="U442" s="54"/>
      <c r="V442" s="1">
        <v>436</v>
      </c>
      <c r="W442" s="2" t="str">
        <f t="shared" si="84"/>
        <v>Pepsi 16 oz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</row>
    <row r="443" spans="2:37" ht="15">
      <c r="B443" s="23"/>
      <c r="C443" s="20" t="s">
        <v>248</v>
      </c>
      <c r="D443" s="18" t="s">
        <v>213</v>
      </c>
      <c r="E443" s="21" t="s">
        <v>39</v>
      </c>
      <c r="F443" s="18">
        <v>250</v>
      </c>
      <c r="G443" s="18">
        <v>0</v>
      </c>
      <c r="H443" s="18">
        <v>0</v>
      </c>
      <c r="I443" s="18">
        <v>0</v>
      </c>
      <c r="J443" s="18">
        <v>0</v>
      </c>
      <c r="K443" s="18">
        <v>50</v>
      </c>
      <c r="L443" s="18">
        <v>70</v>
      </c>
      <c r="M443" s="18">
        <v>0</v>
      </c>
      <c r="N443" s="18">
        <v>70</v>
      </c>
      <c r="O443" s="18">
        <v>0</v>
      </c>
      <c r="P443" s="21">
        <v>0</v>
      </c>
      <c r="Q443" s="18">
        <v>0</v>
      </c>
      <c r="R443" s="17">
        <v>0</v>
      </c>
      <c r="S443" s="17">
        <v>0</v>
      </c>
      <c r="T443" s="53"/>
      <c r="U443" s="54"/>
      <c r="V443" s="1">
        <v>437</v>
      </c>
      <c r="W443" s="2" t="str">
        <f t="shared" si="84"/>
        <v>Pepsi 20 oz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</row>
    <row r="444" spans="2:37" ht="15">
      <c r="B444" s="23"/>
      <c r="C444" s="20" t="s">
        <v>249</v>
      </c>
      <c r="D444" s="18" t="s">
        <v>213</v>
      </c>
      <c r="E444" s="21" t="s">
        <v>39</v>
      </c>
      <c r="F444" s="18">
        <v>380</v>
      </c>
      <c r="G444" s="18">
        <v>0</v>
      </c>
      <c r="H444" s="18">
        <v>0</v>
      </c>
      <c r="I444" s="18">
        <v>0</v>
      </c>
      <c r="J444" s="18">
        <v>0</v>
      </c>
      <c r="K444" s="18">
        <v>75</v>
      </c>
      <c r="L444" s="18">
        <v>105</v>
      </c>
      <c r="M444" s="18">
        <v>0</v>
      </c>
      <c r="N444" s="18">
        <v>105</v>
      </c>
      <c r="O444" s="18">
        <v>0</v>
      </c>
      <c r="P444" s="21">
        <v>0</v>
      </c>
      <c r="Q444" s="18">
        <v>0</v>
      </c>
      <c r="R444" s="17">
        <v>0</v>
      </c>
      <c r="S444" s="17">
        <v>0</v>
      </c>
      <c r="T444" s="53"/>
      <c r="U444" s="54"/>
      <c r="V444" s="1">
        <v>438</v>
      </c>
      <c r="W444" s="2" t="str">
        <f t="shared" si="84"/>
        <v>Pepsi 30 oz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</row>
    <row r="445" spans="2:37" ht="15">
      <c r="B445" s="23"/>
      <c r="C445" s="20" t="s">
        <v>250</v>
      </c>
      <c r="D445" s="18" t="s">
        <v>213</v>
      </c>
      <c r="E445" s="21" t="s">
        <v>39</v>
      </c>
      <c r="F445" s="18">
        <v>500</v>
      </c>
      <c r="G445" s="18">
        <v>0</v>
      </c>
      <c r="H445" s="18">
        <v>0</v>
      </c>
      <c r="I445" s="18">
        <v>0</v>
      </c>
      <c r="J445" s="18">
        <v>0</v>
      </c>
      <c r="K445" s="18">
        <v>100</v>
      </c>
      <c r="L445" s="18">
        <v>140</v>
      </c>
      <c r="M445" s="18">
        <v>0</v>
      </c>
      <c r="N445" s="18">
        <v>140</v>
      </c>
      <c r="O445" s="18">
        <v>0</v>
      </c>
      <c r="P445" s="21">
        <v>0</v>
      </c>
      <c r="Q445" s="18">
        <v>0</v>
      </c>
      <c r="R445" s="17">
        <v>0</v>
      </c>
      <c r="S445" s="17">
        <v>0</v>
      </c>
      <c r="T445" s="53"/>
      <c r="U445" s="54"/>
      <c r="V445" s="1">
        <v>439</v>
      </c>
      <c r="W445" s="2" t="str">
        <f t="shared" si="84"/>
        <v>Pepsi 40 oz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</row>
    <row r="446" spans="2:37" ht="15">
      <c r="B446" s="23"/>
      <c r="C446" s="20" t="s">
        <v>251</v>
      </c>
      <c r="D446" s="18" t="s">
        <v>213</v>
      </c>
      <c r="E446" s="21" t="s">
        <v>39</v>
      </c>
      <c r="F446" s="18">
        <v>200</v>
      </c>
      <c r="G446" s="18">
        <v>0</v>
      </c>
      <c r="H446" s="18">
        <v>0</v>
      </c>
      <c r="I446" s="18">
        <v>0</v>
      </c>
      <c r="J446" s="18">
        <v>0</v>
      </c>
      <c r="K446" s="18">
        <v>40</v>
      </c>
      <c r="L446" s="18">
        <v>54</v>
      </c>
      <c r="M446" s="18">
        <v>0</v>
      </c>
      <c r="N446" s="18">
        <v>54</v>
      </c>
      <c r="O446" s="18">
        <v>0</v>
      </c>
      <c r="P446" s="21">
        <v>0</v>
      </c>
      <c r="Q446" s="18">
        <v>0</v>
      </c>
      <c r="R446" s="17">
        <v>0</v>
      </c>
      <c r="S446" s="17">
        <v>0</v>
      </c>
      <c r="T446" s="53"/>
      <c r="U446" s="54"/>
      <c r="V446" s="1">
        <v>440</v>
      </c>
      <c r="W446" s="2" t="str">
        <f t="shared" si="84"/>
        <v>Sierra Mist 16 oz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</row>
    <row r="447" spans="2:37" ht="15">
      <c r="B447" s="23"/>
      <c r="C447" s="20" t="s">
        <v>252</v>
      </c>
      <c r="D447" s="18" t="s">
        <v>213</v>
      </c>
      <c r="E447" s="21" t="s">
        <v>39</v>
      </c>
      <c r="F447" s="18">
        <v>250</v>
      </c>
      <c r="G447" s="18">
        <v>0</v>
      </c>
      <c r="H447" s="18">
        <v>0</v>
      </c>
      <c r="I447" s="18">
        <v>0</v>
      </c>
      <c r="J447" s="18">
        <v>0</v>
      </c>
      <c r="K447" s="18">
        <v>50</v>
      </c>
      <c r="L447" s="18">
        <v>68</v>
      </c>
      <c r="M447" s="18">
        <v>0</v>
      </c>
      <c r="N447" s="18">
        <v>68</v>
      </c>
      <c r="O447" s="18">
        <v>0</v>
      </c>
      <c r="P447" s="21">
        <v>0</v>
      </c>
      <c r="Q447" s="18">
        <v>0</v>
      </c>
      <c r="R447" s="17">
        <v>0</v>
      </c>
      <c r="S447" s="17">
        <v>0</v>
      </c>
      <c r="T447" s="53"/>
      <c r="U447" s="54"/>
      <c r="V447" s="1">
        <v>441</v>
      </c>
      <c r="W447" s="2" t="str">
        <f t="shared" si="84"/>
        <v>Sierra Mist 20 oz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</row>
    <row r="448" spans="2:37" ht="15">
      <c r="B448" s="23"/>
      <c r="C448" s="20" t="s">
        <v>253</v>
      </c>
      <c r="D448" s="18" t="s">
        <v>213</v>
      </c>
      <c r="E448" s="21" t="s">
        <v>39</v>
      </c>
      <c r="F448" s="18">
        <v>380</v>
      </c>
      <c r="G448" s="18">
        <v>0</v>
      </c>
      <c r="H448" s="18">
        <v>0</v>
      </c>
      <c r="I448" s="18">
        <v>0</v>
      </c>
      <c r="J448" s="18">
        <v>0</v>
      </c>
      <c r="K448" s="18">
        <v>75</v>
      </c>
      <c r="L448" s="18">
        <v>101</v>
      </c>
      <c r="M448" s="18">
        <v>0</v>
      </c>
      <c r="N448" s="18">
        <v>101</v>
      </c>
      <c r="O448" s="18">
        <v>0</v>
      </c>
      <c r="P448" s="21">
        <v>0</v>
      </c>
      <c r="Q448" s="18">
        <v>0</v>
      </c>
      <c r="R448" s="17">
        <v>0</v>
      </c>
      <c r="S448" s="17">
        <v>0</v>
      </c>
      <c r="T448" s="53"/>
      <c r="U448" s="54"/>
      <c r="V448" s="1">
        <v>442</v>
      </c>
      <c r="W448" s="2" t="str">
        <f t="shared" si="84"/>
        <v>Sierra Mist 30 oz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</row>
    <row r="449" spans="2:37" ht="15">
      <c r="B449" s="23"/>
      <c r="C449" s="20" t="s">
        <v>254</v>
      </c>
      <c r="D449" s="18" t="s">
        <v>213</v>
      </c>
      <c r="E449" s="21" t="s">
        <v>39</v>
      </c>
      <c r="F449" s="18">
        <v>500</v>
      </c>
      <c r="G449" s="18">
        <v>0</v>
      </c>
      <c r="H449" s="18">
        <v>0</v>
      </c>
      <c r="I449" s="18">
        <v>0</v>
      </c>
      <c r="J449" s="18">
        <v>0</v>
      </c>
      <c r="K449" s="18">
        <v>100</v>
      </c>
      <c r="L449" s="18">
        <v>135</v>
      </c>
      <c r="M449" s="18">
        <v>0</v>
      </c>
      <c r="N449" s="18">
        <v>135</v>
      </c>
      <c r="O449" s="18">
        <v>0</v>
      </c>
      <c r="P449" s="21">
        <v>0</v>
      </c>
      <c r="Q449" s="18">
        <v>0</v>
      </c>
      <c r="R449" s="17">
        <v>0</v>
      </c>
      <c r="S449" s="17">
        <v>0</v>
      </c>
      <c r="T449" s="53"/>
      <c r="U449" s="54"/>
      <c r="V449" s="1">
        <v>443</v>
      </c>
      <c r="W449" s="2" t="str">
        <f t="shared" si="84"/>
        <v>Sierra Mist 40 oz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</row>
    <row r="450" spans="2:37" ht="15">
      <c r="B450" s="23"/>
      <c r="C450" s="20" t="s">
        <v>255</v>
      </c>
      <c r="D450" s="18" t="s">
        <v>213</v>
      </c>
      <c r="E450" s="21" t="s">
        <v>39</v>
      </c>
      <c r="F450" s="18">
        <v>220</v>
      </c>
      <c r="G450" s="18">
        <v>0</v>
      </c>
      <c r="H450" s="18">
        <v>0</v>
      </c>
      <c r="I450" s="18">
        <v>0</v>
      </c>
      <c r="J450" s="18">
        <v>0</v>
      </c>
      <c r="K450" s="18">
        <v>50</v>
      </c>
      <c r="L450" s="18">
        <v>60</v>
      </c>
      <c r="M450" s="18">
        <v>0</v>
      </c>
      <c r="N450" s="18">
        <v>60</v>
      </c>
      <c r="O450" s="18">
        <v>0</v>
      </c>
      <c r="P450" s="21">
        <v>0</v>
      </c>
      <c r="Q450" s="18">
        <v>0</v>
      </c>
      <c r="R450" s="17">
        <v>0</v>
      </c>
      <c r="S450" s="17">
        <v>0</v>
      </c>
      <c r="T450" s="53"/>
      <c r="U450" s="54"/>
      <c r="V450" s="1">
        <v>444</v>
      </c>
      <c r="W450" s="2" t="str">
        <f t="shared" si="84"/>
        <v>Tropicana Fruit Punch 16 oz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</row>
    <row r="451" spans="2:37" ht="15">
      <c r="B451" s="23"/>
      <c r="C451" s="20" t="s">
        <v>256</v>
      </c>
      <c r="D451" s="18" t="s">
        <v>213</v>
      </c>
      <c r="E451" s="21" t="s">
        <v>39</v>
      </c>
      <c r="F451" s="18">
        <v>280</v>
      </c>
      <c r="G451" s="18">
        <v>0</v>
      </c>
      <c r="H451" s="18">
        <v>0</v>
      </c>
      <c r="I451" s="18">
        <v>0</v>
      </c>
      <c r="J451" s="18">
        <v>0</v>
      </c>
      <c r="K451" s="18">
        <v>65</v>
      </c>
      <c r="L451" s="18">
        <v>75</v>
      </c>
      <c r="M451" s="18">
        <v>0</v>
      </c>
      <c r="N451" s="18">
        <v>75</v>
      </c>
      <c r="O451" s="18">
        <v>0</v>
      </c>
      <c r="P451" s="21">
        <v>0</v>
      </c>
      <c r="Q451" s="18">
        <v>0</v>
      </c>
      <c r="R451" s="17">
        <v>0</v>
      </c>
      <c r="S451" s="17">
        <v>0</v>
      </c>
      <c r="T451" s="53"/>
      <c r="U451" s="54"/>
      <c r="V451" s="1">
        <v>445</v>
      </c>
      <c r="W451" s="2" t="str">
        <f t="shared" si="84"/>
        <v>Tropicana Fruit Punch 20 oz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</row>
    <row r="452" spans="2:37" ht="15">
      <c r="B452" s="23"/>
      <c r="C452" s="20" t="s">
        <v>257</v>
      </c>
      <c r="D452" s="18" t="s">
        <v>213</v>
      </c>
      <c r="E452" s="21" t="s">
        <v>39</v>
      </c>
      <c r="F452" s="18">
        <v>410</v>
      </c>
      <c r="G452" s="18">
        <v>0</v>
      </c>
      <c r="H452" s="18">
        <v>0</v>
      </c>
      <c r="I452" s="18">
        <v>0</v>
      </c>
      <c r="J452" s="18">
        <v>0</v>
      </c>
      <c r="K452" s="18">
        <v>95</v>
      </c>
      <c r="L452" s="18">
        <v>113</v>
      </c>
      <c r="M452" s="18">
        <v>0</v>
      </c>
      <c r="N452" s="18">
        <v>113</v>
      </c>
      <c r="O452" s="18">
        <v>0</v>
      </c>
      <c r="P452" s="21">
        <v>0</v>
      </c>
      <c r="Q452" s="18">
        <v>0</v>
      </c>
      <c r="R452" s="17">
        <v>0</v>
      </c>
      <c r="S452" s="17">
        <v>0</v>
      </c>
      <c r="T452" s="53"/>
      <c r="U452" s="54"/>
      <c r="V452" s="1">
        <v>446</v>
      </c>
      <c r="W452" s="2" t="str">
        <f t="shared" si="84"/>
        <v>Tropicana Fruit Punch 30 oz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</row>
    <row r="453" spans="2:37" ht="15">
      <c r="B453" s="23"/>
      <c r="C453" s="20" t="s">
        <v>258</v>
      </c>
      <c r="D453" s="18" t="s">
        <v>213</v>
      </c>
      <c r="E453" s="21" t="s">
        <v>39</v>
      </c>
      <c r="F453" s="18">
        <v>550</v>
      </c>
      <c r="G453" s="18">
        <v>0</v>
      </c>
      <c r="H453" s="18">
        <v>0</v>
      </c>
      <c r="I453" s="18">
        <v>0</v>
      </c>
      <c r="J453" s="18">
        <v>0</v>
      </c>
      <c r="K453" s="18">
        <v>125</v>
      </c>
      <c r="L453" s="18">
        <v>150</v>
      </c>
      <c r="M453" s="18">
        <v>0</v>
      </c>
      <c r="N453" s="18">
        <v>150</v>
      </c>
      <c r="O453" s="18">
        <v>0</v>
      </c>
      <c r="P453" s="21">
        <v>0</v>
      </c>
      <c r="Q453" s="18">
        <v>0</v>
      </c>
      <c r="R453" s="17">
        <v>0</v>
      </c>
      <c r="S453" s="17">
        <v>0</v>
      </c>
      <c r="T453" s="53"/>
      <c r="U453" s="54"/>
      <c r="V453" s="1">
        <v>447</v>
      </c>
      <c r="W453" s="2" t="str">
        <f t="shared" si="84"/>
        <v>Tropicana Fruit Punch 40 oz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</row>
    <row r="454" spans="2:37" ht="15">
      <c r="B454" s="23"/>
      <c r="C454" s="20" t="s">
        <v>259</v>
      </c>
      <c r="D454" s="18" t="s">
        <v>213</v>
      </c>
      <c r="E454" s="21" t="s">
        <v>39</v>
      </c>
      <c r="F454" s="18">
        <v>200</v>
      </c>
      <c r="G454" s="18">
        <v>0</v>
      </c>
      <c r="H454" s="18">
        <v>0</v>
      </c>
      <c r="I454" s="18">
        <v>0</v>
      </c>
      <c r="J454" s="18">
        <v>0</v>
      </c>
      <c r="K454" s="18">
        <v>210</v>
      </c>
      <c r="L454" s="18">
        <v>54</v>
      </c>
      <c r="M454" s="18">
        <v>0</v>
      </c>
      <c r="N454" s="18">
        <v>54</v>
      </c>
      <c r="O454" s="18">
        <v>0</v>
      </c>
      <c r="P454" s="21">
        <v>0</v>
      </c>
      <c r="Q454" s="18">
        <v>0</v>
      </c>
      <c r="R454" s="17">
        <v>0</v>
      </c>
      <c r="S454" s="17">
        <v>0</v>
      </c>
      <c r="T454" s="53"/>
      <c r="U454" s="54"/>
      <c r="V454" s="1">
        <v>448</v>
      </c>
      <c r="W454" s="2" t="str">
        <f t="shared" si="84"/>
        <v>Tropicana Pink Lemonade 16 oz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</row>
    <row r="455" spans="2:37" ht="15">
      <c r="B455" s="23"/>
      <c r="C455" s="20" t="s">
        <v>260</v>
      </c>
      <c r="D455" s="18" t="s">
        <v>213</v>
      </c>
      <c r="E455" s="21" t="s">
        <v>39</v>
      </c>
      <c r="F455" s="18">
        <v>250</v>
      </c>
      <c r="G455" s="18">
        <v>0</v>
      </c>
      <c r="H455" s="18">
        <v>0</v>
      </c>
      <c r="I455" s="18">
        <v>0</v>
      </c>
      <c r="J455" s="18">
        <v>0</v>
      </c>
      <c r="K455" s="18">
        <v>270</v>
      </c>
      <c r="L455" s="18">
        <v>68</v>
      </c>
      <c r="M455" s="18">
        <v>0</v>
      </c>
      <c r="N455" s="18">
        <v>68</v>
      </c>
      <c r="O455" s="18">
        <v>0</v>
      </c>
      <c r="P455" s="21">
        <v>0</v>
      </c>
      <c r="Q455" s="18">
        <v>0</v>
      </c>
      <c r="R455" s="17">
        <v>0</v>
      </c>
      <c r="S455" s="17">
        <v>0</v>
      </c>
      <c r="T455" s="53"/>
      <c r="U455" s="54"/>
      <c r="V455" s="1">
        <v>449</v>
      </c>
      <c r="W455" s="2" t="str">
        <f t="shared" si="84"/>
        <v>Tropicana Pink Lemonade 20 oz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</row>
    <row r="456" spans="2:37" ht="15">
      <c r="B456" s="23"/>
      <c r="C456" s="20" t="s">
        <v>261</v>
      </c>
      <c r="D456" s="18" t="s">
        <v>213</v>
      </c>
      <c r="E456" s="21" t="s">
        <v>39</v>
      </c>
      <c r="F456" s="18">
        <v>380</v>
      </c>
      <c r="G456" s="18">
        <v>0</v>
      </c>
      <c r="H456" s="18">
        <v>0</v>
      </c>
      <c r="I456" s="18">
        <v>0</v>
      </c>
      <c r="J456" s="18">
        <v>0</v>
      </c>
      <c r="K456" s="18">
        <v>400</v>
      </c>
      <c r="L456" s="18">
        <v>101</v>
      </c>
      <c r="M456" s="18">
        <v>0</v>
      </c>
      <c r="N456" s="18">
        <v>101</v>
      </c>
      <c r="O456" s="18">
        <v>0</v>
      </c>
      <c r="P456" s="21">
        <v>0</v>
      </c>
      <c r="Q456" s="18">
        <v>0</v>
      </c>
      <c r="R456" s="17">
        <v>0</v>
      </c>
      <c r="S456" s="17">
        <v>0</v>
      </c>
      <c r="T456" s="53"/>
      <c r="U456" s="54"/>
      <c r="V456" s="1">
        <v>450</v>
      </c>
      <c r="W456" s="2" t="str">
        <f t="shared" ref="W456:W519" si="85">C456</f>
        <v>Tropicana Pink Lemonade 30 oz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</row>
    <row r="457" spans="2:37" ht="15">
      <c r="B457" s="23"/>
      <c r="C457" s="20" t="s">
        <v>262</v>
      </c>
      <c r="D457" s="18" t="s">
        <v>213</v>
      </c>
      <c r="E457" s="21" t="s">
        <v>39</v>
      </c>
      <c r="F457" s="18">
        <v>500</v>
      </c>
      <c r="G457" s="18">
        <v>0</v>
      </c>
      <c r="H457" s="18">
        <v>0</v>
      </c>
      <c r="I457" s="18">
        <v>0</v>
      </c>
      <c r="J457" s="18">
        <v>0</v>
      </c>
      <c r="K457" s="18">
        <v>530</v>
      </c>
      <c r="L457" s="18">
        <v>135</v>
      </c>
      <c r="M457" s="18">
        <v>0</v>
      </c>
      <c r="N457" s="18">
        <v>135</v>
      </c>
      <c r="O457" s="18">
        <v>0</v>
      </c>
      <c r="P457" s="21">
        <v>0</v>
      </c>
      <c r="Q457" s="18">
        <v>0</v>
      </c>
      <c r="R457" s="17">
        <v>0</v>
      </c>
      <c r="S457" s="17">
        <v>0</v>
      </c>
      <c r="T457" s="53"/>
      <c r="U457" s="54"/>
      <c r="V457" s="1">
        <v>451</v>
      </c>
      <c r="W457" s="2" t="str">
        <f t="shared" si="85"/>
        <v>Tropicana Pink Lemonade 40 oz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</row>
    <row r="458" spans="2:37" ht="15">
      <c r="B458" s="23"/>
      <c r="C458" s="20" t="s">
        <v>290</v>
      </c>
      <c r="D458" s="18" t="s">
        <v>213</v>
      </c>
      <c r="E458" s="21" t="s">
        <v>39</v>
      </c>
      <c r="F458" s="18">
        <v>530</v>
      </c>
      <c r="G458" s="18">
        <v>28</v>
      </c>
      <c r="H458" s="18">
        <v>12</v>
      </c>
      <c r="I458" s="18">
        <v>0.5</v>
      </c>
      <c r="J458" s="18">
        <v>75</v>
      </c>
      <c r="K458" s="18">
        <v>1210</v>
      </c>
      <c r="L458" s="18">
        <v>41</v>
      </c>
      <c r="M458" s="18">
        <v>4</v>
      </c>
      <c r="N458" s="18">
        <v>3</v>
      </c>
      <c r="O458" s="18">
        <v>28</v>
      </c>
      <c r="P458" s="21">
        <v>0</v>
      </c>
      <c r="Q458" s="21">
        <v>0</v>
      </c>
      <c r="R458" s="21">
        <v>0</v>
      </c>
      <c r="S458" s="21">
        <v>0</v>
      </c>
      <c r="T458" s="53"/>
      <c r="U458" s="54"/>
      <c r="V458" s="1">
        <v>452</v>
      </c>
      <c r="W458" s="2" t="str">
        <f t="shared" si="85"/>
        <v>Chicken Quesadilla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</row>
    <row r="459" spans="2:37" ht="15">
      <c r="B459" s="23"/>
      <c r="C459" s="20" t="s">
        <v>292</v>
      </c>
      <c r="D459" s="18" t="s">
        <v>213</v>
      </c>
      <c r="E459" s="21" t="s">
        <v>39</v>
      </c>
      <c r="F459" s="18">
        <v>340</v>
      </c>
      <c r="G459" s="18">
        <v>14</v>
      </c>
      <c r="H459" s="18">
        <v>7</v>
      </c>
      <c r="I459" s="18">
        <v>0</v>
      </c>
      <c r="J459" s="18">
        <v>50</v>
      </c>
      <c r="K459" s="18">
        <v>1070</v>
      </c>
      <c r="L459" s="18">
        <v>32</v>
      </c>
      <c r="M459" s="18">
        <v>6</v>
      </c>
      <c r="N459" s="18">
        <v>2</v>
      </c>
      <c r="O459" s="18">
        <v>22</v>
      </c>
      <c r="P459" s="21">
        <v>0</v>
      </c>
      <c r="Q459" s="21">
        <v>0</v>
      </c>
      <c r="R459" s="21">
        <v>0</v>
      </c>
      <c r="S459" s="21">
        <v>0</v>
      </c>
      <c r="T459" s="53"/>
      <c r="U459" s="54"/>
      <c r="V459" s="1">
        <v>453</v>
      </c>
      <c r="W459" s="2" t="str">
        <f t="shared" si="85"/>
        <v>Enchirito® - Chicken</v>
      </c>
      <c r="X459" s="5">
        <v>0</v>
      </c>
      <c r="Y459" s="5">
        <v>1</v>
      </c>
      <c r="Z459" s="5">
        <v>0</v>
      </c>
      <c r="AA459" s="5">
        <v>1</v>
      </c>
      <c r="AB459" s="5">
        <v>0</v>
      </c>
      <c r="AC459" s="5">
        <v>1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</row>
    <row r="460" spans="2:37" ht="15">
      <c r="B460" s="23"/>
      <c r="C460" s="20" t="s">
        <v>295</v>
      </c>
      <c r="D460" s="18" t="s">
        <v>213</v>
      </c>
      <c r="E460" s="21" t="s">
        <v>39</v>
      </c>
      <c r="F460" s="18">
        <v>580</v>
      </c>
      <c r="G460" s="18">
        <v>29</v>
      </c>
      <c r="H460" s="18">
        <v>9</v>
      </c>
      <c r="I460" s="18">
        <v>1</v>
      </c>
      <c r="J460" s="18">
        <v>60</v>
      </c>
      <c r="K460" s="18">
        <v>1270</v>
      </c>
      <c r="L460" s="18">
        <v>59</v>
      </c>
      <c r="M460" s="18">
        <v>8</v>
      </c>
      <c r="N460" s="18">
        <v>7</v>
      </c>
      <c r="O460" s="18">
        <v>23</v>
      </c>
      <c r="P460" s="21">
        <v>0</v>
      </c>
      <c r="Q460" s="21">
        <v>0</v>
      </c>
      <c r="R460" s="21">
        <v>0</v>
      </c>
      <c r="S460" s="21">
        <v>0</v>
      </c>
      <c r="T460" s="53"/>
      <c r="U460" s="54"/>
      <c r="V460" s="1">
        <v>454</v>
      </c>
      <c r="W460" s="2" t="str">
        <f t="shared" si="85"/>
        <v>Express Taco Salad w/ Chips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</row>
    <row r="461" spans="2:37" ht="15">
      <c r="B461" s="23"/>
      <c r="C461" s="20" t="s">
        <v>298</v>
      </c>
      <c r="D461" s="18" t="s">
        <v>213</v>
      </c>
      <c r="E461" s="21" t="s">
        <v>39</v>
      </c>
      <c r="F461" s="18">
        <v>520</v>
      </c>
      <c r="G461" s="18">
        <v>28</v>
      </c>
      <c r="H461" s="18">
        <v>12</v>
      </c>
      <c r="I461" s="18">
        <v>1</v>
      </c>
      <c r="J461" s="18">
        <v>65</v>
      </c>
      <c r="K461" s="18">
        <v>1250</v>
      </c>
      <c r="L461" s="18">
        <v>41</v>
      </c>
      <c r="M461" s="18">
        <v>4</v>
      </c>
      <c r="N461" s="18">
        <v>3</v>
      </c>
      <c r="O461" s="18">
        <v>25</v>
      </c>
      <c r="P461" s="21">
        <v>0</v>
      </c>
      <c r="Q461" s="21">
        <v>0</v>
      </c>
      <c r="R461" s="21">
        <v>0</v>
      </c>
      <c r="S461" s="21">
        <v>0</v>
      </c>
      <c r="T461" s="53"/>
      <c r="U461" s="54"/>
      <c r="V461" s="1">
        <v>455</v>
      </c>
      <c r="W461" s="2" t="str">
        <f t="shared" si="85"/>
        <v>Steak Quesadilla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</row>
    <row r="462" spans="2:37" ht="15">
      <c r="B462" s="23"/>
      <c r="C462" s="20" t="s">
        <v>317</v>
      </c>
      <c r="D462" s="24" t="s">
        <v>315</v>
      </c>
      <c r="E462" s="24" t="s">
        <v>75</v>
      </c>
      <c r="F462" s="24">
        <v>780</v>
      </c>
      <c r="G462" s="24">
        <v>44</v>
      </c>
      <c r="H462" s="24">
        <v>19</v>
      </c>
      <c r="I462" s="24">
        <v>1.5</v>
      </c>
      <c r="J462" s="24">
        <v>135</v>
      </c>
      <c r="K462" s="24">
        <v>1990</v>
      </c>
      <c r="L462" s="24">
        <v>53</v>
      </c>
      <c r="M462" s="24">
        <v>3</v>
      </c>
      <c r="N462" s="24">
        <v>12</v>
      </c>
      <c r="O462" s="24">
        <v>47</v>
      </c>
      <c r="P462" s="24">
        <v>15</v>
      </c>
      <c r="Q462" s="24">
        <v>15</v>
      </c>
      <c r="R462" s="24">
        <v>25</v>
      </c>
      <c r="S462" s="24">
        <v>40</v>
      </c>
      <c r="T462" s="55"/>
      <c r="U462" s="56"/>
      <c r="V462" s="1">
        <v>456</v>
      </c>
      <c r="W462" s="2" t="str">
        <f t="shared" si="85"/>
        <v>Angus Bacon &amp;cheese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</row>
    <row r="463" spans="2:37" ht="15">
      <c r="B463" s="23"/>
      <c r="C463" s="20" t="s">
        <v>318</v>
      </c>
      <c r="D463" s="24" t="s">
        <v>315</v>
      </c>
      <c r="E463" s="24" t="s">
        <v>75</v>
      </c>
      <c r="F463" s="24">
        <v>780</v>
      </c>
      <c r="G463" s="24">
        <v>47</v>
      </c>
      <c r="H463" s="24">
        <v>17</v>
      </c>
      <c r="I463" s="24">
        <v>1.5</v>
      </c>
      <c r="J463" s="24">
        <v>125</v>
      </c>
      <c r="K463" s="24">
        <v>1660</v>
      </c>
      <c r="L463" s="24">
        <v>51</v>
      </c>
      <c r="M463" s="24">
        <v>3</v>
      </c>
      <c r="N463" s="24">
        <v>9</v>
      </c>
      <c r="O463" s="24">
        <v>42</v>
      </c>
      <c r="P463" s="24">
        <v>20</v>
      </c>
      <c r="Q463" s="24">
        <v>6</v>
      </c>
      <c r="R463" s="24">
        <v>25</v>
      </c>
      <c r="S463" s="24">
        <v>40</v>
      </c>
      <c r="T463" s="55"/>
      <c r="U463" s="56"/>
      <c r="V463" s="1">
        <v>457</v>
      </c>
      <c r="W463" s="2" t="str">
        <f t="shared" si="85"/>
        <v>Angus Deluxe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</row>
    <row r="464" spans="2:37" ht="15">
      <c r="B464" s="23"/>
      <c r="C464" s="20" t="s">
        <v>319</v>
      </c>
      <c r="D464" s="24" t="s">
        <v>315</v>
      </c>
      <c r="E464" s="24" t="s">
        <v>75</v>
      </c>
      <c r="F464" s="24">
        <v>740</v>
      </c>
      <c r="G464" s="24">
        <v>44</v>
      </c>
      <c r="H464" s="24">
        <v>16</v>
      </c>
      <c r="I464" s="24">
        <v>1.5</v>
      </c>
      <c r="J464" s="24">
        <v>110</v>
      </c>
      <c r="K464" s="24">
        <v>1220</v>
      </c>
      <c r="L464" s="24">
        <v>47</v>
      </c>
      <c r="M464" s="24">
        <v>2</v>
      </c>
      <c r="N464" s="24">
        <v>8</v>
      </c>
      <c r="O464" s="24">
        <v>42</v>
      </c>
      <c r="P464" s="24">
        <v>8</v>
      </c>
      <c r="Q464" s="24">
        <v>2</v>
      </c>
      <c r="R464" s="24">
        <v>25</v>
      </c>
      <c r="S464" s="24">
        <v>40</v>
      </c>
      <c r="T464" s="55"/>
      <c r="U464" s="56"/>
      <c r="V464" s="1">
        <v>458</v>
      </c>
      <c r="W464" s="2" t="str">
        <f t="shared" si="85"/>
        <v>Angus Mushroom and Swiss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</row>
    <row r="465" spans="2:37" ht="15">
      <c r="B465" s="23"/>
      <c r="C465" s="20" t="s">
        <v>320</v>
      </c>
      <c r="D465" s="24" t="s">
        <v>315</v>
      </c>
      <c r="E465" s="24" t="s">
        <v>75</v>
      </c>
      <c r="F465" s="24">
        <v>340</v>
      </c>
      <c r="G465" s="24">
        <v>15</v>
      </c>
      <c r="H465" s="24">
        <v>7</v>
      </c>
      <c r="I465" s="24">
        <v>0.4</v>
      </c>
      <c r="J465" s="24">
        <v>45</v>
      </c>
      <c r="K465" s="24">
        <v>910</v>
      </c>
      <c r="L465" s="24">
        <v>34</v>
      </c>
      <c r="M465" s="24">
        <v>2</v>
      </c>
      <c r="N465" s="24">
        <v>8</v>
      </c>
      <c r="O465" s="24">
        <v>18</v>
      </c>
      <c r="P465" s="24">
        <v>8</v>
      </c>
      <c r="Q465" s="24">
        <v>10</v>
      </c>
      <c r="R465" s="24">
        <v>20</v>
      </c>
      <c r="S465" s="24">
        <v>20</v>
      </c>
      <c r="T465" s="55"/>
      <c r="U465" s="56"/>
      <c r="V465" s="1">
        <v>459</v>
      </c>
      <c r="W465" s="2" t="str">
        <f t="shared" si="85"/>
        <v>Bacon Cheeseburger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</row>
    <row r="466" spans="2:37" ht="15">
      <c r="B466" s="23"/>
      <c r="C466" s="20" t="s">
        <v>321</v>
      </c>
      <c r="D466" s="24" t="s">
        <v>315</v>
      </c>
      <c r="E466" s="24" t="s">
        <v>75</v>
      </c>
      <c r="F466" s="24">
        <v>540</v>
      </c>
      <c r="G466" s="24">
        <v>29</v>
      </c>
      <c r="H466" s="24">
        <v>10</v>
      </c>
      <c r="I466" s="24">
        <v>0.5</v>
      </c>
      <c r="J466" s="24">
        <v>70</v>
      </c>
      <c r="K466" s="24">
        <v>1020</v>
      </c>
      <c r="L466" s="24">
        <v>44</v>
      </c>
      <c r="M466" s="24">
        <v>3</v>
      </c>
      <c r="N466" s="24">
        <v>9</v>
      </c>
      <c r="O466" s="24">
        <v>24</v>
      </c>
      <c r="P466" s="24">
        <v>10</v>
      </c>
      <c r="Q466" s="24">
        <v>4</v>
      </c>
      <c r="R466" s="24">
        <v>25</v>
      </c>
      <c r="S466" s="24">
        <v>25</v>
      </c>
      <c r="T466" s="55"/>
      <c r="U466" s="56"/>
      <c r="V466" s="1">
        <v>460</v>
      </c>
      <c r="W466" s="2" t="str">
        <f t="shared" si="85"/>
        <v xml:space="preserve">Big Mac 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</row>
    <row r="467" spans="2:37" ht="15">
      <c r="B467" s="23"/>
      <c r="C467" s="20" t="s">
        <v>322</v>
      </c>
      <c r="D467" s="24" t="s">
        <v>315</v>
      </c>
      <c r="E467" s="24" t="s">
        <v>75</v>
      </c>
      <c r="F467" s="24">
        <v>520</v>
      </c>
      <c r="G467" s="24">
        <v>28</v>
      </c>
      <c r="H467" s="24">
        <v>9</v>
      </c>
      <c r="I467" s="24">
        <v>0.5</v>
      </c>
      <c r="J467" s="24">
        <v>70</v>
      </c>
      <c r="K467" s="24">
        <v>700</v>
      </c>
      <c r="L467" s="24">
        <v>41</v>
      </c>
      <c r="M467" s="24">
        <v>4</v>
      </c>
      <c r="N467" s="24">
        <v>10</v>
      </c>
      <c r="O467" s="24">
        <v>25</v>
      </c>
      <c r="P467" s="24">
        <v>10</v>
      </c>
      <c r="Q467" s="24">
        <v>10</v>
      </c>
      <c r="R467" s="24">
        <v>15</v>
      </c>
      <c r="S467" s="24">
        <v>35</v>
      </c>
      <c r="T467" s="55"/>
      <c r="U467" s="56"/>
      <c r="V467" s="1">
        <v>461</v>
      </c>
      <c r="W467" s="2" t="str">
        <f t="shared" si="85"/>
        <v>Big Xtra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</row>
    <row r="468" spans="2:37" ht="15">
      <c r="B468" s="23"/>
      <c r="C468" s="20" t="s">
        <v>323</v>
      </c>
      <c r="D468" s="24" t="s">
        <v>315</v>
      </c>
      <c r="E468" s="24" t="s">
        <v>75</v>
      </c>
      <c r="F468" s="24">
        <v>300</v>
      </c>
      <c r="G468" s="24">
        <v>12</v>
      </c>
      <c r="H468" s="24">
        <v>6</v>
      </c>
      <c r="I468" s="24">
        <v>0.4</v>
      </c>
      <c r="J468" s="24">
        <v>35</v>
      </c>
      <c r="K468" s="24">
        <v>750</v>
      </c>
      <c r="L468" s="24">
        <v>33</v>
      </c>
      <c r="M468" s="24">
        <v>2</v>
      </c>
      <c r="N468" s="24">
        <v>7</v>
      </c>
      <c r="O468" s="24">
        <v>15</v>
      </c>
      <c r="P468" s="24">
        <v>8</v>
      </c>
      <c r="Q468" s="24">
        <v>4</v>
      </c>
      <c r="R468" s="24">
        <v>20</v>
      </c>
      <c r="S468" s="24">
        <v>20</v>
      </c>
      <c r="T468" s="55"/>
      <c r="U468" s="56"/>
      <c r="V468" s="1">
        <v>462</v>
      </c>
      <c r="W468" s="2" t="str">
        <f t="shared" si="85"/>
        <v>Cheese burger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</row>
    <row r="469" spans="2:37" ht="15">
      <c r="B469" s="23"/>
      <c r="C469" s="20" t="s">
        <v>324</v>
      </c>
      <c r="D469" s="24" t="s">
        <v>315</v>
      </c>
      <c r="E469" s="24" t="s">
        <v>75</v>
      </c>
      <c r="F469" s="24">
        <v>290</v>
      </c>
      <c r="G469" s="24">
        <v>13</v>
      </c>
      <c r="H469" s="24">
        <v>3.5</v>
      </c>
      <c r="I469" s="24">
        <v>0.2</v>
      </c>
      <c r="J469" s="24">
        <v>30</v>
      </c>
      <c r="K469" s="24">
        <v>650</v>
      </c>
      <c r="L469" s="24">
        <v>30</v>
      </c>
      <c r="M469" s="24">
        <v>3</v>
      </c>
      <c r="N469" s="24">
        <v>2</v>
      </c>
      <c r="O469" s="24">
        <v>14</v>
      </c>
      <c r="P469" s="24">
        <v>2</v>
      </c>
      <c r="Q469" s="24">
        <v>2</v>
      </c>
      <c r="R469" s="24">
        <v>8</v>
      </c>
      <c r="S469" s="24">
        <v>15</v>
      </c>
      <c r="T469" s="55"/>
      <c r="U469" s="56"/>
      <c r="V469" s="1">
        <v>463</v>
      </c>
      <c r="W469" s="2" t="str">
        <f t="shared" si="85"/>
        <v>Chicken Snack Wrap</v>
      </c>
      <c r="X469" s="5">
        <v>1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1</v>
      </c>
      <c r="AJ469" s="5">
        <v>0</v>
      </c>
      <c r="AK469" s="5">
        <v>1</v>
      </c>
    </row>
    <row r="470" spans="2:37" ht="15">
      <c r="B470" s="23"/>
      <c r="C470" s="20" t="s">
        <v>325</v>
      </c>
      <c r="D470" s="24" t="s">
        <v>315</v>
      </c>
      <c r="E470" s="24" t="s">
        <v>75</v>
      </c>
      <c r="F470" s="24">
        <v>290</v>
      </c>
      <c r="G470" s="24">
        <v>11</v>
      </c>
      <c r="H470" s="24">
        <v>3</v>
      </c>
      <c r="I470" s="24">
        <v>0.2</v>
      </c>
      <c r="J470" s="24">
        <v>25</v>
      </c>
      <c r="K470" s="24">
        <v>680</v>
      </c>
      <c r="L470" s="24">
        <v>35</v>
      </c>
      <c r="M470" s="24">
        <v>3</v>
      </c>
      <c r="N470" s="24">
        <v>7</v>
      </c>
      <c r="O470" s="24">
        <v>13</v>
      </c>
      <c r="P470" s="24">
        <v>2</v>
      </c>
      <c r="Q470" s="24">
        <v>4</v>
      </c>
      <c r="R470" s="24">
        <v>6</v>
      </c>
      <c r="S470" s="24">
        <v>15</v>
      </c>
      <c r="T470" s="55"/>
      <c r="U470" s="56"/>
      <c r="V470" s="1">
        <v>464</v>
      </c>
      <c r="W470" s="2" t="str">
        <f t="shared" si="85"/>
        <v>Chipotle chicken Snack Wrap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1</v>
      </c>
      <c r="AH470" s="5">
        <v>0</v>
      </c>
      <c r="AI470" s="5">
        <v>0</v>
      </c>
      <c r="AJ470" s="5">
        <v>0</v>
      </c>
      <c r="AK470" s="5">
        <v>0</v>
      </c>
    </row>
    <row r="471" spans="2:37" ht="15">
      <c r="B471" s="23"/>
      <c r="C471" s="20" t="s">
        <v>326</v>
      </c>
      <c r="D471" s="24" t="s">
        <v>315</v>
      </c>
      <c r="E471" s="24" t="s">
        <v>75</v>
      </c>
      <c r="F471" s="24">
        <v>230</v>
      </c>
      <c r="G471" s="24">
        <v>6</v>
      </c>
      <c r="H471" s="24">
        <v>2.5</v>
      </c>
      <c r="I471" s="24">
        <v>0.2</v>
      </c>
      <c r="J471" s="24">
        <v>30</v>
      </c>
      <c r="K471" s="24">
        <v>520</v>
      </c>
      <c r="L471" s="24">
        <v>30</v>
      </c>
      <c r="M471" s="24">
        <v>3</v>
      </c>
      <c r="N471" s="24">
        <v>7</v>
      </c>
      <c r="O471" s="24">
        <v>15</v>
      </c>
      <c r="P471" s="24">
        <v>2</v>
      </c>
      <c r="Q471" s="24">
        <v>4</v>
      </c>
      <c r="R471" s="24">
        <v>6</v>
      </c>
      <c r="S471" s="24">
        <v>15</v>
      </c>
      <c r="T471" s="55"/>
      <c r="U471" s="56"/>
      <c r="V471" s="1">
        <v>465</v>
      </c>
      <c r="W471" s="2" t="str">
        <f t="shared" si="85"/>
        <v>Chipotle Chicken Snack Wrap with Grilled Chicken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</row>
    <row r="472" spans="2:37" ht="15">
      <c r="B472" s="23"/>
      <c r="C472" s="20" t="s">
        <v>327</v>
      </c>
      <c r="D472" s="24" t="s">
        <v>315</v>
      </c>
      <c r="E472" s="24" t="s">
        <v>75</v>
      </c>
      <c r="F472" s="24">
        <v>430</v>
      </c>
      <c r="G472" s="24">
        <v>22</v>
      </c>
      <c r="H472" s="24">
        <v>11</v>
      </c>
      <c r="I472" s="24">
        <v>1</v>
      </c>
      <c r="J472" s="24">
        <v>75</v>
      </c>
      <c r="K472" s="24">
        <v>1150</v>
      </c>
      <c r="L472" s="24">
        <v>35</v>
      </c>
      <c r="M472" s="24">
        <v>2</v>
      </c>
      <c r="N472" s="24">
        <v>7</v>
      </c>
      <c r="O472" s="24">
        <v>24</v>
      </c>
      <c r="P472" s="24">
        <v>15</v>
      </c>
      <c r="Q472" s="24">
        <v>4</v>
      </c>
      <c r="R472" s="24">
        <v>25</v>
      </c>
      <c r="S472" s="24">
        <v>25</v>
      </c>
      <c r="T472" s="55"/>
      <c r="U472" s="56"/>
      <c r="V472" s="1">
        <v>466</v>
      </c>
      <c r="W472" s="2" t="str">
        <f t="shared" si="85"/>
        <v>Double Cheeseburger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</row>
    <row r="473" spans="2:37" ht="15">
      <c r="B473" s="23"/>
      <c r="C473" s="20" t="s">
        <v>328</v>
      </c>
      <c r="D473" s="24" t="s">
        <v>315</v>
      </c>
      <c r="E473" s="24" t="s">
        <v>75</v>
      </c>
      <c r="F473" s="24">
        <v>410</v>
      </c>
      <c r="G473" s="24">
        <v>20</v>
      </c>
      <c r="H473" s="24">
        <v>4</v>
      </c>
      <c r="I473" s="24">
        <v>0.2</v>
      </c>
      <c r="J473" s="24">
        <v>45</v>
      </c>
      <c r="K473" s="24">
        <v>580</v>
      </c>
      <c r="L473" s="24">
        <v>38</v>
      </c>
      <c r="M473" s="24">
        <v>2</v>
      </c>
      <c r="N473" s="24">
        <v>4</v>
      </c>
      <c r="O473" s="24">
        <v>16</v>
      </c>
      <c r="P473" s="24">
        <v>4</v>
      </c>
      <c r="Q473" s="24">
        <v>0</v>
      </c>
      <c r="R473" s="24">
        <v>15</v>
      </c>
      <c r="S473" s="24">
        <v>15</v>
      </c>
      <c r="T473" s="55"/>
      <c r="U473" s="56"/>
      <c r="V473" s="1">
        <v>467</v>
      </c>
      <c r="W473" s="2" t="str">
        <f t="shared" si="85"/>
        <v>Filet-O-Fish sandwich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</row>
    <row r="474" spans="2:37" ht="15">
      <c r="B474" s="23"/>
      <c r="C474" s="20" t="s">
        <v>329</v>
      </c>
      <c r="D474" s="24" t="s">
        <v>315</v>
      </c>
      <c r="E474" s="24" t="s">
        <v>75</v>
      </c>
      <c r="F474" s="24">
        <v>230</v>
      </c>
      <c r="G474" s="24">
        <v>8</v>
      </c>
      <c r="H474" s="24">
        <v>3</v>
      </c>
      <c r="I474" s="24">
        <v>0.2</v>
      </c>
      <c r="J474" s="24">
        <v>35</v>
      </c>
      <c r="K474" s="24">
        <v>490</v>
      </c>
      <c r="L474" s="24">
        <v>24</v>
      </c>
      <c r="M474" s="24">
        <v>3</v>
      </c>
      <c r="N474" s="24">
        <v>2</v>
      </c>
      <c r="O474" s="24">
        <v>16</v>
      </c>
      <c r="P474" s="24">
        <v>2</v>
      </c>
      <c r="Q474" s="24">
        <v>2</v>
      </c>
      <c r="R474" s="24">
        <v>8</v>
      </c>
      <c r="S474" s="24">
        <v>15</v>
      </c>
      <c r="T474" s="55"/>
      <c r="U474" s="56"/>
      <c r="V474" s="1">
        <v>468</v>
      </c>
      <c r="W474" s="2" t="str">
        <f t="shared" si="85"/>
        <v>Grilled Chicken Snack Wrap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1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</row>
    <row r="475" spans="2:37" ht="15">
      <c r="B475" s="23"/>
      <c r="C475" s="20" t="s">
        <v>330</v>
      </c>
      <c r="D475" s="24" t="s">
        <v>315</v>
      </c>
      <c r="E475" s="24" t="s">
        <v>75</v>
      </c>
      <c r="F475" s="24">
        <v>250</v>
      </c>
      <c r="G475" s="24">
        <v>8</v>
      </c>
      <c r="H475" s="24">
        <v>3</v>
      </c>
      <c r="I475" s="24">
        <v>0.2</v>
      </c>
      <c r="J475" s="24">
        <v>25</v>
      </c>
      <c r="K475" s="24">
        <v>510</v>
      </c>
      <c r="L475" s="24">
        <v>32</v>
      </c>
      <c r="M475" s="24">
        <v>2</v>
      </c>
      <c r="N475" s="24">
        <v>7</v>
      </c>
      <c r="O475" s="24">
        <v>12</v>
      </c>
      <c r="P475" s="24">
        <v>2</v>
      </c>
      <c r="Q475" s="24">
        <v>4</v>
      </c>
      <c r="R475" s="24">
        <v>10</v>
      </c>
      <c r="S475" s="24">
        <v>20</v>
      </c>
      <c r="T475" s="55"/>
      <c r="U475" s="56"/>
      <c r="V475" s="1">
        <v>469</v>
      </c>
      <c r="W475" s="2" t="str">
        <f t="shared" si="85"/>
        <v>Hamburger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</row>
    <row r="476" spans="2:37" ht="15">
      <c r="B476" s="23"/>
      <c r="C476" s="20" t="s">
        <v>331</v>
      </c>
      <c r="D476" s="24" t="s">
        <v>315</v>
      </c>
      <c r="E476" s="24" t="s">
        <v>75</v>
      </c>
      <c r="F476" s="24">
        <v>380</v>
      </c>
      <c r="G476" s="24">
        <v>20</v>
      </c>
      <c r="H476" s="24">
        <v>3.5</v>
      </c>
      <c r="I476" s="24">
        <v>0.2</v>
      </c>
      <c r="J476" s="24">
        <v>35</v>
      </c>
      <c r="K476" s="24">
        <v>760</v>
      </c>
      <c r="L476" s="24">
        <v>38</v>
      </c>
      <c r="M476" s="24">
        <v>2</v>
      </c>
      <c r="N476" s="24">
        <v>5</v>
      </c>
      <c r="O476" s="24">
        <v>12</v>
      </c>
      <c r="P476" s="24">
        <v>2</v>
      </c>
      <c r="Q476" s="24">
        <v>2</v>
      </c>
      <c r="R476" s="24">
        <v>10</v>
      </c>
      <c r="S476" s="24">
        <v>20</v>
      </c>
      <c r="T476" s="55"/>
      <c r="U476" s="56"/>
      <c r="V476" s="1">
        <v>470</v>
      </c>
      <c r="W476" s="2" t="str">
        <f t="shared" si="85"/>
        <v>Junior Chicken Sandwich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</row>
    <row r="477" spans="2:37" ht="15">
      <c r="B477" s="23"/>
      <c r="C477" s="20" t="s">
        <v>332</v>
      </c>
      <c r="D477" s="24" t="s">
        <v>315</v>
      </c>
      <c r="E477" s="24" t="s">
        <v>75</v>
      </c>
      <c r="F477" s="24">
        <v>580</v>
      </c>
      <c r="G477" s="24">
        <v>30</v>
      </c>
      <c r="H477" s="24">
        <v>6</v>
      </c>
      <c r="I477" s="24">
        <v>0.1</v>
      </c>
      <c r="J477" s="24">
        <v>70</v>
      </c>
      <c r="K477" s="24">
        <v>1100</v>
      </c>
      <c r="L477" s="24">
        <v>51</v>
      </c>
      <c r="M477" s="24">
        <v>3</v>
      </c>
      <c r="N477" s="24">
        <v>5</v>
      </c>
      <c r="O477" s="24">
        <v>28</v>
      </c>
      <c r="P477" s="24">
        <v>10</v>
      </c>
      <c r="Q477" s="24">
        <v>15</v>
      </c>
      <c r="R477" s="24">
        <v>4</v>
      </c>
      <c r="S477" s="24">
        <v>25</v>
      </c>
      <c r="T477" s="55"/>
      <c r="U477" s="56"/>
      <c r="V477" s="1">
        <v>471</v>
      </c>
      <c r="W477" s="2" t="str">
        <f t="shared" si="85"/>
        <v>McBistro Chicken BLT(crispy chicken)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</row>
    <row r="478" spans="2:37" ht="15">
      <c r="B478" s="23"/>
      <c r="C478" s="20" t="s">
        <v>333</v>
      </c>
      <c r="D478" s="24" t="s">
        <v>315</v>
      </c>
      <c r="E478" s="24" t="s">
        <v>75</v>
      </c>
      <c r="F478" s="24">
        <v>480</v>
      </c>
      <c r="G478" s="24">
        <v>22</v>
      </c>
      <c r="H478" s="24">
        <v>4.5</v>
      </c>
      <c r="I478" s="24">
        <v>0.1</v>
      </c>
      <c r="J478" s="24">
        <v>80</v>
      </c>
      <c r="K478" s="24">
        <v>990</v>
      </c>
      <c r="L478" s="24">
        <v>40</v>
      </c>
      <c r="M478" s="24">
        <v>3</v>
      </c>
      <c r="N478" s="24">
        <v>5</v>
      </c>
      <c r="O478" s="24">
        <v>31</v>
      </c>
      <c r="P478" s="24">
        <v>10</v>
      </c>
      <c r="Q478" s="24">
        <v>15</v>
      </c>
      <c r="R478" s="24">
        <v>2</v>
      </c>
      <c r="S478" s="24">
        <v>20</v>
      </c>
      <c r="T478" s="55"/>
      <c r="U478" s="56"/>
      <c r="V478" s="1">
        <v>472</v>
      </c>
      <c r="W478" s="2" t="str">
        <f t="shared" si="85"/>
        <v>McBistro Chicken BLT(grilled chicken)</v>
      </c>
      <c r="X478" s="5">
        <v>0</v>
      </c>
      <c r="Y478" s="5">
        <v>0</v>
      </c>
      <c r="Z478" s="5">
        <v>1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</row>
    <row r="479" spans="2:37" ht="15">
      <c r="B479" s="23"/>
      <c r="C479" s="20" t="s">
        <v>334</v>
      </c>
      <c r="D479" s="24" t="s">
        <v>315</v>
      </c>
      <c r="E479" s="24" t="s">
        <v>75</v>
      </c>
      <c r="F479" s="24">
        <v>560</v>
      </c>
      <c r="G479" s="24">
        <v>28</v>
      </c>
      <c r="H479" s="24">
        <v>7</v>
      </c>
      <c r="I479" s="24">
        <v>0.3</v>
      </c>
      <c r="J479" s="24">
        <v>70</v>
      </c>
      <c r="K479" s="24">
        <v>1020</v>
      </c>
      <c r="L479" s="24">
        <v>50</v>
      </c>
      <c r="M479" s="24">
        <v>3</v>
      </c>
      <c r="N479" s="24">
        <v>5</v>
      </c>
      <c r="O479" s="24">
        <v>28</v>
      </c>
      <c r="P479" s="24">
        <v>15</v>
      </c>
      <c r="Q479" s="24">
        <v>8</v>
      </c>
      <c r="R479" s="24">
        <v>15</v>
      </c>
      <c r="S479" s="24">
        <v>25</v>
      </c>
      <c r="T479" s="55"/>
      <c r="U479" s="56"/>
      <c r="V479" s="1">
        <v>473</v>
      </c>
      <c r="W479" s="2" t="str">
        <f t="shared" si="85"/>
        <v>McBistro Southwest Chicken(Crispy chicken)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</row>
    <row r="480" spans="2:37" ht="15">
      <c r="B480" s="23"/>
      <c r="C480" s="20" t="s">
        <v>335</v>
      </c>
      <c r="D480" s="24" t="s">
        <v>315</v>
      </c>
      <c r="E480" s="24" t="s">
        <v>75</v>
      </c>
      <c r="F480" s="24">
        <v>460</v>
      </c>
      <c r="G480" s="24">
        <v>20</v>
      </c>
      <c r="H480" s="24">
        <v>6</v>
      </c>
      <c r="I480" s="24">
        <v>0.3</v>
      </c>
      <c r="J480" s="24">
        <v>75</v>
      </c>
      <c r="K480" s="24">
        <v>910</v>
      </c>
      <c r="L480" s="24">
        <v>40</v>
      </c>
      <c r="M480" s="24">
        <v>3</v>
      </c>
      <c r="N480" s="24">
        <v>5</v>
      </c>
      <c r="O480" s="24">
        <v>32</v>
      </c>
      <c r="P480" s="24">
        <v>15</v>
      </c>
      <c r="Q480" s="24">
        <v>10</v>
      </c>
      <c r="R480" s="24">
        <v>15</v>
      </c>
      <c r="S480" s="24">
        <v>20</v>
      </c>
      <c r="T480" s="55"/>
      <c r="U480" s="56"/>
      <c r="V480" s="1">
        <v>474</v>
      </c>
      <c r="W480" s="2" t="str">
        <f t="shared" si="85"/>
        <v>McBistro Southwest Chicken(Grilled chicken)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</row>
    <row r="481" spans="2:37" ht="15">
      <c r="B481" s="23"/>
      <c r="C481" s="20" t="s">
        <v>336</v>
      </c>
      <c r="D481" s="24" t="s">
        <v>315</v>
      </c>
      <c r="E481" s="24" t="s">
        <v>75</v>
      </c>
      <c r="F481" s="24">
        <v>570</v>
      </c>
      <c r="G481" s="24">
        <v>29</v>
      </c>
      <c r="H481" s="24">
        <v>7</v>
      </c>
      <c r="I481" s="24">
        <v>0.3</v>
      </c>
      <c r="J481" s="24">
        <v>70</v>
      </c>
      <c r="K481" s="24">
        <v>8990</v>
      </c>
      <c r="L481" s="24">
        <v>48</v>
      </c>
      <c r="M481" s="24">
        <v>3</v>
      </c>
      <c r="N481" s="24">
        <v>3</v>
      </c>
      <c r="O481" s="24">
        <v>30</v>
      </c>
      <c r="P481" s="24">
        <v>8</v>
      </c>
      <c r="Q481" s="24">
        <v>2</v>
      </c>
      <c r="R481" s="24">
        <v>20</v>
      </c>
      <c r="S481" s="24">
        <v>25</v>
      </c>
      <c r="T481" s="55"/>
      <c r="U481" s="56"/>
      <c r="V481" s="1">
        <v>475</v>
      </c>
      <c r="W481" s="2" t="str">
        <f t="shared" si="85"/>
        <v>McBistro™ Swiss Mushroom Melt with crispy chicken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</row>
    <row r="482" spans="2:37" ht="15">
      <c r="B482" s="23"/>
      <c r="C482" s="20" t="s">
        <v>337</v>
      </c>
      <c r="D482" s="24" t="s">
        <v>315</v>
      </c>
      <c r="E482" s="24" t="s">
        <v>75</v>
      </c>
      <c r="F482" s="24">
        <v>480</v>
      </c>
      <c r="G482" s="24">
        <v>21</v>
      </c>
      <c r="H482" s="24">
        <v>6</v>
      </c>
      <c r="I482" s="24">
        <v>0.3</v>
      </c>
      <c r="J482" s="24">
        <v>80</v>
      </c>
      <c r="K482" s="24">
        <v>780</v>
      </c>
      <c r="L482" s="24">
        <v>37</v>
      </c>
      <c r="M482" s="24">
        <v>3</v>
      </c>
      <c r="N482" s="24">
        <v>3</v>
      </c>
      <c r="O482" s="24">
        <v>33</v>
      </c>
      <c r="P482" s="24">
        <v>8</v>
      </c>
      <c r="Q482" s="24">
        <v>2</v>
      </c>
      <c r="R482" s="24">
        <v>20</v>
      </c>
      <c r="S482" s="24">
        <v>20</v>
      </c>
      <c r="T482" s="55"/>
      <c r="U482" s="56"/>
      <c r="V482" s="1">
        <v>476</v>
      </c>
      <c r="W482" s="2" t="str">
        <f t="shared" si="85"/>
        <v>McBistro™ Swiss Mushroom Melt with grilled chicken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</row>
    <row r="483" spans="2:37" ht="15">
      <c r="B483" s="23"/>
      <c r="C483" s="20" t="s">
        <v>338</v>
      </c>
      <c r="D483" s="24" t="s">
        <v>315</v>
      </c>
      <c r="E483" s="24" t="s">
        <v>75</v>
      </c>
      <c r="F483" s="24">
        <v>470</v>
      </c>
      <c r="G483" s="24">
        <v>27</v>
      </c>
      <c r="H483" s="24">
        <v>4.5</v>
      </c>
      <c r="I483" s="24">
        <v>0.3</v>
      </c>
      <c r="J483" s="24">
        <v>45</v>
      </c>
      <c r="K483" s="24">
        <v>790</v>
      </c>
      <c r="L483" s="24">
        <v>46</v>
      </c>
      <c r="M483" s="24">
        <v>3</v>
      </c>
      <c r="N483" s="24">
        <v>6</v>
      </c>
      <c r="O483" s="24">
        <v>17</v>
      </c>
      <c r="P483" s="24">
        <v>4</v>
      </c>
      <c r="Q483" s="24">
        <v>2</v>
      </c>
      <c r="R483" s="24">
        <v>10</v>
      </c>
      <c r="S483" s="24">
        <v>25</v>
      </c>
      <c r="T483" s="55"/>
      <c r="U483" s="56"/>
      <c r="V483" s="1">
        <v>477</v>
      </c>
      <c r="W483" s="2" t="str">
        <f t="shared" si="85"/>
        <v>McChicken Sandwich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</row>
    <row r="484" spans="2:37" ht="15">
      <c r="B484" s="23"/>
      <c r="C484" s="20" t="s">
        <v>339</v>
      </c>
      <c r="D484" s="24" t="s">
        <v>315</v>
      </c>
      <c r="E484" s="24" t="s">
        <v>75</v>
      </c>
      <c r="F484" s="24">
        <v>400</v>
      </c>
      <c r="G484" s="24">
        <v>10</v>
      </c>
      <c r="H484" s="24">
        <v>4</v>
      </c>
      <c r="I484" s="24">
        <v>0.2</v>
      </c>
      <c r="J484" s="24">
        <v>50</v>
      </c>
      <c r="K484" s="24">
        <v>920</v>
      </c>
      <c r="L484" s="24">
        <v>48</v>
      </c>
      <c r="M484" s="24">
        <v>6</v>
      </c>
      <c r="N484" s="24">
        <v>4</v>
      </c>
      <c r="O484" s="24">
        <v>28</v>
      </c>
      <c r="P484" s="24">
        <v>8</v>
      </c>
      <c r="Q484" s="24">
        <v>30</v>
      </c>
      <c r="R484" s="24">
        <v>12</v>
      </c>
      <c r="S484" s="24">
        <v>30</v>
      </c>
      <c r="T484" s="55"/>
      <c r="U484" s="56"/>
      <c r="V484" s="1">
        <v>478</v>
      </c>
      <c r="W484" s="2" t="str">
        <f t="shared" si="85"/>
        <v>Two Chicken Fajita</v>
      </c>
      <c r="X484" s="5">
        <v>0</v>
      </c>
      <c r="Y484" s="5">
        <v>0</v>
      </c>
      <c r="Z484" s="5">
        <v>0</v>
      </c>
      <c r="AA484" s="5">
        <v>0</v>
      </c>
      <c r="AB484" s="5">
        <v>1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</row>
    <row r="485" spans="2:37" ht="15">
      <c r="B485" s="23"/>
      <c r="C485" s="20" t="s">
        <v>340</v>
      </c>
      <c r="D485" s="24" t="s">
        <v>315</v>
      </c>
      <c r="E485" s="24" t="s">
        <v>75</v>
      </c>
      <c r="F485" s="24">
        <v>330</v>
      </c>
      <c r="G485" s="24">
        <v>18</v>
      </c>
      <c r="H485" s="24">
        <v>3</v>
      </c>
      <c r="I485" s="24">
        <v>0.2</v>
      </c>
      <c r="J485" s="24">
        <v>20</v>
      </c>
      <c r="K485" s="24">
        <v>680</v>
      </c>
      <c r="L485" s="24">
        <v>30</v>
      </c>
      <c r="M485" s="24">
        <v>2</v>
      </c>
      <c r="N485" s="24">
        <v>3</v>
      </c>
      <c r="O485" s="24">
        <v>13</v>
      </c>
      <c r="P485" s="24">
        <v>4</v>
      </c>
      <c r="Q485" s="24">
        <v>15</v>
      </c>
      <c r="R485" s="24">
        <v>6</v>
      </c>
      <c r="S485" s="24">
        <v>15</v>
      </c>
      <c r="T485" s="55"/>
      <c r="U485" s="56"/>
      <c r="V485" s="1">
        <v>479</v>
      </c>
      <c r="W485" s="2" t="str">
        <f t="shared" si="85"/>
        <v>Pesto Crispy chicken McMini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</row>
    <row r="486" spans="2:37" ht="15">
      <c r="B486" s="23"/>
      <c r="C486" s="20" t="s">
        <v>341</v>
      </c>
      <c r="D486" s="24" t="s">
        <v>315</v>
      </c>
      <c r="E486" s="24" t="s">
        <v>75</v>
      </c>
      <c r="F486" s="24">
        <v>530</v>
      </c>
      <c r="G486" s="24">
        <v>28</v>
      </c>
      <c r="H486" s="24">
        <v>13</v>
      </c>
      <c r="I486" s="24">
        <v>1</v>
      </c>
      <c r="J486" s="24">
        <v>90</v>
      </c>
      <c r="K486" s="24">
        <v>1110</v>
      </c>
      <c r="L486" s="24">
        <v>41</v>
      </c>
      <c r="M486" s="24">
        <v>3</v>
      </c>
      <c r="N486" s="24">
        <v>9</v>
      </c>
      <c r="O486" s="24">
        <v>30</v>
      </c>
      <c r="P486" s="24">
        <v>2</v>
      </c>
      <c r="Q486" s="24">
        <v>4</v>
      </c>
      <c r="R486" s="24">
        <v>4</v>
      </c>
      <c r="S486" s="24">
        <v>10</v>
      </c>
      <c r="T486" s="55"/>
      <c r="U486" s="56"/>
      <c r="V486" s="1">
        <v>480</v>
      </c>
      <c r="W486" s="2" t="str">
        <f t="shared" si="85"/>
        <v>Quarter Pounder with Cheese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</row>
    <row r="487" spans="2:37" ht="15">
      <c r="B487" s="23"/>
      <c r="C487" s="20" t="s">
        <v>342</v>
      </c>
      <c r="D487" s="24" t="s">
        <v>315</v>
      </c>
      <c r="E487" s="24" t="s">
        <v>75</v>
      </c>
      <c r="F487" s="24">
        <v>300</v>
      </c>
      <c r="G487" s="24">
        <v>14</v>
      </c>
      <c r="H487" s="24">
        <v>2</v>
      </c>
      <c r="I487" s="24">
        <v>0</v>
      </c>
      <c r="J487" s="24">
        <v>20</v>
      </c>
      <c r="K487" s="24">
        <v>620</v>
      </c>
      <c r="L487" s="24">
        <v>33</v>
      </c>
      <c r="M487" s="24">
        <v>2</v>
      </c>
      <c r="N487" s="24">
        <v>5</v>
      </c>
      <c r="O487" s="24">
        <v>12</v>
      </c>
      <c r="P487" s="24">
        <v>15</v>
      </c>
      <c r="Q487" s="24">
        <v>8</v>
      </c>
      <c r="R487" s="24">
        <v>25</v>
      </c>
      <c r="S487" s="24">
        <v>35</v>
      </c>
      <c r="T487" s="55"/>
      <c r="U487" s="56"/>
      <c r="V487" s="1">
        <v>481</v>
      </c>
      <c r="W487" s="2" t="str">
        <f t="shared" si="85"/>
        <v>Zesty Mango Crispy chicken McMini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</row>
    <row r="488" spans="2:37" ht="15">
      <c r="B488" s="23"/>
      <c r="C488" s="20" t="s">
        <v>343</v>
      </c>
      <c r="D488" s="24" t="s">
        <v>315</v>
      </c>
      <c r="E488" s="24" t="s">
        <v>75</v>
      </c>
      <c r="F488" s="24">
        <v>240</v>
      </c>
      <c r="G488" s="24">
        <v>9</v>
      </c>
      <c r="H488" s="24">
        <v>1.5</v>
      </c>
      <c r="I488" s="24">
        <v>0</v>
      </c>
      <c r="J488" s="24">
        <v>30</v>
      </c>
      <c r="K488" s="24">
        <v>460</v>
      </c>
      <c r="L488" s="24">
        <v>27</v>
      </c>
      <c r="M488" s="24">
        <v>2</v>
      </c>
      <c r="N488" s="24">
        <v>5</v>
      </c>
      <c r="O488" s="24">
        <v>14</v>
      </c>
      <c r="P488" s="24">
        <v>0</v>
      </c>
      <c r="Q488" s="24">
        <v>2</v>
      </c>
      <c r="R488" s="24">
        <v>2</v>
      </c>
      <c r="S488" s="24">
        <v>10</v>
      </c>
      <c r="T488" s="55"/>
      <c r="U488" s="56"/>
      <c r="V488" s="1">
        <v>482</v>
      </c>
      <c r="W488" s="2" t="str">
        <f t="shared" si="85"/>
        <v>Zesty Mango Grilled chicken McMini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</row>
    <row r="489" spans="2:37" ht="15">
      <c r="B489" s="23"/>
      <c r="C489" s="20" t="s">
        <v>344</v>
      </c>
      <c r="D489" s="24" t="s">
        <v>315</v>
      </c>
      <c r="E489" s="24" t="s">
        <v>75</v>
      </c>
      <c r="F489" s="24">
        <v>310</v>
      </c>
      <c r="G489" s="24">
        <v>21</v>
      </c>
      <c r="H489" s="24">
        <v>3.5</v>
      </c>
      <c r="I489" s="24">
        <v>0.2</v>
      </c>
      <c r="J489" s="24">
        <v>45</v>
      </c>
      <c r="K489" s="24">
        <v>670</v>
      </c>
      <c r="L489" s="24">
        <v>20</v>
      </c>
      <c r="M489" s="24">
        <v>1</v>
      </c>
      <c r="N489" s="24">
        <v>0</v>
      </c>
      <c r="O489" s="24">
        <v>15</v>
      </c>
      <c r="P489" s="24">
        <v>0</v>
      </c>
      <c r="Q489" s="24">
        <v>0</v>
      </c>
      <c r="R489" s="24">
        <v>2</v>
      </c>
      <c r="S489" s="24">
        <v>6</v>
      </c>
      <c r="T489" s="55"/>
      <c r="U489" s="56"/>
      <c r="V489" s="1">
        <v>483</v>
      </c>
      <c r="W489" s="2" t="str">
        <f t="shared" si="85"/>
        <v>6 White meat chicken McNuggets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</row>
    <row r="490" spans="2:37" ht="15">
      <c r="B490" s="23"/>
      <c r="C490" s="24" t="s">
        <v>345</v>
      </c>
      <c r="D490" s="24" t="s">
        <v>315</v>
      </c>
      <c r="E490" s="24" t="s">
        <v>95</v>
      </c>
      <c r="F490" s="24">
        <v>560</v>
      </c>
      <c r="G490" s="24">
        <v>27</v>
      </c>
      <c r="H490" s="24">
        <v>3.5</v>
      </c>
      <c r="I490" s="24">
        <v>0.3</v>
      </c>
      <c r="J490" s="24">
        <v>0</v>
      </c>
      <c r="K490" s="24">
        <v>430</v>
      </c>
      <c r="L490" s="24">
        <v>74</v>
      </c>
      <c r="M490" s="24">
        <v>6</v>
      </c>
      <c r="N490" s="24">
        <v>0</v>
      </c>
      <c r="O490" s="24">
        <v>6</v>
      </c>
      <c r="P490" s="24">
        <v>0</v>
      </c>
      <c r="Q490" s="24">
        <v>0</v>
      </c>
      <c r="R490" s="24">
        <v>2</v>
      </c>
      <c r="S490" s="24">
        <v>8</v>
      </c>
      <c r="T490" s="55"/>
      <c r="U490" s="56"/>
      <c r="V490" s="1">
        <v>484</v>
      </c>
      <c r="W490" s="2" t="str">
        <f t="shared" si="85"/>
        <v>French Fries-Large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</row>
    <row r="491" spans="2:37" ht="15">
      <c r="B491" s="23"/>
      <c r="C491" s="24" t="s">
        <v>346</v>
      </c>
      <c r="D491" s="24" t="s">
        <v>315</v>
      </c>
      <c r="E491" s="24" t="s">
        <v>95</v>
      </c>
      <c r="F491" s="24">
        <v>360</v>
      </c>
      <c r="G491" s="24">
        <v>17</v>
      </c>
      <c r="H491" s="24">
        <v>2</v>
      </c>
      <c r="I491" s="24">
        <v>0.2</v>
      </c>
      <c r="J491" s="24">
        <v>0</v>
      </c>
      <c r="K491" s="24">
        <v>270</v>
      </c>
      <c r="L491" s="24">
        <v>47</v>
      </c>
      <c r="M491" s="24">
        <v>4</v>
      </c>
      <c r="N491" s="24">
        <v>0</v>
      </c>
      <c r="O491" s="24">
        <v>4</v>
      </c>
      <c r="P491" s="24">
        <v>0</v>
      </c>
      <c r="Q491" s="24">
        <v>0</v>
      </c>
      <c r="R491" s="24">
        <v>2</v>
      </c>
      <c r="S491" s="24">
        <v>6</v>
      </c>
      <c r="T491" s="55"/>
      <c r="U491" s="56"/>
      <c r="V491" s="1">
        <v>485</v>
      </c>
      <c r="W491" s="2" t="str">
        <f t="shared" si="85"/>
        <v>French Fries-Medium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</row>
    <row r="492" spans="2:37" ht="15">
      <c r="B492" s="23"/>
      <c r="C492" s="24" t="s">
        <v>347</v>
      </c>
      <c r="D492" s="24" t="s">
        <v>315</v>
      </c>
      <c r="E492" s="24" t="s">
        <v>95</v>
      </c>
      <c r="F492" s="24">
        <v>220</v>
      </c>
      <c r="G492" s="24">
        <v>11</v>
      </c>
      <c r="H492" s="24">
        <v>1.5</v>
      </c>
      <c r="I492" s="24">
        <v>0</v>
      </c>
      <c r="J492" s="24">
        <v>0</v>
      </c>
      <c r="K492" s="24">
        <v>170</v>
      </c>
      <c r="L492" s="24">
        <v>30</v>
      </c>
      <c r="M492" s="24">
        <v>3</v>
      </c>
      <c r="N492" s="24">
        <v>0</v>
      </c>
      <c r="O492" s="24">
        <v>2</v>
      </c>
      <c r="P492" s="24">
        <v>0</v>
      </c>
      <c r="Q492" s="24">
        <v>0</v>
      </c>
      <c r="R492" s="24">
        <v>2</v>
      </c>
      <c r="S492" s="24">
        <v>4</v>
      </c>
      <c r="T492" s="55"/>
      <c r="U492" s="56"/>
      <c r="V492" s="1">
        <v>486</v>
      </c>
      <c r="W492" s="2" t="str">
        <f t="shared" si="85"/>
        <v>French Fries-Small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</row>
    <row r="493" spans="2:37" ht="15">
      <c r="B493" s="23"/>
      <c r="C493" s="20" t="s">
        <v>348</v>
      </c>
      <c r="D493" s="24" t="s">
        <v>315</v>
      </c>
      <c r="E493" s="24" t="s">
        <v>95</v>
      </c>
      <c r="F493" s="24">
        <v>250</v>
      </c>
      <c r="G493" s="24">
        <v>16</v>
      </c>
      <c r="H493" s="24">
        <v>7</v>
      </c>
      <c r="I493" s="24">
        <v>0.2</v>
      </c>
      <c r="J493" s="24">
        <v>45</v>
      </c>
      <c r="K493" s="24">
        <v>540</v>
      </c>
      <c r="L493" s="24">
        <v>15</v>
      </c>
      <c r="M493" s="24">
        <v>12</v>
      </c>
      <c r="N493" s="24">
        <v>3</v>
      </c>
      <c r="O493" s="24">
        <v>6</v>
      </c>
      <c r="P493" s="24">
        <v>30</v>
      </c>
      <c r="Q493" s="24">
        <v>35</v>
      </c>
      <c r="R493" s="24">
        <v>30</v>
      </c>
      <c r="S493" s="24">
        <v>15</v>
      </c>
      <c r="T493" s="55"/>
      <c r="U493" s="56"/>
      <c r="V493" s="1">
        <v>487</v>
      </c>
      <c r="W493" s="2" t="str">
        <f t="shared" si="85"/>
        <v>Mighty Caesar Entrée Salad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</row>
    <row r="494" spans="2:37" ht="15">
      <c r="B494" s="23"/>
      <c r="C494" s="20" t="s">
        <v>349</v>
      </c>
      <c r="D494" s="24" t="s">
        <v>315</v>
      </c>
      <c r="E494" s="24" t="s">
        <v>95</v>
      </c>
      <c r="F494" s="24">
        <v>450</v>
      </c>
      <c r="G494" s="24">
        <v>25</v>
      </c>
      <c r="H494" s="24">
        <v>8</v>
      </c>
      <c r="I494" s="24">
        <v>0.2</v>
      </c>
      <c r="J494" s="24">
        <v>90</v>
      </c>
      <c r="K494" s="24">
        <v>940</v>
      </c>
      <c r="L494" s="24">
        <v>26</v>
      </c>
      <c r="M494" s="24">
        <v>12</v>
      </c>
      <c r="N494" s="24">
        <v>3</v>
      </c>
      <c r="O494" s="24">
        <v>23</v>
      </c>
      <c r="P494" s="24">
        <v>35</v>
      </c>
      <c r="Q494" s="24">
        <v>30</v>
      </c>
      <c r="R494" s="24">
        <v>35</v>
      </c>
      <c r="S494" s="24">
        <v>15</v>
      </c>
      <c r="T494" s="55"/>
      <c r="U494" s="56"/>
      <c r="V494" s="1">
        <v>488</v>
      </c>
      <c r="W494" s="2" t="str">
        <f t="shared" si="85"/>
        <v>Mighty Caesar Entrée Salad with Warm Crispy Chicken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</row>
    <row r="495" spans="2:37" ht="15">
      <c r="B495" s="23"/>
      <c r="C495" s="20" t="s">
        <v>350</v>
      </c>
      <c r="D495" s="24" t="s">
        <v>315</v>
      </c>
      <c r="E495" s="24" t="s">
        <v>95</v>
      </c>
      <c r="F495" s="24">
        <v>350</v>
      </c>
      <c r="G495" s="24">
        <v>17</v>
      </c>
      <c r="H495" s="24">
        <v>7</v>
      </c>
      <c r="I495" s="24">
        <v>0.2</v>
      </c>
      <c r="J495" s="24">
        <v>100</v>
      </c>
      <c r="K495" s="24">
        <v>830</v>
      </c>
      <c r="L495" s="24">
        <v>15</v>
      </c>
      <c r="M495" s="24">
        <v>12</v>
      </c>
      <c r="N495" s="24">
        <v>3</v>
      </c>
      <c r="O495" s="24">
        <v>26</v>
      </c>
      <c r="P495" s="24">
        <v>30</v>
      </c>
      <c r="Q495" s="24">
        <v>35</v>
      </c>
      <c r="R495" s="24">
        <v>30</v>
      </c>
      <c r="S495" s="24">
        <v>15</v>
      </c>
      <c r="T495" s="55"/>
      <c r="U495" s="56"/>
      <c r="V495" s="1">
        <v>489</v>
      </c>
      <c r="W495" s="2" t="str">
        <f t="shared" si="85"/>
        <v>Mighty Caesar Entrée Salad with Warm Grilled Chicken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1</v>
      </c>
    </row>
    <row r="496" spans="2:37" ht="15">
      <c r="B496" s="23"/>
      <c r="C496" s="20" t="s">
        <v>351</v>
      </c>
      <c r="D496" s="24" t="s">
        <v>315</v>
      </c>
      <c r="E496" s="24" t="s">
        <v>95</v>
      </c>
      <c r="F496" s="24">
        <v>120</v>
      </c>
      <c r="G496" s="24">
        <v>6</v>
      </c>
      <c r="H496" s="24">
        <v>2.5</v>
      </c>
      <c r="I496" s="24">
        <v>0.1</v>
      </c>
      <c r="J496" s="24">
        <v>15</v>
      </c>
      <c r="K496" s="24">
        <v>280</v>
      </c>
      <c r="L496" s="24">
        <v>12</v>
      </c>
      <c r="M496" s="24">
        <v>8</v>
      </c>
      <c r="N496" s="24">
        <v>2</v>
      </c>
      <c r="O496" s="24">
        <v>4</v>
      </c>
      <c r="P496" s="24">
        <v>15</v>
      </c>
      <c r="Q496" s="24">
        <v>15</v>
      </c>
      <c r="R496" s="24">
        <v>10</v>
      </c>
      <c r="S496" s="24">
        <v>8</v>
      </c>
      <c r="T496" s="55"/>
      <c r="U496" s="56"/>
      <c r="V496" s="1">
        <v>490</v>
      </c>
      <c r="W496" s="2" t="str">
        <f t="shared" si="85"/>
        <v>Side Caesar Salad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1</v>
      </c>
      <c r="AE496" s="5">
        <v>0</v>
      </c>
      <c r="AF496" s="5">
        <v>0</v>
      </c>
      <c r="AG496" s="5">
        <v>0</v>
      </c>
      <c r="AH496" s="5">
        <v>0</v>
      </c>
      <c r="AI496" s="5">
        <v>1</v>
      </c>
      <c r="AJ496" s="5">
        <v>0</v>
      </c>
      <c r="AK496" s="5">
        <v>0</v>
      </c>
    </row>
    <row r="497" spans="2:37" ht="15">
      <c r="B497" s="23"/>
      <c r="C497" s="20" t="s">
        <v>352</v>
      </c>
      <c r="D497" s="24" t="s">
        <v>315</v>
      </c>
      <c r="E497" s="24" t="s">
        <v>95</v>
      </c>
      <c r="F497" s="24">
        <v>40</v>
      </c>
      <c r="G497" s="24">
        <v>1.5</v>
      </c>
      <c r="H497" s="24">
        <v>1</v>
      </c>
      <c r="I497" s="24">
        <v>0</v>
      </c>
      <c r="J497" s="24">
        <v>5</v>
      </c>
      <c r="K497" s="24">
        <v>60</v>
      </c>
      <c r="L497" s="24">
        <v>5</v>
      </c>
      <c r="M497" s="24">
        <v>8</v>
      </c>
      <c r="N497" s="24">
        <v>3</v>
      </c>
      <c r="O497" s="24">
        <v>3</v>
      </c>
      <c r="P497" s="24">
        <v>60</v>
      </c>
      <c r="Q497" s="24">
        <v>30</v>
      </c>
      <c r="R497" s="24">
        <v>6</v>
      </c>
      <c r="S497" s="24">
        <v>4</v>
      </c>
      <c r="T497" s="55"/>
      <c r="U497" s="56"/>
      <c r="V497" s="1">
        <v>491</v>
      </c>
      <c r="W497" s="2" t="str">
        <f t="shared" si="85"/>
        <v>side Garden Fresh Salad</v>
      </c>
      <c r="X497" s="5">
        <v>1</v>
      </c>
      <c r="Y497" s="5">
        <v>0</v>
      </c>
      <c r="Z497" s="5">
        <v>1</v>
      </c>
      <c r="AA497" s="5">
        <v>0</v>
      </c>
      <c r="AB497" s="5">
        <v>1</v>
      </c>
      <c r="AC497" s="5">
        <v>0</v>
      </c>
      <c r="AD497" s="5">
        <v>0</v>
      </c>
      <c r="AE497" s="5">
        <v>0</v>
      </c>
      <c r="AF497" s="5">
        <v>0</v>
      </c>
      <c r="AG497" s="5">
        <v>1</v>
      </c>
      <c r="AH497" s="5">
        <v>0</v>
      </c>
      <c r="AI497" s="5">
        <v>0</v>
      </c>
      <c r="AJ497" s="5">
        <v>0</v>
      </c>
      <c r="AK497" s="5">
        <v>0</v>
      </c>
    </row>
    <row r="498" spans="2:37" ht="15">
      <c r="B498" s="23"/>
      <c r="C498" s="20" t="s">
        <v>353</v>
      </c>
      <c r="D498" s="24" t="s">
        <v>315</v>
      </c>
      <c r="E498" s="24" t="s">
        <v>95</v>
      </c>
      <c r="F498" s="24">
        <v>320</v>
      </c>
      <c r="G498" s="24">
        <v>11</v>
      </c>
      <c r="H498" s="24">
        <v>1.5</v>
      </c>
      <c r="I498" s="24">
        <v>0</v>
      </c>
      <c r="J498" s="24">
        <v>45</v>
      </c>
      <c r="K498" s="24">
        <v>630</v>
      </c>
      <c r="L498" s="24">
        <v>29</v>
      </c>
      <c r="M498" s="24">
        <v>20</v>
      </c>
      <c r="N498" s="24">
        <v>19</v>
      </c>
      <c r="O498" s="24">
        <v>20</v>
      </c>
      <c r="P498" s="24">
        <v>120</v>
      </c>
      <c r="Q498" s="24">
        <v>60</v>
      </c>
      <c r="R498" s="24">
        <v>8</v>
      </c>
      <c r="S498" s="24">
        <v>15</v>
      </c>
      <c r="T498" s="55"/>
      <c r="U498" s="56"/>
      <c r="V498" s="1">
        <v>492</v>
      </c>
      <c r="W498" s="2" t="str">
        <f t="shared" si="85"/>
        <v>Spicy Thai Chicken Salad with Warm Crispy Chicken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</row>
    <row r="499" spans="2:37" ht="15">
      <c r="B499" s="23"/>
      <c r="C499" s="20" t="s">
        <v>354</v>
      </c>
      <c r="D499" s="24" t="s">
        <v>315</v>
      </c>
      <c r="E499" s="24" t="s">
        <v>95</v>
      </c>
      <c r="F499" s="24">
        <v>220</v>
      </c>
      <c r="G499" s="24">
        <v>3.5</v>
      </c>
      <c r="H499" s="24">
        <v>0.5</v>
      </c>
      <c r="I499" s="24">
        <v>0</v>
      </c>
      <c r="J499" s="24">
        <v>55</v>
      </c>
      <c r="K499" s="24">
        <v>520</v>
      </c>
      <c r="L499" s="24">
        <v>18</v>
      </c>
      <c r="M499" s="24">
        <v>20</v>
      </c>
      <c r="N499" s="24">
        <v>19</v>
      </c>
      <c r="O499" s="24">
        <v>24</v>
      </c>
      <c r="P499" s="24">
        <v>120</v>
      </c>
      <c r="Q499" s="24">
        <v>60</v>
      </c>
      <c r="R499" s="24">
        <v>6</v>
      </c>
      <c r="S499" s="24">
        <v>10</v>
      </c>
      <c r="T499" s="55"/>
      <c r="U499" s="56"/>
      <c r="V499" s="1">
        <v>493</v>
      </c>
      <c r="W499" s="2" t="str">
        <f t="shared" si="85"/>
        <v>Spicy Thai Chicken Salad with Warm Grilled Chicken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</row>
    <row r="500" spans="2:37" ht="15">
      <c r="B500" s="23"/>
      <c r="C500" s="20" t="s">
        <v>355</v>
      </c>
      <c r="D500" s="24" t="s">
        <v>315</v>
      </c>
      <c r="E500" s="24" t="s">
        <v>95</v>
      </c>
      <c r="F500" s="24">
        <v>120</v>
      </c>
      <c r="G500" s="24">
        <v>2</v>
      </c>
      <c r="H500" s="24">
        <v>0</v>
      </c>
      <c r="I500" s="24">
        <v>0</v>
      </c>
      <c r="J500" s="24">
        <v>0</v>
      </c>
      <c r="K500" s="24">
        <v>230</v>
      </c>
      <c r="L500" s="24">
        <v>17</v>
      </c>
      <c r="M500" s="24">
        <v>20</v>
      </c>
      <c r="N500" s="24">
        <v>19</v>
      </c>
      <c r="O500" s="24">
        <v>3</v>
      </c>
      <c r="P500" s="24">
        <v>120</v>
      </c>
      <c r="Q500" s="24">
        <v>60</v>
      </c>
      <c r="R500" s="24">
        <v>6</v>
      </c>
      <c r="S500" s="24">
        <v>8</v>
      </c>
      <c r="T500" s="55"/>
      <c r="U500" s="56"/>
      <c r="V500" s="1">
        <v>494</v>
      </c>
      <c r="W500" s="2" t="str">
        <f t="shared" si="85"/>
        <v>Spicy Thai Salad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</row>
    <row r="501" spans="2:37" ht="15">
      <c r="B501" s="23"/>
      <c r="C501" s="20" t="s">
        <v>356</v>
      </c>
      <c r="D501" s="24" t="s">
        <v>315</v>
      </c>
      <c r="E501" s="24" t="s">
        <v>95</v>
      </c>
      <c r="F501" s="24">
        <v>430</v>
      </c>
      <c r="G501" s="24">
        <v>21</v>
      </c>
      <c r="H501" s="24">
        <v>5</v>
      </c>
      <c r="I501" s="24">
        <v>0.1</v>
      </c>
      <c r="J501" s="24">
        <v>65</v>
      </c>
      <c r="K501" s="24">
        <v>510</v>
      </c>
      <c r="L501" s="24">
        <v>36</v>
      </c>
      <c r="M501" s="24">
        <v>24</v>
      </c>
      <c r="N501" s="24">
        <v>16</v>
      </c>
      <c r="O501" s="24">
        <v>22</v>
      </c>
      <c r="P501" s="24">
        <v>30</v>
      </c>
      <c r="Q501" s="24">
        <v>80</v>
      </c>
      <c r="R501" s="24">
        <v>20</v>
      </c>
      <c r="S501" s="24">
        <v>20</v>
      </c>
      <c r="T501" s="55"/>
      <c r="U501" s="56"/>
      <c r="V501" s="1">
        <v>495</v>
      </c>
      <c r="W501" s="2" t="str">
        <f t="shared" si="85"/>
        <v>Tuscan Salad with Crispy Chicken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</row>
    <row r="502" spans="2:37" ht="15">
      <c r="B502" s="23"/>
      <c r="C502" s="20" t="s">
        <v>357</v>
      </c>
      <c r="D502" s="24" t="s">
        <v>315</v>
      </c>
      <c r="E502" s="24" t="s">
        <v>95</v>
      </c>
      <c r="F502" s="24">
        <v>330</v>
      </c>
      <c r="G502" s="24">
        <v>13</v>
      </c>
      <c r="H502" s="24">
        <v>4</v>
      </c>
      <c r="I502" s="24">
        <v>0.1</v>
      </c>
      <c r="J502" s="24">
        <v>70</v>
      </c>
      <c r="K502" s="24">
        <v>400</v>
      </c>
      <c r="L502" s="24">
        <v>25</v>
      </c>
      <c r="M502" s="24">
        <v>24</v>
      </c>
      <c r="N502" s="24">
        <v>16</v>
      </c>
      <c r="O502" s="24">
        <v>25</v>
      </c>
      <c r="P502" s="24">
        <v>35</v>
      </c>
      <c r="Q502" s="24">
        <v>80</v>
      </c>
      <c r="R502" s="24">
        <v>20</v>
      </c>
      <c r="S502" s="24">
        <v>15</v>
      </c>
      <c r="T502" s="55"/>
      <c r="U502" s="56"/>
      <c r="V502" s="1">
        <v>496</v>
      </c>
      <c r="W502" s="2" t="str">
        <f t="shared" si="85"/>
        <v>Tuscan Salad with Grilled Chicken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</row>
    <row r="503" spans="2:37" ht="15">
      <c r="B503" s="23"/>
      <c r="C503" s="24" t="s">
        <v>34</v>
      </c>
      <c r="D503" s="24" t="s">
        <v>315</v>
      </c>
      <c r="E503" s="24" t="s">
        <v>39</v>
      </c>
      <c r="F503" s="24">
        <v>80</v>
      </c>
      <c r="G503" s="24">
        <v>0</v>
      </c>
      <c r="H503" s="24">
        <v>0</v>
      </c>
      <c r="I503" s="24">
        <v>0</v>
      </c>
      <c r="J503" s="24">
        <v>0</v>
      </c>
      <c r="K503" s="24">
        <v>4</v>
      </c>
      <c r="L503" s="24">
        <v>20</v>
      </c>
      <c r="M503" s="24">
        <v>0</v>
      </c>
      <c r="N503" s="24">
        <v>18</v>
      </c>
      <c r="O503" s="24">
        <v>0</v>
      </c>
      <c r="P503" s="24">
        <v>100</v>
      </c>
      <c r="Q503" s="24">
        <v>0</v>
      </c>
      <c r="R503" s="24">
        <v>0</v>
      </c>
      <c r="S503" s="24">
        <v>0</v>
      </c>
      <c r="T503" s="55"/>
      <c r="U503" s="56"/>
      <c r="V503" s="1">
        <v>497</v>
      </c>
      <c r="W503" s="2" t="str">
        <f t="shared" si="85"/>
        <v>Apple Juice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</row>
    <row r="504" spans="2:37" ht="15">
      <c r="B504" s="23"/>
      <c r="C504" s="24" t="s">
        <v>358</v>
      </c>
      <c r="D504" s="24" t="s">
        <v>315</v>
      </c>
      <c r="E504" s="24" t="s">
        <v>39</v>
      </c>
      <c r="F504" s="24">
        <v>190</v>
      </c>
      <c r="G504" s="24">
        <v>11</v>
      </c>
      <c r="H504" s="24">
        <v>7</v>
      </c>
      <c r="I504" s="24">
        <v>0.4</v>
      </c>
      <c r="J504" s="24">
        <v>40</v>
      </c>
      <c r="K504" s="24">
        <v>120</v>
      </c>
      <c r="L504" s="24">
        <v>21</v>
      </c>
      <c r="M504" s="24">
        <v>0</v>
      </c>
      <c r="N504" s="24">
        <v>21</v>
      </c>
      <c r="O504" s="24">
        <v>2</v>
      </c>
      <c r="P504" s="24">
        <v>15</v>
      </c>
      <c r="Q504" s="24">
        <v>0</v>
      </c>
      <c r="R504" s="24">
        <v>6</v>
      </c>
      <c r="S504" s="24">
        <v>70</v>
      </c>
      <c r="T504" s="55"/>
      <c r="U504" s="56"/>
      <c r="V504" s="1">
        <v>498</v>
      </c>
      <c r="W504" s="2" t="str">
        <f t="shared" si="85"/>
        <v>Caramel Iced Coffee-large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</row>
    <row r="505" spans="2:37" ht="15">
      <c r="B505" s="23"/>
      <c r="C505" s="24" t="s">
        <v>359</v>
      </c>
      <c r="D505" s="24" t="s">
        <v>315</v>
      </c>
      <c r="E505" s="24" t="s">
        <v>39</v>
      </c>
      <c r="F505" s="24">
        <v>100</v>
      </c>
      <c r="G505" s="24">
        <v>6</v>
      </c>
      <c r="H505" s="24">
        <v>3.5</v>
      </c>
      <c r="I505" s="24">
        <v>0.2</v>
      </c>
      <c r="J505" s="24">
        <v>20</v>
      </c>
      <c r="K505" s="24">
        <v>60</v>
      </c>
      <c r="L505" s="24">
        <v>11</v>
      </c>
      <c r="M505" s="24">
        <v>0</v>
      </c>
      <c r="N505" s="24">
        <v>11</v>
      </c>
      <c r="O505" s="24">
        <v>1</v>
      </c>
      <c r="P505" s="24">
        <v>6</v>
      </c>
      <c r="Q505" s="24">
        <v>0</v>
      </c>
      <c r="R505" s="24">
        <v>2</v>
      </c>
      <c r="S505" s="24">
        <v>40</v>
      </c>
      <c r="T505" s="55"/>
      <c r="U505" s="56"/>
      <c r="V505" s="1">
        <v>499</v>
      </c>
      <c r="W505" s="2" t="str">
        <f t="shared" si="85"/>
        <v>Caramel Iced Coffee-small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</row>
    <row r="506" spans="2:37" ht="15">
      <c r="B506" s="23"/>
      <c r="C506" s="24" t="s">
        <v>360</v>
      </c>
      <c r="D506" s="24" t="s">
        <v>315</v>
      </c>
      <c r="E506" s="24" t="s">
        <v>39</v>
      </c>
      <c r="F506" s="24">
        <v>190</v>
      </c>
      <c r="G506" s="24">
        <v>4</v>
      </c>
      <c r="H506" s="24">
        <v>3</v>
      </c>
      <c r="I506" s="24">
        <v>0</v>
      </c>
      <c r="J506" s="24">
        <v>0</v>
      </c>
      <c r="K506" s="24">
        <v>290</v>
      </c>
      <c r="L506" s="24">
        <v>39</v>
      </c>
      <c r="M506" s="24">
        <v>1</v>
      </c>
      <c r="N506" s="24">
        <v>27</v>
      </c>
      <c r="O506" s="24">
        <v>1</v>
      </c>
      <c r="P506" s="24">
        <v>0</v>
      </c>
      <c r="Q506" s="24">
        <v>0</v>
      </c>
      <c r="R506" s="24">
        <v>0</v>
      </c>
      <c r="S506" s="24">
        <v>6</v>
      </c>
      <c r="T506" s="55"/>
      <c r="U506" s="56"/>
      <c r="V506" s="1">
        <v>500</v>
      </c>
      <c r="W506" s="2" t="str">
        <f t="shared" si="85"/>
        <v>Carnation hot Chocolate(small)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</row>
    <row r="507" spans="2:37" ht="15">
      <c r="B507" s="23"/>
      <c r="C507" s="24" t="s">
        <v>361</v>
      </c>
      <c r="D507" s="24" t="s">
        <v>315</v>
      </c>
      <c r="E507" s="24" t="s">
        <v>39</v>
      </c>
      <c r="F507" s="24">
        <v>320</v>
      </c>
      <c r="G507" s="24">
        <v>0</v>
      </c>
      <c r="H507" s="24">
        <v>0</v>
      </c>
      <c r="I507" s="24">
        <v>0</v>
      </c>
      <c r="J507" s="24">
        <v>0</v>
      </c>
      <c r="K507" s="24">
        <v>10</v>
      </c>
      <c r="L507" s="24">
        <v>82</v>
      </c>
      <c r="M507" s="24">
        <v>0</v>
      </c>
      <c r="N507" s="24">
        <v>82</v>
      </c>
      <c r="O507" s="24">
        <v>0</v>
      </c>
      <c r="P507" s="24">
        <v>0</v>
      </c>
      <c r="Q507" s="24">
        <v>0</v>
      </c>
      <c r="R507" s="24">
        <v>0</v>
      </c>
      <c r="S507" s="24">
        <v>0</v>
      </c>
      <c r="T507" s="55"/>
      <c r="U507" s="56"/>
      <c r="V507" s="1">
        <v>501</v>
      </c>
      <c r="W507" s="2" t="str">
        <f t="shared" si="85"/>
        <v>Coca-Cola - Large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</row>
    <row r="508" spans="2:37" ht="15">
      <c r="B508" s="23"/>
      <c r="C508" s="24" t="s">
        <v>362</v>
      </c>
      <c r="D508" s="24" t="s">
        <v>315</v>
      </c>
      <c r="E508" s="24" t="s">
        <v>39</v>
      </c>
      <c r="F508" s="24">
        <v>220</v>
      </c>
      <c r="G508" s="24">
        <v>0</v>
      </c>
      <c r="H508" s="24">
        <v>0</v>
      </c>
      <c r="I508" s="24">
        <v>0</v>
      </c>
      <c r="J508" s="24">
        <v>0</v>
      </c>
      <c r="K508" s="24">
        <v>10</v>
      </c>
      <c r="L508" s="24">
        <v>56</v>
      </c>
      <c r="M508" s="24">
        <v>0</v>
      </c>
      <c r="N508" s="24">
        <v>56</v>
      </c>
      <c r="O508" s="24">
        <v>0</v>
      </c>
      <c r="P508" s="24">
        <v>0</v>
      </c>
      <c r="Q508" s="24">
        <v>0</v>
      </c>
      <c r="R508" s="24">
        <v>0</v>
      </c>
      <c r="S508" s="24">
        <v>0</v>
      </c>
      <c r="T508" s="55"/>
      <c r="U508" s="56"/>
      <c r="V508" s="1">
        <v>502</v>
      </c>
      <c r="W508" s="2" t="str">
        <f t="shared" si="85"/>
        <v>Coca-Cola - Medium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</row>
    <row r="509" spans="2:37" ht="15">
      <c r="B509" s="23"/>
      <c r="C509" s="24" t="s">
        <v>363</v>
      </c>
      <c r="D509" s="24" t="s">
        <v>315</v>
      </c>
      <c r="E509" s="24" t="s">
        <v>39</v>
      </c>
      <c r="F509" s="24">
        <v>150</v>
      </c>
      <c r="G509" s="24">
        <v>0</v>
      </c>
      <c r="H509" s="24">
        <v>0</v>
      </c>
      <c r="I509" s="24">
        <v>0</v>
      </c>
      <c r="J509" s="24">
        <v>0</v>
      </c>
      <c r="K509" s="24">
        <v>5</v>
      </c>
      <c r="L509" s="24">
        <v>39</v>
      </c>
      <c r="M509" s="24">
        <v>0</v>
      </c>
      <c r="N509" s="24">
        <v>39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55"/>
      <c r="U509" s="56"/>
      <c r="V509" s="1">
        <v>503</v>
      </c>
      <c r="W509" s="2" t="str">
        <f t="shared" si="85"/>
        <v>Coca-Cola - Small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</row>
    <row r="510" spans="2:37" ht="15">
      <c r="B510" s="23"/>
      <c r="C510" s="24" t="s">
        <v>364</v>
      </c>
      <c r="D510" s="24" t="s">
        <v>315</v>
      </c>
      <c r="E510" s="24" t="s">
        <v>39</v>
      </c>
      <c r="F510" s="24">
        <v>2</v>
      </c>
      <c r="G510" s="24">
        <v>0</v>
      </c>
      <c r="H510" s="24">
        <v>0</v>
      </c>
      <c r="I510" s="24">
        <v>0</v>
      </c>
      <c r="J510" s="24">
        <v>0</v>
      </c>
      <c r="K510" s="24">
        <v>30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4">
        <v>0</v>
      </c>
      <c r="S510" s="24">
        <v>0</v>
      </c>
      <c r="T510" s="55"/>
      <c r="U510" s="56"/>
      <c r="V510" s="1">
        <v>504</v>
      </c>
      <c r="W510" s="2" t="str">
        <f t="shared" si="85"/>
        <v>Diet Coke-Large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</row>
    <row r="511" spans="2:37" ht="15">
      <c r="B511" s="23"/>
      <c r="C511" s="24" t="s">
        <v>365</v>
      </c>
      <c r="D511" s="24" t="s">
        <v>315</v>
      </c>
      <c r="E511" s="24" t="s">
        <v>39</v>
      </c>
      <c r="F511" s="24">
        <v>1</v>
      </c>
      <c r="G511" s="24">
        <v>0</v>
      </c>
      <c r="H511" s="24">
        <v>0</v>
      </c>
      <c r="I511" s="24">
        <v>0</v>
      </c>
      <c r="J511" s="24">
        <v>0</v>
      </c>
      <c r="K511" s="24">
        <v>20</v>
      </c>
      <c r="L511" s="24">
        <v>0</v>
      </c>
      <c r="M511" s="24">
        <v>0</v>
      </c>
      <c r="N511" s="24">
        <v>0</v>
      </c>
      <c r="O511" s="24">
        <v>0</v>
      </c>
      <c r="P511" s="24">
        <v>0</v>
      </c>
      <c r="Q511" s="24">
        <v>0</v>
      </c>
      <c r="R511" s="24">
        <v>0</v>
      </c>
      <c r="S511" s="24">
        <v>0</v>
      </c>
      <c r="T511" s="55"/>
      <c r="U511" s="56"/>
      <c r="V511" s="1">
        <v>505</v>
      </c>
      <c r="W511" s="2" t="str">
        <f t="shared" si="85"/>
        <v>Diet Coke-Medium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</row>
    <row r="512" spans="2:37" ht="15">
      <c r="B512" s="23"/>
      <c r="C512" s="24" t="s">
        <v>366</v>
      </c>
      <c r="D512" s="24" t="s">
        <v>315</v>
      </c>
      <c r="E512" s="24" t="s">
        <v>39</v>
      </c>
      <c r="F512" s="24">
        <v>1</v>
      </c>
      <c r="G512" s="24">
        <v>0</v>
      </c>
      <c r="H512" s="24">
        <v>0</v>
      </c>
      <c r="I512" s="24">
        <v>0</v>
      </c>
      <c r="J512" s="24">
        <v>0</v>
      </c>
      <c r="K512" s="24">
        <v>15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55"/>
      <c r="U512" s="56"/>
      <c r="V512" s="1">
        <v>506</v>
      </c>
      <c r="W512" s="2" t="str">
        <f t="shared" si="85"/>
        <v>Diet Coke-Small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1</v>
      </c>
    </row>
    <row r="513" spans="2:37" ht="15">
      <c r="B513" s="23"/>
      <c r="C513" s="24" t="s">
        <v>367</v>
      </c>
      <c r="D513" s="24" t="s">
        <v>315</v>
      </c>
      <c r="E513" s="24" t="s">
        <v>39</v>
      </c>
      <c r="F513" s="24">
        <v>120</v>
      </c>
      <c r="G513" s="24">
        <v>6</v>
      </c>
      <c r="H513" s="24">
        <v>3.5</v>
      </c>
      <c r="I513" s="24">
        <v>0.2</v>
      </c>
      <c r="J513" s="24">
        <v>20</v>
      </c>
      <c r="K513" s="24">
        <v>35</v>
      </c>
      <c r="L513" s="24">
        <v>16</v>
      </c>
      <c r="M513" s="24">
        <v>0</v>
      </c>
      <c r="N513" s="24">
        <v>16</v>
      </c>
      <c r="O513" s="24">
        <v>1</v>
      </c>
      <c r="P513" s="24">
        <v>6</v>
      </c>
      <c r="Q513" s="24">
        <v>0</v>
      </c>
      <c r="R513" s="24">
        <v>2</v>
      </c>
      <c r="S513" s="24">
        <v>40</v>
      </c>
      <c r="T513" s="55"/>
      <c r="U513" s="56"/>
      <c r="V513" s="1">
        <v>507</v>
      </c>
      <c r="W513" s="2" t="str">
        <f t="shared" si="85"/>
        <v>Iced coffee-small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</row>
    <row r="514" spans="2:37" ht="15">
      <c r="B514" s="23"/>
      <c r="C514" s="24" t="s">
        <v>368</v>
      </c>
      <c r="D514" s="24" t="s">
        <v>315</v>
      </c>
      <c r="E514" s="24" t="s">
        <v>39</v>
      </c>
      <c r="F514" s="24">
        <v>230</v>
      </c>
      <c r="G514" s="24">
        <v>0</v>
      </c>
      <c r="H514" s="24">
        <v>0</v>
      </c>
      <c r="I514" s="24">
        <v>0</v>
      </c>
      <c r="J514" s="24">
        <v>0</v>
      </c>
      <c r="K514" s="24">
        <v>25</v>
      </c>
      <c r="L514" s="24">
        <v>59</v>
      </c>
      <c r="M514" s="24">
        <v>0</v>
      </c>
      <c r="N514" s="24">
        <v>59</v>
      </c>
      <c r="O514" s="24">
        <v>0</v>
      </c>
      <c r="P514" s="24">
        <v>0</v>
      </c>
      <c r="Q514" s="24">
        <v>0</v>
      </c>
      <c r="R514" s="24">
        <v>0</v>
      </c>
      <c r="S514" s="24">
        <v>0</v>
      </c>
      <c r="T514" s="55"/>
      <c r="U514" s="56"/>
      <c r="V514" s="1">
        <v>508</v>
      </c>
      <c r="W514" s="2" t="str">
        <f t="shared" si="85"/>
        <v>Nestea Iced Tea-Large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</row>
    <row r="515" spans="2:37" ht="15">
      <c r="B515" s="23"/>
      <c r="C515" s="24" t="s">
        <v>369</v>
      </c>
      <c r="D515" s="24" t="s">
        <v>315</v>
      </c>
      <c r="E515" s="24" t="s">
        <v>39</v>
      </c>
      <c r="F515" s="24">
        <v>160</v>
      </c>
      <c r="G515" s="24">
        <v>0</v>
      </c>
      <c r="H515" s="24">
        <v>0</v>
      </c>
      <c r="I515" s="24">
        <v>0</v>
      </c>
      <c r="J515" s="24">
        <v>0</v>
      </c>
      <c r="K515" s="24">
        <v>15</v>
      </c>
      <c r="L515" s="24">
        <v>40</v>
      </c>
      <c r="M515" s="24">
        <v>0</v>
      </c>
      <c r="N515" s="24">
        <v>40</v>
      </c>
      <c r="O515" s="24">
        <v>0</v>
      </c>
      <c r="P515" s="24">
        <v>0</v>
      </c>
      <c r="Q515" s="24">
        <v>0</v>
      </c>
      <c r="R515" s="24">
        <v>0</v>
      </c>
      <c r="S515" s="24">
        <v>0</v>
      </c>
      <c r="T515" s="55"/>
      <c r="U515" s="56"/>
      <c r="V515" s="1">
        <v>509</v>
      </c>
      <c r="W515" s="2" t="str">
        <f t="shared" si="85"/>
        <v>Nestea Iced Tea-Medium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</row>
    <row r="516" spans="2:37" ht="15">
      <c r="B516" s="23"/>
      <c r="C516" s="24" t="s">
        <v>370</v>
      </c>
      <c r="D516" s="24" t="s">
        <v>315</v>
      </c>
      <c r="E516" s="24" t="s">
        <v>39</v>
      </c>
      <c r="F516" s="24">
        <v>110</v>
      </c>
      <c r="G516" s="24">
        <v>0</v>
      </c>
      <c r="H516" s="24">
        <v>0</v>
      </c>
      <c r="I516" s="24">
        <v>0</v>
      </c>
      <c r="J516" s="24">
        <v>0</v>
      </c>
      <c r="K516" s="24">
        <v>10</v>
      </c>
      <c r="L516" s="24">
        <v>28</v>
      </c>
      <c r="M516" s="24">
        <v>0</v>
      </c>
      <c r="N516" s="24">
        <v>28</v>
      </c>
      <c r="O516" s="24">
        <v>0</v>
      </c>
      <c r="P516" s="24">
        <v>0</v>
      </c>
      <c r="Q516" s="24">
        <v>0</v>
      </c>
      <c r="R516" s="24">
        <v>0</v>
      </c>
      <c r="S516" s="24">
        <v>0</v>
      </c>
      <c r="T516" s="55"/>
      <c r="U516" s="56"/>
      <c r="V516" s="1">
        <v>510</v>
      </c>
      <c r="W516" s="2" t="str">
        <f t="shared" si="85"/>
        <v>Nestea Iced Tea-Small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</row>
    <row r="517" spans="2:37" ht="15">
      <c r="B517" s="23"/>
      <c r="C517" s="24" t="s">
        <v>371</v>
      </c>
      <c r="D517" s="24" t="s">
        <v>315</v>
      </c>
      <c r="E517" s="24" t="s">
        <v>39</v>
      </c>
      <c r="F517" s="24">
        <v>240</v>
      </c>
      <c r="G517" s="24">
        <v>0</v>
      </c>
      <c r="H517" s="24">
        <v>0</v>
      </c>
      <c r="I517" s="24">
        <v>0</v>
      </c>
      <c r="J517" s="24">
        <v>0</v>
      </c>
      <c r="K517" s="24">
        <v>5</v>
      </c>
      <c r="L517" s="24">
        <v>56</v>
      </c>
      <c r="M517" s="24">
        <v>0</v>
      </c>
      <c r="N517" s="24">
        <v>50</v>
      </c>
      <c r="O517" s="24">
        <v>0</v>
      </c>
      <c r="P517" s="24">
        <v>0</v>
      </c>
      <c r="Q517" s="24">
        <v>300</v>
      </c>
      <c r="R517" s="24">
        <v>0</v>
      </c>
      <c r="S517" s="24">
        <v>0</v>
      </c>
      <c r="T517" s="55"/>
      <c r="U517" s="56"/>
      <c r="V517" s="1">
        <v>511</v>
      </c>
      <c r="W517" s="2" t="str">
        <f t="shared" si="85"/>
        <v>Orange Juice - large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</row>
    <row r="518" spans="2:37" ht="15">
      <c r="B518" s="23"/>
      <c r="C518" s="24" t="s">
        <v>372</v>
      </c>
      <c r="D518" s="24" t="s">
        <v>315</v>
      </c>
      <c r="E518" s="24" t="s">
        <v>39</v>
      </c>
      <c r="F518" s="24">
        <v>180</v>
      </c>
      <c r="G518" s="24">
        <v>0</v>
      </c>
      <c r="H518" s="24">
        <v>0</v>
      </c>
      <c r="I518" s="24">
        <v>0</v>
      </c>
      <c r="J518" s="24">
        <v>0</v>
      </c>
      <c r="K518" s="24">
        <v>4</v>
      </c>
      <c r="L518" s="24">
        <v>42</v>
      </c>
      <c r="M518" s="24">
        <v>0</v>
      </c>
      <c r="N518" s="24">
        <v>37</v>
      </c>
      <c r="O518" s="24">
        <v>0</v>
      </c>
      <c r="P518" s="24">
        <v>0</v>
      </c>
      <c r="Q518" s="24">
        <v>220</v>
      </c>
      <c r="R518" s="24">
        <v>0</v>
      </c>
      <c r="S518" s="24">
        <v>0</v>
      </c>
      <c r="T518" s="55"/>
      <c r="U518" s="56"/>
      <c r="V518" s="1">
        <v>512</v>
      </c>
      <c r="W518" s="2" t="str">
        <f t="shared" si="85"/>
        <v>Orange Juice - Small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</row>
    <row r="519" spans="2:37" ht="15">
      <c r="B519" s="23"/>
      <c r="C519" s="24" t="s">
        <v>373</v>
      </c>
      <c r="D519" s="24" t="s">
        <v>315</v>
      </c>
      <c r="E519" s="24" t="s">
        <v>39</v>
      </c>
      <c r="F519" s="24">
        <v>290</v>
      </c>
      <c r="G519" s="24">
        <v>0</v>
      </c>
      <c r="H519" s="24">
        <v>0</v>
      </c>
      <c r="I519" s="24">
        <v>0</v>
      </c>
      <c r="J519" s="24">
        <v>0</v>
      </c>
      <c r="K519" s="24">
        <v>65</v>
      </c>
      <c r="L519" s="24">
        <v>75</v>
      </c>
      <c r="M519" s="24">
        <v>0</v>
      </c>
      <c r="N519" s="24">
        <v>0</v>
      </c>
      <c r="O519" s="24">
        <v>0</v>
      </c>
      <c r="P519" s="24">
        <v>0</v>
      </c>
      <c r="Q519" s="24">
        <v>0</v>
      </c>
      <c r="R519" s="24">
        <v>0</v>
      </c>
      <c r="S519" s="24">
        <v>0</v>
      </c>
      <c r="T519" s="55"/>
      <c r="U519" s="56"/>
      <c r="V519" s="1">
        <v>513</v>
      </c>
      <c r="W519" s="2" t="str">
        <f t="shared" si="85"/>
        <v>Sprite - large</v>
      </c>
      <c r="X519" s="5">
        <v>1</v>
      </c>
      <c r="Y519" s="5">
        <v>0</v>
      </c>
      <c r="Z519" s="5">
        <v>1</v>
      </c>
      <c r="AA519" s="5">
        <v>0</v>
      </c>
      <c r="AB519" s="5">
        <v>1</v>
      </c>
      <c r="AC519" s="5">
        <v>0</v>
      </c>
      <c r="AD519" s="5">
        <v>1</v>
      </c>
      <c r="AE519" s="5">
        <v>0</v>
      </c>
      <c r="AF519" s="5">
        <v>0</v>
      </c>
      <c r="AG519" s="5">
        <v>1</v>
      </c>
      <c r="AH519" s="5">
        <v>0</v>
      </c>
      <c r="AI519" s="5">
        <v>1</v>
      </c>
      <c r="AJ519" s="5">
        <v>0</v>
      </c>
      <c r="AK519" s="5">
        <v>0</v>
      </c>
    </row>
    <row r="520" spans="2:37" ht="15">
      <c r="B520" s="23"/>
      <c r="C520" s="24" t="s">
        <v>374</v>
      </c>
      <c r="D520" s="24" t="s">
        <v>315</v>
      </c>
      <c r="E520" s="24" t="s">
        <v>39</v>
      </c>
      <c r="F520" s="24">
        <v>200</v>
      </c>
      <c r="G520" s="24">
        <v>0</v>
      </c>
      <c r="H520" s="24">
        <v>0</v>
      </c>
      <c r="I520" s="24">
        <v>0</v>
      </c>
      <c r="J520" s="24">
        <v>0</v>
      </c>
      <c r="K520" s="24">
        <v>45</v>
      </c>
      <c r="L520" s="24">
        <v>51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55"/>
      <c r="U520" s="56"/>
      <c r="V520" s="1">
        <v>514</v>
      </c>
      <c r="W520" s="2" t="str">
        <f t="shared" ref="W520:W583" si="86">C520</f>
        <v>Sprite - Medium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</row>
    <row r="521" spans="2:37" ht="15">
      <c r="B521" s="23"/>
      <c r="C521" s="24" t="s">
        <v>375</v>
      </c>
      <c r="D521" s="24" t="s">
        <v>315</v>
      </c>
      <c r="E521" s="24" t="s">
        <v>39</v>
      </c>
      <c r="F521" s="24">
        <v>140</v>
      </c>
      <c r="G521" s="24">
        <v>0</v>
      </c>
      <c r="H521" s="24">
        <v>0</v>
      </c>
      <c r="I521" s="24">
        <v>0</v>
      </c>
      <c r="J521" s="24">
        <v>0</v>
      </c>
      <c r="K521" s="24">
        <v>30</v>
      </c>
      <c r="L521" s="24">
        <v>35</v>
      </c>
      <c r="M521" s="24">
        <v>0</v>
      </c>
      <c r="N521" s="24">
        <v>0</v>
      </c>
      <c r="O521" s="24">
        <v>0</v>
      </c>
      <c r="P521" s="24">
        <v>0</v>
      </c>
      <c r="Q521" s="24">
        <v>0</v>
      </c>
      <c r="R521" s="24">
        <v>0</v>
      </c>
      <c r="S521" s="24">
        <v>0</v>
      </c>
      <c r="T521" s="55"/>
      <c r="U521" s="56"/>
      <c r="V521" s="1">
        <v>515</v>
      </c>
      <c r="W521" s="2" t="str">
        <f t="shared" si="86"/>
        <v>Sprite - Small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</row>
    <row r="522" spans="2:37" ht="15">
      <c r="B522" s="23"/>
      <c r="C522" s="20" t="s">
        <v>376</v>
      </c>
      <c r="D522" s="24" t="s">
        <v>315</v>
      </c>
      <c r="E522" s="24" t="s">
        <v>39</v>
      </c>
      <c r="F522" s="24">
        <v>70</v>
      </c>
      <c r="G522" s="24">
        <v>6</v>
      </c>
      <c r="H522" s="24">
        <v>3.5</v>
      </c>
      <c r="I522" s="24">
        <v>0.2</v>
      </c>
      <c r="J522" s="24">
        <v>20</v>
      </c>
      <c r="K522" s="24">
        <v>45</v>
      </c>
      <c r="L522" s="24">
        <v>6</v>
      </c>
      <c r="M522" s="24">
        <v>0</v>
      </c>
      <c r="N522" s="24">
        <v>2</v>
      </c>
      <c r="O522" s="24">
        <v>1</v>
      </c>
      <c r="P522" s="24">
        <v>6</v>
      </c>
      <c r="Q522" s="24">
        <v>0</v>
      </c>
      <c r="R522" s="24">
        <v>2</v>
      </c>
      <c r="S522" s="24">
        <v>40</v>
      </c>
      <c r="T522" s="55"/>
      <c r="U522" s="56"/>
      <c r="V522" s="1">
        <v>516</v>
      </c>
      <c r="W522" s="2" t="str">
        <f t="shared" si="86"/>
        <v>Sugar Free Vanilla Iced Coffee small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</row>
    <row r="523" spans="2:37" ht="15">
      <c r="B523" s="23"/>
      <c r="C523" s="20" t="s">
        <v>377</v>
      </c>
      <c r="D523" s="24" t="s">
        <v>315</v>
      </c>
      <c r="E523" s="24" t="s">
        <v>39</v>
      </c>
      <c r="F523" s="24">
        <v>560</v>
      </c>
      <c r="G523" s="24">
        <v>14</v>
      </c>
      <c r="H523" s="24">
        <v>9</v>
      </c>
      <c r="I523" s="24">
        <v>0.3</v>
      </c>
      <c r="J523" s="24">
        <v>55</v>
      </c>
      <c r="K523" s="24">
        <v>420</v>
      </c>
      <c r="L523" s="24">
        <v>99</v>
      </c>
      <c r="M523" s="24">
        <v>1</v>
      </c>
      <c r="N523" s="24">
        <v>77</v>
      </c>
      <c r="O523" s="24">
        <v>11</v>
      </c>
      <c r="P523" s="24">
        <v>15</v>
      </c>
      <c r="Q523" s="24">
        <v>2</v>
      </c>
      <c r="R523" s="24">
        <v>35</v>
      </c>
      <c r="S523" s="24">
        <v>15</v>
      </c>
      <c r="T523" s="55"/>
      <c r="U523" s="56"/>
      <c r="V523" s="1">
        <v>517</v>
      </c>
      <c r="W523" s="2" t="str">
        <f t="shared" si="86"/>
        <v>Triple Thick Milkshake-Chocolate, small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</row>
    <row r="524" spans="2:37" ht="15">
      <c r="B524" s="23"/>
      <c r="C524" s="20" t="s">
        <v>378</v>
      </c>
      <c r="D524" s="24" t="s">
        <v>315</v>
      </c>
      <c r="E524" s="24" t="s">
        <v>39</v>
      </c>
      <c r="F524" s="24">
        <v>540</v>
      </c>
      <c r="G524" s="24">
        <v>13</v>
      </c>
      <c r="H524" s="24">
        <v>8</v>
      </c>
      <c r="I524" s="24">
        <v>0.3</v>
      </c>
      <c r="J524" s="24">
        <v>55</v>
      </c>
      <c r="K524" s="24">
        <v>330</v>
      </c>
      <c r="L524" s="24">
        <v>94</v>
      </c>
      <c r="M524" s="24">
        <v>0</v>
      </c>
      <c r="N524" s="24">
        <v>76</v>
      </c>
      <c r="O524" s="24">
        <v>11</v>
      </c>
      <c r="P524" s="24">
        <v>15</v>
      </c>
      <c r="Q524" s="24">
        <v>6</v>
      </c>
      <c r="R524" s="24">
        <v>35</v>
      </c>
      <c r="S524" s="24">
        <v>4</v>
      </c>
      <c r="T524" s="55"/>
      <c r="U524" s="56"/>
      <c r="V524" s="1">
        <v>518</v>
      </c>
      <c r="W524" s="2" t="str">
        <f t="shared" si="86"/>
        <v>Triple Thick Milkshake-Strawberry, small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</row>
    <row r="525" spans="2:37" ht="15">
      <c r="B525" s="23"/>
      <c r="C525" s="20" t="s">
        <v>379</v>
      </c>
      <c r="D525" s="24" t="s">
        <v>315</v>
      </c>
      <c r="E525" s="24" t="s">
        <v>39</v>
      </c>
      <c r="F525" s="24">
        <v>540</v>
      </c>
      <c r="G525" s="24">
        <v>13</v>
      </c>
      <c r="H525" s="24">
        <v>8</v>
      </c>
      <c r="I525" s="24">
        <v>0.3</v>
      </c>
      <c r="J525" s="24">
        <v>55</v>
      </c>
      <c r="K525" s="24">
        <v>330</v>
      </c>
      <c r="L525" s="24">
        <v>95</v>
      </c>
      <c r="M525" s="24">
        <v>0</v>
      </c>
      <c r="N525" s="24">
        <v>68</v>
      </c>
      <c r="O525" s="24">
        <v>11</v>
      </c>
      <c r="P525" s="24">
        <v>25</v>
      </c>
      <c r="Q525" s="24">
        <v>2</v>
      </c>
      <c r="R525" s="24">
        <v>35</v>
      </c>
      <c r="S525" s="24">
        <v>2</v>
      </c>
      <c r="T525" s="55"/>
      <c r="U525" s="56"/>
      <c r="V525" s="1">
        <v>519</v>
      </c>
      <c r="W525" s="2" t="str">
        <f t="shared" si="86"/>
        <v>Triple Thick Milkshake-Vanilla, small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</row>
    <row r="526" spans="2:37" ht="15">
      <c r="B526" s="23"/>
      <c r="C526" s="24" t="s">
        <v>380</v>
      </c>
      <c r="D526" s="24" t="s">
        <v>315</v>
      </c>
      <c r="E526" s="24" t="s">
        <v>39</v>
      </c>
      <c r="F526" s="24">
        <v>200</v>
      </c>
      <c r="G526" s="24">
        <v>11</v>
      </c>
      <c r="H526" s="24">
        <v>7</v>
      </c>
      <c r="I526" s="24">
        <v>0.4</v>
      </c>
      <c r="J526" s="24">
        <v>40</v>
      </c>
      <c r="K526" s="24">
        <v>65</v>
      </c>
      <c r="L526" s="24">
        <v>23</v>
      </c>
      <c r="M526" s="24">
        <v>0</v>
      </c>
      <c r="N526" s="24">
        <v>23</v>
      </c>
      <c r="O526" s="24">
        <v>2</v>
      </c>
      <c r="P526" s="24">
        <v>15</v>
      </c>
      <c r="Q526" s="24">
        <v>0</v>
      </c>
      <c r="R526" s="24">
        <v>6</v>
      </c>
      <c r="S526" s="24">
        <v>70</v>
      </c>
      <c r="T526" s="55"/>
      <c r="U526" s="56"/>
      <c r="V526" s="1">
        <v>520</v>
      </c>
      <c r="W526" s="2" t="str">
        <f t="shared" si="86"/>
        <v>Vanilla Iced Coffee -Large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</row>
    <row r="527" spans="2:37" ht="15">
      <c r="B527" s="23"/>
      <c r="C527" s="24" t="s">
        <v>381</v>
      </c>
      <c r="D527" s="24" t="s">
        <v>315</v>
      </c>
      <c r="E527" s="24" t="s">
        <v>39</v>
      </c>
      <c r="F527" s="24">
        <v>100</v>
      </c>
      <c r="G527" s="24">
        <v>6</v>
      </c>
      <c r="H527" s="24">
        <v>3.5</v>
      </c>
      <c r="I527" s="24">
        <v>0.2</v>
      </c>
      <c r="J527" s="24">
        <v>20</v>
      </c>
      <c r="K527" s="24">
        <v>35</v>
      </c>
      <c r="L527" s="24">
        <v>12</v>
      </c>
      <c r="M527" s="24">
        <v>0</v>
      </c>
      <c r="N527" s="24">
        <v>12</v>
      </c>
      <c r="O527" s="24">
        <v>1</v>
      </c>
      <c r="P527" s="24">
        <v>6</v>
      </c>
      <c r="Q527" s="24">
        <v>0</v>
      </c>
      <c r="R527" s="24">
        <v>2</v>
      </c>
      <c r="S527" s="24">
        <v>40</v>
      </c>
      <c r="T527" s="55"/>
      <c r="U527" s="56"/>
      <c r="V527" s="1">
        <v>521</v>
      </c>
      <c r="W527" s="2" t="str">
        <f t="shared" si="86"/>
        <v>Vanilla Iced Coffee -Small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</row>
    <row r="528" spans="2:37" ht="15">
      <c r="B528" s="23"/>
      <c r="C528" s="20" t="s">
        <v>382</v>
      </c>
      <c r="D528" s="24" t="s">
        <v>316</v>
      </c>
      <c r="E528" s="24" t="s">
        <v>75</v>
      </c>
      <c r="F528" s="24">
        <v>300</v>
      </c>
      <c r="G528" s="24">
        <v>8</v>
      </c>
      <c r="H528" s="24">
        <v>3</v>
      </c>
      <c r="I528" s="24">
        <v>0</v>
      </c>
      <c r="J528" s="24">
        <v>20</v>
      </c>
      <c r="K528" s="24">
        <v>610</v>
      </c>
      <c r="L528" s="24">
        <v>43</v>
      </c>
      <c r="M528" s="24">
        <v>5</v>
      </c>
      <c r="N528" s="24">
        <v>7</v>
      </c>
      <c r="O528" s="24">
        <v>15</v>
      </c>
      <c r="P528" s="24">
        <v>8</v>
      </c>
      <c r="Q528" s="24">
        <v>8</v>
      </c>
      <c r="R528" s="24">
        <v>4</v>
      </c>
      <c r="S528" s="24">
        <v>15</v>
      </c>
      <c r="T528" s="55"/>
      <c r="U528" s="56"/>
      <c r="V528" s="1">
        <v>522</v>
      </c>
      <c r="W528" s="2" t="str">
        <f t="shared" si="86"/>
        <v>6- inch BLT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</row>
    <row r="529" spans="2:37" ht="15">
      <c r="B529" s="23"/>
      <c r="C529" s="20" t="s">
        <v>383</v>
      </c>
      <c r="D529" s="24" t="s">
        <v>316</v>
      </c>
      <c r="E529" s="24" t="s">
        <v>75</v>
      </c>
      <c r="F529" s="24">
        <v>500</v>
      </c>
      <c r="G529" s="24">
        <v>23</v>
      </c>
      <c r="H529" s="24">
        <v>7</v>
      </c>
      <c r="I529" s="24">
        <v>0.5</v>
      </c>
      <c r="J529" s="24">
        <v>65</v>
      </c>
      <c r="K529" s="24">
        <v>1060</v>
      </c>
      <c r="L529" s="24">
        <v>46</v>
      </c>
      <c r="M529" s="24">
        <v>5</v>
      </c>
      <c r="N529" s="24">
        <v>8</v>
      </c>
      <c r="O529" s="24">
        <v>28</v>
      </c>
      <c r="P529" s="24">
        <v>8</v>
      </c>
      <c r="Q529" s="24">
        <v>20</v>
      </c>
      <c r="R529" s="24">
        <v>15</v>
      </c>
      <c r="S529" s="24">
        <v>15</v>
      </c>
      <c r="T529" s="55"/>
      <c r="U529" s="56"/>
      <c r="V529" s="1">
        <v>523</v>
      </c>
      <c r="W529" s="2" t="str">
        <f t="shared" si="86"/>
        <v>6-inch Chicken &amp;Bacon Ranch Melt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</row>
    <row r="530" spans="2:37" ht="15">
      <c r="B530" s="23"/>
      <c r="C530" s="20" t="s">
        <v>384</v>
      </c>
      <c r="D530" s="24" t="s">
        <v>316</v>
      </c>
      <c r="E530" s="24" t="s">
        <v>75</v>
      </c>
      <c r="F530" s="24">
        <v>440</v>
      </c>
      <c r="G530" s="24">
        <v>15</v>
      </c>
      <c r="H530" s="24">
        <v>6</v>
      </c>
      <c r="I530" s="24">
        <v>0.3</v>
      </c>
      <c r="J530" s="24">
        <v>65</v>
      </c>
      <c r="K530" s="24">
        <v>1340</v>
      </c>
      <c r="L530" s="24">
        <v>49</v>
      </c>
      <c r="M530" s="24">
        <v>6</v>
      </c>
      <c r="N530" s="24">
        <v>10</v>
      </c>
      <c r="O530" s="24">
        <v>28</v>
      </c>
      <c r="P530" s="24">
        <v>15</v>
      </c>
      <c r="Q530" s="24">
        <v>39</v>
      </c>
      <c r="R530" s="24">
        <v>15</v>
      </c>
      <c r="S530" s="24">
        <v>15</v>
      </c>
      <c r="T530" s="55"/>
      <c r="U530" s="56"/>
      <c r="V530" s="1">
        <v>524</v>
      </c>
      <c r="W530" s="2" t="str">
        <f t="shared" si="86"/>
        <v>Chicken Pizziola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</row>
    <row r="531" spans="2:37" ht="15">
      <c r="B531" s="23"/>
      <c r="C531" s="20" t="s">
        <v>385</v>
      </c>
      <c r="D531" s="24" t="s">
        <v>316</v>
      </c>
      <c r="E531" s="24" t="s">
        <v>75</v>
      </c>
      <c r="F531" s="24">
        <v>430</v>
      </c>
      <c r="G531" s="24">
        <v>20</v>
      </c>
      <c r="H531" s="24">
        <v>7</v>
      </c>
      <c r="I531" s="24">
        <v>0.1</v>
      </c>
      <c r="J531" s="24">
        <v>40</v>
      </c>
      <c r="K531" s="24">
        <v>920</v>
      </c>
      <c r="L531" s="24">
        <v>47</v>
      </c>
      <c r="M531" s="24">
        <v>6</v>
      </c>
      <c r="N531" s="24">
        <v>7</v>
      </c>
      <c r="O531" s="24">
        <v>17</v>
      </c>
      <c r="P531" s="24">
        <v>8</v>
      </c>
      <c r="Q531" s="24">
        <v>20</v>
      </c>
      <c r="R531" s="24">
        <v>7</v>
      </c>
      <c r="S531" s="24">
        <v>20</v>
      </c>
      <c r="T531" s="55"/>
      <c r="U531" s="56"/>
      <c r="V531" s="1">
        <v>525</v>
      </c>
      <c r="W531" s="2" t="str">
        <f t="shared" si="86"/>
        <v>Cold Cut Combo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</row>
    <row r="532" spans="2:37" ht="15">
      <c r="B532" s="23"/>
      <c r="C532" s="20" t="s">
        <v>386</v>
      </c>
      <c r="D532" s="24" t="s">
        <v>316</v>
      </c>
      <c r="E532" s="24" t="s">
        <v>75</v>
      </c>
      <c r="F532" s="24">
        <v>410</v>
      </c>
      <c r="G532" s="24">
        <v>16</v>
      </c>
      <c r="H532" s="24">
        <v>6</v>
      </c>
      <c r="I532" s="24">
        <v>0.3</v>
      </c>
      <c r="J532" s="24">
        <v>40</v>
      </c>
      <c r="K532" s="24">
        <v>1240</v>
      </c>
      <c r="L532" s="24">
        <v>47</v>
      </c>
      <c r="M532" s="24">
        <v>5</v>
      </c>
      <c r="N532" s="24">
        <v>7</v>
      </c>
      <c r="O532" s="24">
        <v>19</v>
      </c>
      <c r="P532" s="24">
        <v>8</v>
      </c>
      <c r="Q532" s="24">
        <v>20</v>
      </c>
      <c r="R532" s="24">
        <v>6</v>
      </c>
      <c r="S532" s="24">
        <v>15</v>
      </c>
      <c r="T532" s="55"/>
      <c r="U532" s="56"/>
      <c r="V532" s="1">
        <v>526</v>
      </c>
      <c r="W532" s="2" t="str">
        <f t="shared" si="86"/>
        <v>Italian BMT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</row>
    <row r="533" spans="2:37" ht="15">
      <c r="B533" s="23"/>
      <c r="C533" s="20" t="s">
        <v>387</v>
      </c>
      <c r="D533" s="24" t="s">
        <v>316</v>
      </c>
      <c r="E533" s="24" t="s">
        <v>75</v>
      </c>
      <c r="F533" s="24">
        <v>480</v>
      </c>
      <c r="G533" s="24">
        <v>18</v>
      </c>
      <c r="H533" s="24">
        <v>7</v>
      </c>
      <c r="I533" s="24">
        <v>0.5</v>
      </c>
      <c r="J533" s="24">
        <v>30</v>
      </c>
      <c r="K533" s="24">
        <v>950</v>
      </c>
      <c r="L533" s="24">
        <v>59</v>
      </c>
      <c r="M533" s="24">
        <v>8</v>
      </c>
      <c r="N533" s="24">
        <v>12</v>
      </c>
      <c r="O533" s="24">
        <v>21</v>
      </c>
      <c r="P533" s="24">
        <v>25</v>
      </c>
      <c r="Q533" s="24">
        <v>35</v>
      </c>
      <c r="R533" s="24">
        <v>10</v>
      </c>
      <c r="S533" s="24">
        <v>25</v>
      </c>
      <c r="T533" s="55"/>
      <c r="U533" s="56"/>
      <c r="V533" s="1">
        <v>527</v>
      </c>
      <c r="W533" s="2" t="str">
        <f t="shared" si="86"/>
        <v>Meatball Marinara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</row>
    <row r="534" spans="2:37" ht="15">
      <c r="B534" s="23"/>
      <c r="C534" s="20" t="s">
        <v>388</v>
      </c>
      <c r="D534" s="24" t="s">
        <v>316</v>
      </c>
      <c r="E534" s="24" t="s">
        <v>75</v>
      </c>
      <c r="F534" s="24">
        <v>450</v>
      </c>
      <c r="G534" s="24">
        <v>20</v>
      </c>
      <c r="H534" s="24">
        <v>8</v>
      </c>
      <c r="I534" s="24">
        <v>0.5</v>
      </c>
      <c r="J534" s="24">
        <v>40</v>
      </c>
      <c r="K534" s="24">
        <v>1440</v>
      </c>
      <c r="L534" s="24">
        <v>50</v>
      </c>
      <c r="M534" s="24">
        <v>6</v>
      </c>
      <c r="N534" s="24">
        <v>10</v>
      </c>
      <c r="O534" s="24">
        <v>18</v>
      </c>
      <c r="P534" s="24">
        <v>15</v>
      </c>
      <c r="Q534" s="24">
        <v>25</v>
      </c>
      <c r="R534" s="24">
        <v>20</v>
      </c>
      <c r="S534" s="24">
        <v>20</v>
      </c>
      <c r="T534" s="55"/>
      <c r="U534" s="56"/>
      <c r="V534" s="1">
        <v>528</v>
      </c>
      <c r="W534" s="2" t="str">
        <f t="shared" si="86"/>
        <v>Pizza Sub(with cheese)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</row>
    <row r="535" spans="2:37" ht="15">
      <c r="B535" s="23"/>
      <c r="C535" s="20" t="s">
        <v>389</v>
      </c>
      <c r="D535" s="24" t="s">
        <v>316</v>
      </c>
      <c r="E535" s="24" t="s">
        <v>75</v>
      </c>
      <c r="F535" s="24">
        <v>480</v>
      </c>
      <c r="G535" s="24">
        <v>24</v>
      </c>
      <c r="H535" s="24">
        <v>9</v>
      </c>
      <c r="I535" s="24">
        <v>0.5</v>
      </c>
      <c r="J535" s="24">
        <v>50</v>
      </c>
      <c r="K535" s="24">
        <v>1520</v>
      </c>
      <c r="L535" s="24">
        <v>46</v>
      </c>
      <c r="M535" s="24">
        <v>5</v>
      </c>
      <c r="N535" s="24">
        <v>8</v>
      </c>
      <c r="O535" s="24">
        <v>20</v>
      </c>
      <c r="P535" s="24">
        <v>8</v>
      </c>
      <c r="Q535" s="24">
        <v>20</v>
      </c>
      <c r="R535" s="24">
        <v>6</v>
      </c>
      <c r="S535" s="24">
        <v>20</v>
      </c>
      <c r="T535" s="55"/>
      <c r="U535" s="56"/>
      <c r="V535" s="1">
        <v>529</v>
      </c>
      <c r="W535" s="2" t="str">
        <f t="shared" si="86"/>
        <v>Spicy Italian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</row>
    <row r="536" spans="2:37" ht="15">
      <c r="B536" s="23"/>
      <c r="C536" s="20" t="s">
        <v>390</v>
      </c>
      <c r="D536" s="24" t="s">
        <v>316</v>
      </c>
      <c r="E536" s="24" t="s">
        <v>75</v>
      </c>
      <c r="F536" s="24">
        <v>380</v>
      </c>
      <c r="G536" s="24">
        <v>10</v>
      </c>
      <c r="H536" s="24">
        <v>4</v>
      </c>
      <c r="I536" s="24">
        <v>0.4</v>
      </c>
      <c r="J536" s="24">
        <v>50</v>
      </c>
      <c r="K536" s="24">
        <v>1060</v>
      </c>
      <c r="L536" s="24">
        <v>48</v>
      </c>
      <c r="M536" s="24">
        <v>5</v>
      </c>
      <c r="N536" s="24">
        <v>8</v>
      </c>
      <c r="O536" s="24">
        <v>26</v>
      </c>
      <c r="P536" s="24">
        <v>8</v>
      </c>
      <c r="Q536" s="24">
        <v>20</v>
      </c>
      <c r="R536" s="24">
        <v>10</v>
      </c>
      <c r="S536" s="24">
        <v>25</v>
      </c>
      <c r="T536" s="55"/>
      <c r="U536" s="56"/>
      <c r="V536" s="1">
        <v>530</v>
      </c>
      <c r="W536" s="2" t="str">
        <f t="shared" si="86"/>
        <v>Steak &amp; Cheese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</row>
    <row r="537" spans="2:37" ht="15">
      <c r="B537" s="23"/>
      <c r="C537" s="20" t="s">
        <v>391</v>
      </c>
      <c r="D537" s="24" t="s">
        <v>316</v>
      </c>
      <c r="E537" s="24" t="s">
        <v>75</v>
      </c>
      <c r="F537" s="24">
        <v>370</v>
      </c>
      <c r="G537" s="24">
        <v>10</v>
      </c>
      <c r="H537" s="24">
        <v>4</v>
      </c>
      <c r="I537" s="24">
        <v>0.2</v>
      </c>
      <c r="J537" s="24">
        <v>40</v>
      </c>
      <c r="K537" s="24">
        <v>1190</v>
      </c>
      <c r="L537" s="24">
        <v>48</v>
      </c>
      <c r="M537" s="24">
        <v>5</v>
      </c>
      <c r="N537" s="24">
        <v>8</v>
      </c>
      <c r="O537" s="24">
        <v>23</v>
      </c>
      <c r="P537" s="24">
        <v>8</v>
      </c>
      <c r="Q537" s="24">
        <v>20</v>
      </c>
      <c r="R537" s="24">
        <v>10</v>
      </c>
      <c r="S537" s="24">
        <v>20</v>
      </c>
      <c r="T537" s="55"/>
      <c r="U537" s="56"/>
      <c r="V537" s="1">
        <v>531</v>
      </c>
      <c r="W537" s="2" t="str">
        <f t="shared" si="86"/>
        <v>Subway Melt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</row>
    <row r="538" spans="2:37" ht="15">
      <c r="B538" s="23"/>
      <c r="C538" s="20" t="s">
        <v>392</v>
      </c>
      <c r="D538" s="24" t="s">
        <v>316</v>
      </c>
      <c r="E538" s="24" t="s">
        <v>75</v>
      </c>
      <c r="F538" s="24">
        <v>470</v>
      </c>
      <c r="G538" s="24">
        <v>24</v>
      </c>
      <c r="H538" s="24">
        <v>4</v>
      </c>
      <c r="I538" s="24">
        <v>0.4</v>
      </c>
      <c r="J538" s="24">
        <v>35</v>
      </c>
      <c r="K538" s="24">
        <v>620</v>
      </c>
      <c r="L538" s="24">
        <v>44</v>
      </c>
      <c r="M538" s="24">
        <v>5</v>
      </c>
      <c r="N538" s="24">
        <v>6</v>
      </c>
      <c r="O538" s="24">
        <v>20</v>
      </c>
      <c r="P538" s="24">
        <v>8</v>
      </c>
      <c r="Q538" s="24">
        <v>20</v>
      </c>
      <c r="R538" s="24">
        <v>4</v>
      </c>
      <c r="S538" s="24">
        <v>20</v>
      </c>
      <c r="T538" s="55"/>
      <c r="U538" s="56"/>
      <c r="V538" s="1">
        <v>532</v>
      </c>
      <c r="W538" s="2" t="str">
        <f t="shared" si="86"/>
        <v>Tuna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</row>
    <row r="539" spans="2:37" ht="15">
      <c r="B539" s="23"/>
      <c r="C539" s="20" t="s">
        <v>393</v>
      </c>
      <c r="D539" s="24" t="s">
        <v>316</v>
      </c>
      <c r="E539" s="24" t="s">
        <v>75</v>
      </c>
      <c r="F539" s="24">
        <v>280</v>
      </c>
      <c r="G539" s="24">
        <v>4</v>
      </c>
      <c r="H539" s="24">
        <v>1</v>
      </c>
      <c r="I539" s="24">
        <v>0</v>
      </c>
      <c r="J539" s="24">
        <v>15</v>
      </c>
      <c r="K539" s="24">
        <v>730</v>
      </c>
      <c r="L539" s="24">
        <v>47</v>
      </c>
      <c r="M539" s="24">
        <v>5</v>
      </c>
      <c r="N539" s="24">
        <v>6</v>
      </c>
      <c r="O539" s="24">
        <v>15</v>
      </c>
      <c r="P539" s="24">
        <v>8</v>
      </c>
      <c r="Q539" s="24">
        <v>20</v>
      </c>
      <c r="R539" s="24">
        <v>6</v>
      </c>
      <c r="S539" s="24">
        <v>15</v>
      </c>
      <c r="T539" s="55"/>
      <c r="U539" s="56"/>
      <c r="V539" s="1">
        <v>533</v>
      </c>
      <c r="W539" s="2" t="str">
        <f t="shared" si="86"/>
        <v>Ham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</row>
    <row r="540" spans="2:37" ht="15">
      <c r="B540" s="23"/>
      <c r="C540" s="20" t="s">
        <v>394</v>
      </c>
      <c r="D540" s="24" t="s">
        <v>316</v>
      </c>
      <c r="E540" s="24" t="s">
        <v>75</v>
      </c>
      <c r="F540" s="24">
        <v>310</v>
      </c>
      <c r="G540" s="24">
        <v>4.5</v>
      </c>
      <c r="H540" s="24">
        <v>1.5</v>
      </c>
      <c r="I540" s="24">
        <v>0</v>
      </c>
      <c r="J540" s="24">
        <v>40</v>
      </c>
      <c r="K540" s="24">
        <v>600</v>
      </c>
      <c r="L540" s="24">
        <v>47</v>
      </c>
      <c r="M540" s="24">
        <v>5</v>
      </c>
      <c r="N540" s="24">
        <v>8</v>
      </c>
      <c r="O540" s="24">
        <v>21</v>
      </c>
      <c r="P540" s="24">
        <v>8</v>
      </c>
      <c r="Q540" s="24">
        <v>20</v>
      </c>
      <c r="R540" s="24">
        <v>4</v>
      </c>
      <c r="S540" s="24">
        <v>15</v>
      </c>
      <c r="T540" s="55"/>
      <c r="U540" s="56"/>
      <c r="V540" s="1">
        <v>534</v>
      </c>
      <c r="W540" s="2" t="str">
        <f t="shared" si="86"/>
        <v>Oven Roasted Chicken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</row>
    <row r="541" spans="2:37" ht="15">
      <c r="B541" s="23"/>
      <c r="C541" s="20" t="s">
        <v>395</v>
      </c>
      <c r="D541" s="24" t="s">
        <v>316</v>
      </c>
      <c r="E541" s="24" t="s">
        <v>75</v>
      </c>
      <c r="F541" s="24">
        <v>290</v>
      </c>
      <c r="G541" s="24">
        <v>4.5</v>
      </c>
      <c r="H541" s="24">
        <v>1.5</v>
      </c>
      <c r="I541" s="24">
        <v>0</v>
      </c>
      <c r="J541" s="24">
        <v>20</v>
      </c>
      <c r="K541" s="24">
        <v>720</v>
      </c>
      <c r="L541" s="24">
        <v>46</v>
      </c>
      <c r="M541" s="24">
        <v>5</v>
      </c>
      <c r="N541" s="24">
        <v>7</v>
      </c>
      <c r="O541" s="24">
        <v>17</v>
      </c>
      <c r="P541" s="24">
        <v>8</v>
      </c>
      <c r="Q541" s="24">
        <v>20</v>
      </c>
      <c r="R541" s="24">
        <v>6</v>
      </c>
      <c r="S541" s="24">
        <v>20</v>
      </c>
      <c r="T541" s="55"/>
      <c r="U541" s="56"/>
      <c r="V541" s="1">
        <v>535</v>
      </c>
      <c r="W541" s="2" t="str">
        <f t="shared" si="86"/>
        <v>Roast Beef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</row>
    <row r="542" spans="2:37" ht="15">
      <c r="B542" s="23"/>
      <c r="C542" s="20" t="s">
        <v>396</v>
      </c>
      <c r="D542" s="24" t="s">
        <v>316</v>
      </c>
      <c r="E542" s="24" t="s">
        <v>75</v>
      </c>
      <c r="F542" s="24">
        <v>300</v>
      </c>
      <c r="G542" s="24">
        <v>4</v>
      </c>
      <c r="H542" s="24">
        <v>1</v>
      </c>
      <c r="I542" s="24">
        <v>0</v>
      </c>
      <c r="J542" s="24">
        <v>25</v>
      </c>
      <c r="K542" s="24">
        <v>870</v>
      </c>
      <c r="L542" s="24">
        <v>47</v>
      </c>
      <c r="M542" s="24">
        <v>5</v>
      </c>
      <c r="N542" s="24">
        <v>7</v>
      </c>
      <c r="O542" s="24">
        <v>18</v>
      </c>
      <c r="P542" s="24">
        <v>8</v>
      </c>
      <c r="Q542" s="24">
        <v>20</v>
      </c>
      <c r="R542" s="24">
        <v>6</v>
      </c>
      <c r="S542" s="24">
        <v>20</v>
      </c>
      <c r="T542" s="55"/>
      <c r="U542" s="56"/>
      <c r="V542" s="1">
        <v>536</v>
      </c>
      <c r="W542" s="2" t="str">
        <f t="shared" si="86"/>
        <v>Subway Club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</row>
    <row r="543" spans="2:37" ht="15">
      <c r="B543" s="23"/>
      <c r="C543" s="20" t="s">
        <v>397</v>
      </c>
      <c r="D543" s="24" t="s">
        <v>316</v>
      </c>
      <c r="E543" s="24" t="s">
        <v>75</v>
      </c>
      <c r="F543" s="24">
        <v>370</v>
      </c>
      <c r="G543" s="24">
        <v>4.5</v>
      </c>
      <c r="H543" s="24">
        <v>1</v>
      </c>
      <c r="I543" s="24">
        <v>0</v>
      </c>
      <c r="J543" s="24">
        <v>40</v>
      </c>
      <c r="K543" s="24">
        <v>1000</v>
      </c>
      <c r="L543" s="24">
        <v>59</v>
      </c>
      <c r="M543" s="24">
        <v>5</v>
      </c>
      <c r="N543" s="24">
        <v>18</v>
      </c>
      <c r="O543" s="24">
        <v>22</v>
      </c>
      <c r="P543" s="24">
        <v>8</v>
      </c>
      <c r="Q543" s="24">
        <v>25</v>
      </c>
      <c r="R543" s="24">
        <v>6</v>
      </c>
      <c r="S543" s="24">
        <v>15</v>
      </c>
      <c r="T543" s="55"/>
      <c r="U543" s="56"/>
      <c r="V543" s="1">
        <v>537</v>
      </c>
      <c r="W543" s="2" t="str">
        <f t="shared" si="86"/>
        <v>Sweet Onion Chicken Teriyaki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</row>
    <row r="544" spans="2:37" ht="15">
      <c r="B544" s="23"/>
      <c r="C544" s="20" t="s">
        <v>398</v>
      </c>
      <c r="D544" s="24" t="s">
        <v>316</v>
      </c>
      <c r="E544" s="24" t="s">
        <v>75</v>
      </c>
      <c r="F544" s="24">
        <v>280</v>
      </c>
      <c r="G544" s="24">
        <v>3</v>
      </c>
      <c r="H544" s="24">
        <v>1</v>
      </c>
      <c r="I544" s="24">
        <v>0</v>
      </c>
      <c r="J544" s="24">
        <v>20</v>
      </c>
      <c r="K544" s="24">
        <v>930</v>
      </c>
      <c r="L544" s="24">
        <v>46</v>
      </c>
      <c r="M544" s="24">
        <v>5</v>
      </c>
      <c r="N544" s="24">
        <v>7</v>
      </c>
      <c r="O544" s="24">
        <v>16</v>
      </c>
      <c r="P544" s="24">
        <v>8</v>
      </c>
      <c r="Q544" s="24">
        <v>20</v>
      </c>
      <c r="R544" s="24">
        <v>6</v>
      </c>
      <c r="S544" s="24">
        <v>20</v>
      </c>
      <c r="T544" s="55"/>
      <c r="U544" s="56"/>
      <c r="V544" s="1">
        <v>538</v>
      </c>
      <c r="W544" s="2" t="str">
        <f t="shared" si="86"/>
        <v>Turkey Breast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</row>
    <row r="545" spans="2:37" ht="15">
      <c r="B545" s="23"/>
      <c r="C545" s="20" t="s">
        <v>399</v>
      </c>
      <c r="D545" s="24" t="s">
        <v>316</v>
      </c>
      <c r="E545" s="24" t="s">
        <v>75</v>
      </c>
      <c r="F545" s="24">
        <v>290</v>
      </c>
      <c r="G545" s="24">
        <v>3.5</v>
      </c>
      <c r="H545" s="24">
        <v>1</v>
      </c>
      <c r="I545" s="24">
        <v>0</v>
      </c>
      <c r="J545" s="24">
        <v>20</v>
      </c>
      <c r="K545" s="24">
        <v>980</v>
      </c>
      <c r="L545" s="24">
        <v>47</v>
      </c>
      <c r="M545" s="24">
        <v>5</v>
      </c>
      <c r="N545" s="24">
        <v>7</v>
      </c>
      <c r="O545" s="24">
        <v>17</v>
      </c>
      <c r="P545" s="24">
        <v>8</v>
      </c>
      <c r="Q545" s="24">
        <v>20</v>
      </c>
      <c r="R545" s="24">
        <v>6</v>
      </c>
      <c r="S545" s="24">
        <v>20</v>
      </c>
      <c r="T545" s="55"/>
      <c r="U545" s="56"/>
      <c r="V545" s="1">
        <v>539</v>
      </c>
      <c r="W545" s="2" t="str">
        <f t="shared" si="86"/>
        <v>Turkey Breast &amp; Ham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</row>
    <row r="546" spans="2:37" ht="15">
      <c r="B546" s="23"/>
      <c r="C546" s="20" t="s">
        <v>400</v>
      </c>
      <c r="D546" s="24" t="s">
        <v>316</v>
      </c>
      <c r="E546" s="24" t="s">
        <v>75</v>
      </c>
      <c r="F546" s="24">
        <v>230</v>
      </c>
      <c r="G546" s="24">
        <v>2.5</v>
      </c>
      <c r="H546" s="24">
        <v>0.5</v>
      </c>
      <c r="I546" s="24">
        <v>0</v>
      </c>
      <c r="J546" s="24">
        <v>0</v>
      </c>
      <c r="K546" s="24">
        <v>450</v>
      </c>
      <c r="L546" s="24">
        <v>44</v>
      </c>
      <c r="M546" s="24">
        <v>5</v>
      </c>
      <c r="N546" s="24">
        <v>6</v>
      </c>
      <c r="O546" s="24">
        <v>8</v>
      </c>
      <c r="P546" s="24">
        <v>8</v>
      </c>
      <c r="Q546" s="24">
        <v>20</v>
      </c>
      <c r="R546" s="24">
        <v>4</v>
      </c>
      <c r="S546" s="24">
        <v>15</v>
      </c>
      <c r="T546" s="55"/>
      <c r="U546" s="56"/>
      <c r="V546" s="1">
        <v>540</v>
      </c>
      <c r="W546" s="2" t="str">
        <f t="shared" si="86"/>
        <v>Veggie Delite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</row>
    <row r="547" spans="2:37" ht="15">
      <c r="B547" s="23"/>
      <c r="C547" s="20" t="s">
        <v>401</v>
      </c>
      <c r="D547" s="24" t="s">
        <v>316</v>
      </c>
      <c r="E547" s="24" t="s">
        <v>75</v>
      </c>
      <c r="F547" s="24">
        <v>110</v>
      </c>
      <c r="G547" s="24">
        <v>2.5</v>
      </c>
      <c r="H547" s="24">
        <v>0.5</v>
      </c>
      <c r="I547" s="24">
        <v>0</v>
      </c>
      <c r="J547" s="24">
        <v>15</v>
      </c>
      <c r="K547" s="24">
        <v>490</v>
      </c>
      <c r="L547" s="24">
        <v>13</v>
      </c>
      <c r="M547" s="24">
        <v>4</v>
      </c>
      <c r="N547" s="24">
        <v>4</v>
      </c>
      <c r="O547" s="24">
        <v>10</v>
      </c>
      <c r="P547" s="24">
        <v>25</v>
      </c>
      <c r="Q547" s="24">
        <v>45</v>
      </c>
      <c r="R547" s="24">
        <v>6</v>
      </c>
      <c r="S547" s="24">
        <v>8</v>
      </c>
      <c r="T547" s="55"/>
      <c r="U547" s="56"/>
      <c r="V547" s="1">
        <v>541</v>
      </c>
      <c r="W547" s="2" t="str">
        <f t="shared" si="86"/>
        <v>Ham Salads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</row>
    <row r="548" spans="2:37" ht="15">
      <c r="B548" s="23"/>
      <c r="C548" s="20" t="s">
        <v>402</v>
      </c>
      <c r="D548" s="24" t="s">
        <v>316</v>
      </c>
      <c r="E548" s="24" t="s">
        <v>75</v>
      </c>
      <c r="F548" s="24">
        <v>120</v>
      </c>
      <c r="G548" s="24">
        <v>3</v>
      </c>
      <c r="H548" s="24">
        <v>0.5</v>
      </c>
      <c r="I548" s="24">
        <v>0</v>
      </c>
      <c r="J548" s="24">
        <v>40</v>
      </c>
      <c r="K548" s="24">
        <v>370</v>
      </c>
      <c r="L548" s="24">
        <v>9</v>
      </c>
      <c r="M548" s="24">
        <v>4</v>
      </c>
      <c r="N548" s="24">
        <v>4</v>
      </c>
      <c r="O548" s="24">
        <v>15</v>
      </c>
      <c r="P548" s="24">
        <v>25</v>
      </c>
      <c r="Q548" s="24">
        <v>50</v>
      </c>
      <c r="R548" s="24">
        <v>6</v>
      </c>
      <c r="S548" s="24">
        <v>8</v>
      </c>
      <c r="T548" s="55"/>
      <c r="U548" s="56"/>
      <c r="V548" s="1">
        <v>542</v>
      </c>
      <c r="W548" s="2" t="str">
        <f t="shared" si="86"/>
        <v>Oven Roasted Chicken Salad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</row>
    <row r="549" spans="2:37" ht="15">
      <c r="B549" s="23"/>
      <c r="C549" s="20" t="s">
        <v>403</v>
      </c>
      <c r="D549" s="24" t="s">
        <v>316</v>
      </c>
      <c r="E549" s="24" t="s">
        <v>75</v>
      </c>
      <c r="F549" s="24">
        <v>110</v>
      </c>
      <c r="G549" s="24">
        <v>3</v>
      </c>
      <c r="H549" s="24">
        <v>1</v>
      </c>
      <c r="I549" s="24">
        <v>0</v>
      </c>
      <c r="J549" s="24">
        <v>20</v>
      </c>
      <c r="K549" s="24">
        <v>470</v>
      </c>
      <c r="L549" s="24">
        <v>11</v>
      </c>
      <c r="M549" s="24">
        <v>4</v>
      </c>
      <c r="N549" s="24">
        <v>5</v>
      </c>
      <c r="O549" s="24">
        <v>11</v>
      </c>
      <c r="P549" s="24">
        <v>25</v>
      </c>
      <c r="Q549" s="24">
        <v>45</v>
      </c>
      <c r="R549" s="24">
        <v>6</v>
      </c>
      <c r="S549" s="24">
        <v>10</v>
      </c>
      <c r="T549" s="55"/>
      <c r="U549" s="56"/>
      <c r="V549" s="1">
        <v>543</v>
      </c>
      <c r="W549" s="2" t="str">
        <f t="shared" si="86"/>
        <v>Roast Beef Salad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</row>
    <row r="550" spans="2:37" ht="15">
      <c r="B550" s="23"/>
      <c r="C550" s="20" t="s">
        <v>404</v>
      </c>
      <c r="D550" s="24" t="s">
        <v>316</v>
      </c>
      <c r="E550" s="24" t="s">
        <v>75</v>
      </c>
      <c r="F550" s="24">
        <v>120</v>
      </c>
      <c r="G550" s="24">
        <v>2.5</v>
      </c>
      <c r="H550" s="24">
        <v>0.5</v>
      </c>
      <c r="I550" s="24">
        <v>0</v>
      </c>
      <c r="J550" s="24">
        <v>25</v>
      </c>
      <c r="K550" s="24">
        <v>630</v>
      </c>
      <c r="L550" s="24">
        <v>13</v>
      </c>
      <c r="M550" s="24">
        <v>4</v>
      </c>
      <c r="N550" s="24">
        <v>5</v>
      </c>
      <c r="O550" s="24">
        <v>12</v>
      </c>
      <c r="P550" s="24">
        <v>25</v>
      </c>
      <c r="Q550" s="24">
        <v>45</v>
      </c>
      <c r="R550" s="24">
        <v>6</v>
      </c>
      <c r="S550" s="24">
        <v>10</v>
      </c>
      <c r="T550" s="55"/>
      <c r="U550" s="56"/>
      <c r="V550" s="1">
        <v>544</v>
      </c>
      <c r="W550" s="2" t="str">
        <f t="shared" si="86"/>
        <v>Subway Club Salad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</row>
    <row r="551" spans="2:37" ht="15">
      <c r="B551" s="23"/>
      <c r="C551" s="20" t="s">
        <v>405</v>
      </c>
      <c r="D551" s="24" t="s">
        <v>316</v>
      </c>
      <c r="E551" s="24" t="s">
        <v>75</v>
      </c>
      <c r="F551" s="24">
        <v>190</v>
      </c>
      <c r="G551" s="24">
        <v>3.5</v>
      </c>
      <c r="H551" s="24">
        <v>1</v>
      </c>
      <c r="I551" s="24">
        <v>0</v>
      </c>
      <c r="J551" s="24">
        <v>40</v>
      </c>
      <c r="K551" s="24">
        <v>760</v>
      </c>
      <c r="L551" s="24">
        <v>24</v>
      </c>
      <c r="M551" s="24">
        <v>4</v>
      </c>
      <c r="N551" s="24">
        <v>16</v>
      </c>
      <c r="O551" s="24">
        <v>16</v>
      </c>
      <c r="P551" s="24">
        <v>25</v>
      </c>
      <c r="Q551" s="24">
        <v>50</v>
      </c>
      <c r="R551" s="24">
        <v>6</v>
      </c>
      <c r="S551" s="24">
        <v>8</v>
      </c>
      <c r="T551" s="55"/>
      <c r="U551" s="56"/>
      <c r="V551" s="1">
        <v>545</v>
      </c>
      <c r="W551" s="2" t="str">
        <f t="shared" si="86"/>
        <v>Sweet Onion Chicken Teriyaki Salad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</row>
    <row r="552" spans="2:37" ht="15">
      <c r="B552" s="23"/>
      <c r="C552" s="20" t="s">
        <v>406</v>
      </c>
      <c r="D552" s="24" t="s">
        <v>316</v>
      </c>
      <c r="E552" s="24" t="s">
        <v>75</v>
      </c>
      <c r="F552" s="24">
        <v>100</v>
      </c>
      <c r="G552" s="24">
        <v>1.5</v>
      </c>
      <c r="H552" s="24">
        <v>0</v>
      </c>
      <c r="I552" s="24">
        <v>0</v>
      </c>
      <c r="J552" s="24">
        <v>20</v>
      </c>
      <c r="K552" s="24">
        <v>550</v>
      </c>
      <c r="L552" s="24">
        <v>12</v>
      </c>
      <c r="M552" s="24">
        <v>4</v>
      </c>
      <c r="N552" s="24">
        <v>5</v>
      </c>
      <c r="O552" s="24">
        <v>10</v>
      </c>
      <c r="P552" s="24">
        <v>25</v>
      </c>
      <c r="Q552" s="24">
        <v>45</v>
      </c>
      <c r="R552" s="24">
        <v>6</v>
      </c>
      <c r="S552" s="24">
        <v>10</v>
      </c>
      <c r="T552" s="55"/>
      <c r="U552" s="56"/>
      <c r="V552" s="1">
        <v>546</v>
      </c>
      <c r="W552" s="2" t="str">
        <f t="shared" si="86"/>
        <v>Turkey Breast Salad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</row>
    <row r="553" spans="2:37" ht="15">
      <c r="B553" s="23"/>
      <c r="C553" s="20" t="s">
        <v>407</v>
      </c>
      <c r="D553" s="24" t="s">
        <v>316</v>
      </c>
      <c r="E553" s="24" t="s">
        <v>75</v>
      </c>
      <c r="F553" s="24">
        <v>110</v>
      </c>
      <c r="G553" s="24">
        <v>2</v>
      </c>
      <c r="H553" s="24">
        <v>0.5</v>
      </c>
      <c r="I553" s="24">
        <v>0</v>
      </c>
      <c r="J553" s="24">
        <v>20</v>
      </c>
      <c r="K553" s="24">
        <v>600</v>
      </c>
      <c r="L553" s="24">
        <v>13</v>
      </c>
      <c r="M553" s="24">
        <v>4</v>
      </c>
      <c r="N553" s="24">
        <v>5</v>
      </c>
      <c r="O553" s="24">
        <v>11</v>
      </c>
      <c r="P553" s="24">
        <v>25</v>
      </c>
      <c r="Q553" s="24">
        <v>45</v>
      </c>
      <c r="R553" s="24">
        <v>6</v>
      </c>
      <c r="S553" s="24">
        <v>10</v>
      </c>
      <c r="T553" s="55"/>
      <c r="U553" s="56"/>
      <c r="V553" s="1">
        <v>547</v>
      </c>
      <c r="W553" s="2" t="str">
        <f t="shared" si="86"/>
        <v>Turkey Breast &amp; Ham Salad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</row>
    <row r="554" spans="2:37" ht="15">
      <c r="B554" s="23"/>
      <c r="C554" s="20" t="s">
        <v>408</v>
      </c>
      <c r="D554" s="24" t="s">
        <v>316</v>
      </c>
      <c r="E554" s="24" t="s">
        <v>75</v>
      </c>
      <c r="F554" s="24">
        <v>50</v>
      </c>
      <c r="G554" s="24">
        <v>1</v>
      </c>
      <c r="H554" s="24">
        <v>0</v>
      </c>
      <c r="I554" s="24">
        <v>0</v>
      </c>
      <c r="J554" s="24">
        <v>0</v>
      </c>
      <c r="K554" s="24">
        <v>65</v>
      </c>
      <c r="L554" s="24">
        <v>9</v>
      </c>
      <c r="M554" s="24">
        <v>4</v>
      </c>
      <c r="N554" s="24">
        <v>4</v>
      </c>
      <c r="O554" s="24">
        <v>3</v>
      </c>
      <c r="P554" s="24">
        <v>25</v>
      </c>
      <c r="Q554" s="24">
        <v>45</v>
      </c>
      <c r="R554" s="24">
        <v>4</v>
      </c>
      <c r="S554" s="24">
        <v>6</v>
      </c>
      <c r="T554" s="55"/>
      <c r="U554" s="56"/>
      <c r="V554" s="1">
        <v>548</v>
      </c>
      <c r="W554" s="2" t="str">
        <f t="shared" si="86"/>
        <v>Veggie Delite Salad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</row>
    <row r="555" spans="2:37" ht="15">
      <c r="B555" s="23"/>
      <c r="C555" s="20" t="s">
        <v>409</v>
      </c>
      <c r="D555" s="24" t="s">
        <v>316</v>
      </c>
      <c r="E555" s="24" t="s">
        <v>95</v>
      </c>
      <c r="F555" s="24">
        <v>220</v>
      </c>
      <c r="G555" s="24">
        <v>10</v>
      </c>
      <c r="H555" s="24">
        <v>5</v>
      </c>
      <c r="I555" s="24">
        <v>0.1</v>
      </c>
      <c r="J555" s="24">
        <v>15</v>
      </c>
      <c r="K555" s="24">
        <v>130</v>
      </c>
      <c r="L555" s="24">
        <v>30</v>
      </c>
      <c r="M555" s="24">
        <v>1</v>
      </c>
      <c r="N555" s="24">
        <v>18</v>
      </c>
      <c r="O555" s="24">
        <v>2</v>
      </c>
      <c r="P555" s="24">
        <v>6</v>
      </c>
      <c r="Q555" s="24">
        <v>0</v>
      </c>
      <c r="R555" s="24">
        <v>0</v>
      </c>
      <c r="S555" s="24">
        <v>6</v>
      </c>
      <c r="T555" s="55"/>
      <c r="U555" s="56"/>
      <c r="V555" s="1">
        <v>549</v>
      </c>
      <c r="W555" s="2" t="str">
        <f t="shared" si="86"/>
        <v>Chocolate Chip Cookies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</row>
    <row r="556" spans="2:37" ht="15">
      <c r="B556" s="23"/>
      <c r="C556" s="20" t="s">
        <v>410</v>
      </c>
      <c r="D556" s="24" t="s">
        <v>316</v>
      </c>
      <c r="E556" s="24" t="s">
        <v>95</v>
      </c>
      <c r="F556" s="24">
        <v>220</v>
      </c>
      <c r="G556" s="24">
        <v>10</v>
      </c>
      <c r="H556" s="24">
        <v>5</v>
      </c>
      <c r="I556" s="24">
        <v>0</v>
      </c>
      <c r="J556" s="24">
        <v>10</v>
      </c>
      <c r="K556" s="24">
        <v>100</v>
      </c>
      <c r="L556" s="24">
        <v>30</v>
      </c>
      <c r="M556" s="24">
        <v>0.5</v>
      </c>
      <c r="N556" s="24">
        <v>17</v>
      </c>
      <c r="O556" s="24">
        <v>2</v>
      </c>
      <c r="P556" s="24">
        <v>0</v>
      </c>
      <c r="Q556" s="24">
        <v>0</v>
      </c>
      <c r="R556" s="24">
        <v>0</v>
      </c>
      <c r="S556" s="24">
        <v>6</v>
      </c>
      <c r="T556" s="55"/>
      <c r="U556" s="56"/>
      <c r="V556" s="1">
        <v>550</v>
      </c>
      <c r="W556" s="2" t="str">
        <f t="shared" si="86"/>
        <v>Chocolate Chunk Cookies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</row>
    <row r="557" spans="2:37" ht="15">
      <c r="B557" s="23"/>
      <c r="C557" s="20" t="s">
        <v>411</v>
      </c>
      <c r="D557" s="24" t="s">
        <v>316</v>
      </c>
      <c r="E557" s="24" t="s">
        <v>95</v>
      </c>
      <c r="F557" s="24">
        <v>210</v>
      </c>
      <c r="G557" s="24">
        <v>9</v>
      </c>
      <c r="H557" s="24">
        <v>5</v>
      </c>
      <c r="I557" s="24">
        <v>0.1</v>
      </c>
      <c r="J557" s="24">
        <v>15</v>
      </c>
      <c r="K557" s="24">
        <v>130</v>
      </c>
      <c r="L557" s="24">
        <v>30</v>
      </c>
      <c r="M557" s="24">
        <v>1</v>
      </c>
      <c r="N557" s="24">
        <v>20</v>
      </c>
      <c r="O557" s="24">
        <v>2</v>
      </c>
      <c r="P557" s="24">
        <v>6</v>
      </c>
      <c r="Q557" s="24">
        <v>0</v>
      </c>
      <c r="R557" s="24">
        <v>2</v>
      </c>
      <c r="S557" s="24">
        <v>4</v>
      </c>
      <c r="T557" s="55"/>
      <c r="U557" s="56"/>
      <c r="V557" s="1">
        <v>551</v>
      </c>
      <c r="W557" s="2" t="str">
        <f t="shared" si="86"/>
        <v>Double Chocolate Chip Cookies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</row>
    <row r="558" spans="2:37" ht="15">
      <c r="B558" s="23"/>
      <c r="C558" s="20" t="s">
        <v>412</v>
      </c>
      <c r="D558" s="24" t="s">
        <v>316</v>
      </c>
      <c r="E558" s="24" t="s">
        <v>95</v>
      </c>
      <c r="F558" s="24">
        <v>210</v>
      </c>
      <c r="G558" s="24">
        <v>10</v>
      </c>
      <c r="H558" s="24">
        <v>5</v>
      </c>
      <c r="I558" s="24">
        <v>0</v>
      </c>
      <c r="J558" s="24">
        <v>15</v>
      </c>
      <c r="K558" s="24">
        <v>100</v>
      </c>
      <c r="L558" s="24">
        <v>32</v>
      </c>
      <c r="M558" s="24">
        <v>0.5</v>
      </c>
      <c r="N558" s="24">
        <v>18</v>
      </c>
      <c r="O558" s="24">
        <v>2</v>
      </c>
      <c r="P558" s="24">
        <v>0</v>
      </c>
      <c r="Q558" s="24">
        <v>0</v>
      </c>
      <c r="R558" s="24">
        <v>2</v>
      </c>
      <c r="S558" s="24">
        <v>6</v>
      </c>
      <c r="T558" s="55"/>
      <c r="U558" s="56"/>
      <c r="V558" s="1">
        <v>552</v>
      </c>
      <c r="W558" s="2" t="str">
        <f t="shared" si="86"/>
        <v>M &amp; M cookies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</row>
    <row r="559" spans="2:37" ht="15">
      <c r="B559" s="23"/>
      <c r="C559" s="20" t="s">
        <v>413</v>
      </c>
      <c r="D559" s="24" t="s">
        <v>316</v>
      </c>
      <c r="E559" s="24" t="s">
        <v>95</v>
      </c>
      <c r="F559" s="24">
        <v>200</v>
      </c>
      <c r="G559" s="24">
        <v>8</v>
      </c>
      <c r="H559" s="24">
        <v>4</v>
      </c>
      <c r="I559" s="24">
        <v>0</v>
      </c>
      <c r="J559" s="24">
        <v>15</v>
      </c>
      <c r="K559" s="24">
        <v>130</v>
      </c>
      <c r="L559" s="24">
        <v>30</v>
      </c>
      <c r="M559" s="24">
        <v>1</v>
      </c>
      <c r="N559" s="24">
        <v>16</v>
      </c>
      <c r="O559" s="24">
        <v>3</v>
      </c>
      <c r="P559" s="24">
        <v>0</v>
      </c>
      <c r="Q559" s="24">
        <v>0</v>
      </c>
      <c r="R559" s="24">
        <v>2</v>
      </c>
      <c r="S559" s="24">
        <v>6</v>
      </c>
      <c r="T559" s="55"/>
      <c r="U559" s="56"/>
      <c r="V559" s="1">
        <v>553</v>
      </c>
      <c r="W559" s="2" t="str">
        <f t="shared" si="86"/>
        <v>Oatmeal Raisin Cookies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</row>
    <row r="560" spans="2:37" ht="15">
      <c r="B560" s="23"/>
      <c r="C560" s="20" t="s">
        <v>414</v>
      </c>
      <c r="D560" s="24" t="s">
        <v>316</v>
      </c>
      <c r="E560" s="24" t="s">
        <v>95</v>
      </c>
      <c r="F560" s="24">
        <v>220</v>
      </c>
      <c r="G560" s="24">
        <v>12</v>
      </c>
      <c r="H560" s="24">
        <v>5</v>
      </c>
      <c r="I560" s="24">
        <v>0.1</v>
      </c>
      <c r="J560" s="24">
        <v>10</v>
      </c>
      <c r="K560" s="24">
        <v>130</v>
      </c>
      <c r="L560" s="24">
        <v>26</v>
      </c>
      <c r="M560" s="24">
        <v>1</v>
      </c>
      <c r="N560" s="24">
        <v>16</v>
      </c>
      <c r="O560" s="24">
        <v>4</v>
      </c>
      <c r="P560" s="24">
        <v>4</v>
      </c>
      <c r="Q560" s="24">
        <v>0</v>
      </c>
      <c r="R560" s="24">
        <v>2</v>
      </c>
      <c r="S560" s="24">
        <v>6</v>
      </c>
      <c r="T560" s="55"/>
      <c r="U560" s="56"/>
      <c r="V560" s="1">
        <v>554</v>
      </c>
      <c r="W560" s="2" t="str">
        <f t="shared" si="86"/>
        <v>Peanut Butter Cookies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</row>
    <row r="561" spans="2:37" ht="15">
      <c r="B561" s="23"/>
      <c r="C561" s="20" t="s">
        <v>415</v>
      </c>
      <c r="D561" s="24" t="s">
        <v>316</v>
      </c>
      <c r="E561" s="24" t="s">
        <v>95</v>
      </c>
      <c r="F561" s="24">
        <v>200</v>
      </c>
      <c r="G561" s="24">
        <v>9</v>
      </c>
      <c r="H561" s="24">
        <v>5</v>
      </c>
      <c r="I561" s="24">
        <v>0.1</v>
      </c>
      <c r="J561" s="24">
        <v>15</v>
      </c>
      <c r="K561" s="24">
        <v>120</v>
      </c>
      <c r="L561" s="24">
        <v>29</v>
      </c>
      <c r="M561" s="24">
        <v>0</v>
      </c>
      <c r="N561" s="24">
        <v>16</v>
      </c>
      <c r="O561" s="24">
        <v>2</v>
      </c>
      <c r="P561" s="24">
        <v>6</v>
      </c>
      <c r="Q561" s="24">
        <v>0</v>
      </c>
      <c r="R561" s="24">
        <v>2</v>
      </c>
      <c r="S561" s="24">
        <v>4</v>
      </c>
      <c r="T561" s="55"/>
      <c r="U561" s="56"/>
      <c r="V561" s="1">
        <v>555</v>
      </c>
      <c r="W561" s="2" t="str">
        <f t="shared" si="86"/>
        <v>Raspberry Cheesecake cookies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</row>
    <row r="562" spans="2:37" ht="15">
      <c r="B562" s="23"/>
      <c r="C562" s="20" t="s">
        <v>416</v>
      </c>
      <c r="D562" s="24" t="s">
        <v>316</v>
      </c>
      <c r="E562" s="24" t="s">
        <v>95</v>
      </c>
      <c r="F562" s="24">
        <v>220</v>
      </c>
      <c r="G562" s="24">
        <v>12</v>
      </c>
      <c r="H562" s="24">
        <v>6</v>
      </c>
      <c r="I562" s="24">
        <v>0.1</v>
      </c>
      <c r="J562" s="24">
        <v>15</v>
      </c>
      <c r="K562" s="24">
        <v>130</v>
      </c>
      <c r="L562" s="24">
        <v>28</v>
      </c>
      <c r="M562" s="24">
        <v>0.5</v>
      </c>
      <c r="N562" s="24">
        <v>14</v>
      </c>
      <c r="O562" s="24">
        <v>2</v>
      </c>
      <c r="P562" s="24">
        <v>0</v>
      </c>
      <c r="Q562" s="24">
        <v>0</v>
      </c>
      <c r="R562" s="24">
        <v>0</v>
      </c>
      <c r="S562" s="24">
        <v>4</v>
      </c>
      <c r="T562" s="55"/>
      <c r="U562" s="56"/>
      <c r="V562" s="1">
        <v>556</v>
      </c>
      <c r="W562" s="2" t="str">
        <f t="shared" si="86"/>
        <v>Sugar Cookies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</row>
    <row r="563" spans="2:37" ht="15">
      <c r="B563" s="23"/>
      <c r="C563" s="20" t="s">
        <v>417</v>
      </c>
      <c r="D563" s="24" t="s">
        <v>316</v>
      </c>
      <c r="E563" s="24" t="s">
        <v>95</v>
      </c>
      <c r="F563" s="24">
        <v>220</v>
      </c>
      <c r="G563" s="24">
        <v>11</v>
      </c>
      <c r="H563" s="24">
        <v>5</v>
      </c>
      <c r="I563" s="24">
        <v>0.1</v>
      </c>
      <c r="J563" s="24">
        <v>15</v>
      </c>
      <c r="K563" s="24">
        <v>130</v>
      </c>
      <c r="L563" s="24">
        <v>29</v>
      </c>
      <c r="M563" s="24">
        <v>0.5</v>
      </c>
      <c r="N563" s="24">
        <v>18</v>
      </c>
      <c r="O563" s="24">
        <v>2</v>
      </c>
      <c r="P563" s="24">
        <v>6</v>
      </c>
      <c r="Q563" s="24">
        <v>0</v>
      </c>
      <c r="R563" s="24">
        <v>2</v>
      </c>
      <c r="S563" s="24">
        <v>4</v>
      </c>
      <c r="T563" s="55"/>
      <c r="U563" s="56"/>
      <c r="V563" s="1">
        <v>557</v>
      </c>
      <c r="W563" s="2" t="str">
        <f t="shared" si="86"/>
        <v>White Chip Macadamia Nut cookies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</row>
    <row r="564" spans="2:37" ht="15">
      <c r="B564" s="23"/>
      <c r="C564" s="20" t="s">
        <v>418</v>
      </c>
      <c r="D564" s="24" t="s">
        <v>316</v>
      </c>
      <c r="E564" s="24" t="s">
        <v>95</v>
      </c>
      <c r="F564" s="24">
        <v>250</v>
      </c>
      <c r="G564" s="24">
        <v>10</v>
      </c>
      <c r="H564" s="24">
        <v>4</v>
      </c>
      <c r="I564" s="24">
        <v>0</v>
      </c>
      <c r="J564" s="24">
        <v>0</v>
      </c>
      <c r="K564" s="24">
        <v>200</v>
      </c>
      <c r="L564" s="24">
        <v>37</v>
      </c>
      <c r="M564" s="24">
        <v>2</v>
      </c>
      <c r="N564" s="24">
        <v>14</v>
      </c>
      <c r="O564" s="24">
        <v>0</v>
      </c>
      <c r="P564" s="24">
        <v>0</v>
      </c>
      <c r="Q564" s="24">
        <v>0</v>
      </c>
      <c r="R564" s="24">
        <v>0</v>
      </c>
      <c r="S564" s="24">
        <v>6</v>
      </c>
      <c r="T564" s="55"/>
      <c r="U564" s="56"/>
      <c r="V564" s="1">
        <v>558</v>
      </c>
      <c r="W564" s="2" t="str">
        <f t="shared" si="86"/>
        <v>Apple Pie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</row>
    <row r="565" spans="2:37" ht="15">
      <c r="B565" s="23"/>
      <c r="C565" s="24" t="s">
        <v>419</v>
      </c>
      <c r="D565" s="24" t="s">
        <v>316</v>
      </c>
      <c r="E565" s="24" t="s">
        <v>39</v>
      </c>
      <c r="F565" s="24">
        <v>320</v>
      </c>
      <c r="G565" s="24">
        <v>0</v>
      </c>
      <c r="H565" s="24">
        <v>0</v>
      </c>
      <c r="I565" s="24">
        <v>0</v>
      </c>
      <c r="J565" s="24">
        <v>0</v>
      </c>
      <c r="K565" s="24">
        <v>10</v>
      </c>
      <c r="L565" s="24">
        <v>82</v>
      </c>
      <c r="M565" s="24">
        <v>0</v>
      </c>
      <c r="N565" s="24">
        <v>82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55"/>
      <c r="U565" s="56"/>
      <c r="V565" s="1">
        <v>559</v>
      </c>
      <c r="W565" s="2" t="str">
        <f t="shared" si="86"/>
        <v>Coca-Cola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</row>
    <row r="566" spans="2:37" ht="15">
      <c r="B566" s="23"/>
      <c r="C566" s="24" t="s">
        <v>420</v>
      </c>
      <c r="D566" s="24" t="s">
        <v>316</v>
      </c>
      <c r="E566" s="24" t="s">
        <v>39</v>
      </c>
      <c r="F566" s="24">
        <v>2</v>
      </c>
      <c r="G566" s="24">
        <v>0</v>
      </c>
      <c r="H566" s="24">
        <v>0</v>
      </c>
      <c r="I566" s="24">
        <v>0</v>
      </c>
      <c r="J566" s="24">
        <v>0</v>
      </c>
      <c r="K566" s="24">
        <v>30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55"/>
      <c r="U566" s="56"/>
      <c r="V566" s="1">
        <v>560</v>
      </c>
      <c r="W566" s="2" t="str">
        <f t="shared" si="86"/>
        <v>Diet Coke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</row>
    <row r="567" spans="2:37" ht="15">
      <c r="B567" s="23"/>
      <c r="C567" s="24" t="s">
        <v>421</v>
      </c>
      <c r="D567" s="24" t="s">
        <v>316</v>
      </c>
      <c r="E567" s="24" t="s">
        <v>39</v>
      </c>
      <c r="F567" s="24">
        <v>230</v>
      </c>
      <c r="G567" s="24">
        <v>0</v>
      </c>
      <c r="H567" s="24">
        <v>0</v>
      </c>
      <c r="I567" s="24">
        <v>0</v>
      </c>
      <c r="J567" s="24">
        <v>0</v>
      </c>
      <c r="K567" s="24">
        <v>25</v>
      </c>
      <c r="L567" s="24">
        <v>59</v>
      </c>
      <c r="M567" s="24">
        <v>0</v>
      </c>
      <c r="N567" s="24">
        <v>59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55"/>
      <c r="U567" s="56"/>
      <c r="V567" s="1">
        <v>561</v>
      </c>
      <c r="W567" s="2" t="str">
        <f t="shared" si="86"/>
        <v>Nestea Iced Tea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</row>
    <row r="568" spans="2:37" ht="15">
      <c r="B568" s="23"/>
      <c r="C568" s="24" t="s">
        <v>422</v>
      </c>
      <c r="D568" s="24" t="s">
        <v>316</v>
      </c>
      <c r="E568" s="24" t="s">
        <v>39</v>
      </c>
      <c r="F568" s="24">
        <v>290</v>
      </c>
      <c r="G568" s="24">
        <v>0</v>
      </c>
      <c r="H568" s="24">
        <v>0</v>
      </c>
      <c r="I568" s="24">
        <v>0</v>
      </c>
      <c r="J568" s="24">
        <v>0</v>
      </c>
      <c r="K568" s="24">
        <v>65</v>
      </c>
      <c r="L568" s="24">
        <v>75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55"/>
      <c r="U568" s="56"/>
      <c r="V568" s="1">
        <v>562</v>
      </c>
      <c r="W568" s="2" t="str">
        <f t="shared" si="86"/>
        <v xml:space="preserve">Sprite 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</row>
    <row r="569" spans="2:37" ht="15">
      <c r="B569" s="23"/>
      <c r="C569" s="26" t="s">
        <v>492</v>
      </c>
      <c r="D569" s="26" t="s">
        <v>493</v>
      </c>
      <c r="E569" s="25" t="s">
        <v>75</v>
      </c>
      <c r="F569" s="25">
        <v>120</v>
      </c>
      <c r="G569" s="25">
        <v>7</v>
      </c>
      <c r="H569" s="25">
        <v>1.5</v>
      </c>
      <c r="I569" s="25">
        <v>0</v>
      </c>
      <c r="J569" s="25">
        <v>50</v>
      </c>
      <c r="K569" s="25">
        <v>380</v>
      </c>
      <c r="L569" s="25">
        <v>3</v>
      </c>
      <c r="M569" s="25">
        <v>0</v>
      </c>
      <c r="N569" s="25">
        <v>0</v>
      </c>
      <c r="O569" s="25">
        <v>11</v>
      </c>
      <c r="P569" s="21">
        <v>0</v>
      </c>
      <c r="Q569" s="21">
        <v>0</v>
      </c>
      <c r="R569" s="21">
        <v>0</v>
      </c>
      <c r="S569" s="21">
        <v>0</v>
      </c>
      <c r="T569" s="57"/>
      <c r="U569" s="58"/>
      <c r="V569" s="1">
        <v>563</v>
      </c>
      <c r="W569" s="2" t="str">
        <f t="shared" si="86"/>
        <v>OR Chicken - Whole Wing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</row>
    <row r="570" spans="2:37" ht="15">
      <c r="B570" s="23"/>
      <c r="C570" s="26" t="s">
        <v>423</v>
      </c>
      <c r="D570" s="26" t="s">
        <v>493</v>
      </c>
      <c r="E570" s="25" t="s">
        <v>75</v>
      </c>
      <c r="F570" s="25">
        <v>360</v>
      </c>
      <c r="G570" s="25">
        <v>21</v>
      </c>
      <c r="H570" s="25">
        <v>5</v>
      </c>
      <c r="I570" s="25">
        <v>0</v>
      </c>
      <c r="J570" s="25">
        <v>110</v>
      </c>
      <c r="K570" s="25">
        <v>1080</v>
      </c>
      <c r="L570" s="25">
        <v>11</v>
      </c>
      <c r="M570" s="25">
        <v>0</v>
      </c>
      <c r="N570" s="25">
        <v>0</v>
      </c>
      <c r="O570" s="25">
        <v>34</v>
      </c>
      <c r="P570" s="21">
        <v>0</v>
      </c>
      <c r="Q570" s="21">
        <v>0</v>
      </c>
      <c r="R570" s="21">
        <v>0</v>
      </c>
      <c r="S570" s="21">
        <v>0</v>
      </c>
      <c r="T570" s="57"/>
      <c r="U570" s="58"/>
      <c r="V570" s="1">
        <v>564</v>
      </c>
      <c r="W570" s="2" t="str">
        <f t="shared" si="86"/>
        <v>OR Chicken- Breast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</row>
    <row r="571" spans="2:37" ht="15">
      <c r="B571" s="23"/>
      <c r="C571" s="26" t="s">
        <v>424</v>
      </c>
      <c r="D571" s="26" t="s">
        <v>493</v>
      </c>
      <c r="E571" s="25" t="s">
        <v>75</v>
      </c>
      <c r="F571" s="25">
        <v>160</v>
      </c>
      <c r="G571" s="25">
        <v>3.5</v>
      </c>
      <c r="H571" s="25">
        <v>1</v>
      </c>
      <c r="I571" s="25">
        <v>0</v>
      </c>
      <c r="J571" s="25">
        <v>85</v>
      </c>
      <c r="K571" s="25">
        <v>580</v>
      </c>
      <c r="L571" s="25">
        <v>2</v>
      </c>
      <c r="M571" s="25">
        <v>0</v>
      </c>
      <c r="N571" s="25">
        <v>0</v>
      </c>
      <c r="O571" s="25">
        <v>31</v>
      </c>
      <c r="P571" s="21">
        <v>0</v>
      </c>
      <c r="Q571" s="21">
        <v>0</v>
      </c>
      <c r="R571" s="21">
        <v>0</v>
      </c>
      <c r="S571" s="21">
        <v>0</v>
      </c>
      <c r="T571" s="57"/>
      <c r="U571" s="58"/>
      <c r="V571" s="1">
        <v>565</v>
      </c>
      <c r="W571" s="2" t="str">
        <f t="shared" si="86"/>
        <v>OR Chicken-Breast without skin or breading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</row>
    <row r="572" spans="2:37" ht="15">
      <c r="B572" s="23"/>
      <c r="C572" s="26" t="s">
        <v>425</v>
      </c>
      <c r="D572" s="26" t="s">
        <v>493</v>
      </c>
      <c r="E572" s="25" t="s">
        <v>75</v>
      </c>
      <c r="F572" s="25">
        <v>120</v>
      </c>
      <c r="G572" s="25">
        <v>7</v>
      </c>
      <c r="H572" s="25">
        <v>1.5</v>
      </c>
      <c r="I572" s="25">
        <v>0</v>
      </c>
      <c r="J572" s="25">
        <v>45</v>
      </c>
      <c r="K572" s="25">
        <v>310</v>
      </c>
      <c r="L572" s="25">
        <v>3</v>
      </c>
      <c r="M572" s="25">
        <v>0</v>
      </c>
      <c r="N572" s="25">
        <v>0</v>
      </c>
      <c r="O572" s="25">
        <v>11</v>
      </c>
      <c r="P572" s="21">
        <v>0</v>
      </c>
      <c r="Q572" s="21">
        <v>0</v>
      </c>
      <c r="R572" s="21">
        <v>0</v>
      </c>
      <c r="S572" s="21">
        <v>0</v>
      </c>
      <c r="T572" s="57"/>
      <c r="U572" s="58"/>
      <c r="V572" s="1">
        <v>566</v>
      </c>
      <c r="W572" s="2" t="str">
        <f t="shared" si="86"/>
        <v>OR Chicken- Drumstick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</row>
    <row r="573" spans="2:37" ht="15">
      <c r="B573" s="23"/>
      <c r="C573" s="26" t="s">
        <v>426</v>
      </c>
      <c r="D573" s="26" t="s">
        <v>493</v>
      </c>
      <c r="E573" s="25" t="s">
        <v>75</v>
      </c>
      <c r="F573" s="25">
        <v>250</v>
      </c>
      <c r="G573" s="25">
        <v>17</v>
      </c>
      <c r="H573" s="25">
        <v>4.5</v>
      </c>
      <c r="I573" s="25">
        <v>0</v>
      </c>
      <c r="J573" s="25">
        <v>80</v>
      </c>
      <c r="K573" s="25">
        <v>730</v>
      </c>
      <c r="L573" s="25">
        <v>7</v>
      </c>
      <c r="M573" s="25">
        <v>0</v>
      </c>
      <c r="N573" s="25">
        <v>0</v>
      </c>
      <c r="O573" s="25">
        <v>17</v>
      </c>
      <c r="P573" s="21">
        <v>0</v>
      </c>
      <c r="Q573" s="21">
        <v>0</v>
      </c>
      <c r="R573" s="21">
        <v>0</v>
      </c>
      <c r="S573" s="21">
        <v>0</v>
      </c>
      <c r="T573" s="57"/>
      <c r="U573" s="58"/>
      <c r="V573" s="1">
        <v>567</v>
      </c>
      <c r="W573" s="2" t="str">
        <f t="shared" si="86"/>
        <v>OR Chicken- Thigh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</row>
    <row r="574" spans="2:37" ht="15">
      <c r="B574" s="23"/>
      <c r="C574" s="26" t="s">
        <v>427</v>
      </c>
      <c r="D574" s="26" t="s">
        <v>493</v>
      </c>
      <c r="E574" s="25" t="s">
        <v>75</v>
      </c>
      <c r="F574" s="25">
        <v>190</v>
      </c>
      <c r="G574" s="25">
        <v>13</v>
      </c>
      <c r="H574" s="25">
        <v>2.5</v>
      </c>
      <c r="I574" s="25">
        <v>0</v>
      </c>
      <c r="J574" s="25">
        <v>55</v>
      </c>
      <c r="K574" s="25">
        <v>410</v>
      </c>
      <c r="L574" s="25">
        <v>6</v>
      </c>
      <c r="M574" s="25">
        <v>0</v>
      </c>
      <c r="N574" s="25">
        <v>0</v>
      </c>
      <c r="O574" s="25">
        <v>12</v>
      </c>
      <c r="P574" s="21">
        <v>0</v>
      </c>
      <c r="Q574" s="21">
        <v>0</v>
      </c>
      <c r="R574" s="21">
        <v>0</v>
      </c>
      <c r="S574" s="21">
        <v>0</v>
      </c>
      <c r="T574" s="57"/>
      <c r="U574" s="58"/>
      <c r="V574" s="1">
        <v>568</v>
      </c>
      <c r="W574" s="2" t="str">
        <f t="shared" si="86"/>
        <v>EC Chicken- Whole Wing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</row>
    <row r="575" spans="2:37" ht="15">
      <c r="B575" s="23"/>
      <c r="C575" s="26" t="s">
        <v>494</v>
      </c>
      <c r="D575" s="26" t="s">
        <v>493</v>
      </c>
      <c r="E575" s="25" t="s">
        <v>75</v>
      </c>
      <c r="F575" s="25">
        <v>510</v>
      </c>
      <c r="G575" s="25">
        <v>33</v>
      </c>
      <c r="H575" s="25">
        <v>7</v>
      </c>
      <c r="I575" s="25">
        <v>0</v>
      </c>
      <c r="J575" s="25">
        <v>110</v>
      </c>
      <c r="K575" s="25">
        <v>1010</v>
      </c>
      <c r="L575" s="25">
        <v>16</v>
      </c>
      <c r="M575" s="25">
        <v>0</v>
      </c>
      <c r="N575" s="25">
        <v>1</v>
      </c>
      <c r="O575" s="25">
        <v>39</v>
      </c>
      <c r="P575" s="21">
        <v>0</v>
      </c>
      <c r="Q575" s="21">
        <v>0</v>
      </c>
      <c r="R575" s="21">
        <v>0</v>
      </c>
      <c r="S575" s="21">
        <v>0</v>
      </c>
      <c r="T575" s="57"/>
      <c r="U575" s="58"/>
      <c r="V575" s="1">
        <v>569</v>
      </c>
      <c r="W575" s="2" t="str">
        <f t="shared" si="86"/>
        <v>EC Chicken - Breast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</row>
    <row r="576" spans="2:37" ht="15">
      <c r="B576" s="23"/>
      <c r="C576" s="26" t="s">
        <v>495</v>
      </c>
      <c r="D576" s="26" t="s">
        <v>493</v>
      </c>
      <c r="E576" s="25" t="s">
        <v>75</v>
      </c>
      <c r="F576" s="25">
        <v>150</v>
      </c>
      <c r="G576" s="25">
        <v>10</v>
      </c>
      <c r="H576" s="25">
        <v>2</v>
      </c>
      <c r="I576" s="25">
        <v>0</v>
      </c>
      <c r="J576" s="25">
        <v>55</v>
      </c>
      <c r="K576" s="25">
        <v>360</v>
      </c>
      <c r="L576" s="25">
        <v>5</v>
      </c>
      <c r="M576" s="25">
        <v>0</v>
      </c>
      <c r="N576" s="25">
        <v>0</v>
      </c>
      <c r="O576" s="25">
        <v>12</v>
      </c>
      <c r="P576" s="21">
        <v>0</v>
      </c>
      <c r="Q576" s="21">
        <v>0</v>
      </c>
      <c r="R576" s="21">
        <v>0</v>
      </c>
      <c r="S576" s="21">
        <v>0</v>
      </c>
      <c r="T576" s="57"/>
      <c r="U576" s="58"/>
      <c r="V576" s="1">
        <v>570</v>
      </c>
      <c r="W576" s="2" t="str">
        <f t="shared" si="86"/>
        <v>EC Chicken - Drumstick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</row>
    <row r="577" spans="2:37" ht="15">
      <c r="B577" s="23"/>
      <c r="C577" s="26" t="s">
        <v>496</v>
      </c>
      <c r="D577" s="26" t="s">
        <v>493</v>
      </c>
      <c r="E577" s="25" t="s">
        <v>75</v>
      </c>
      <c r="F577" s="25">
        <v>340</v>
      </c>
      <c r="G577" s="25">
        <v>24</v>
      </c>
      <c r="H577" s="25">
        <v>5</v>
      </c>
      <c r="I577" s="25">
        <v>0</v>
      </c>
      <c r="J577" s="25">
        <v>80</v>
      </c>
      <c r="K577" s="25">
        <v>780</v>
      </c>
      <c r="L577" s="25">
        <v>10</v>
      </c>
      <c r="M577" s="25">
        <v>0</v>
      </c>
      <c r="N577" s="25">
        <v>0</v>
      </c>
      <c r="O577" s="25">
        <v>20</v>
      </c>
      <c r="P577" s="21">
        <v>0</v>
      </c>
      <c r="Q577" s="21">
        <v>0</v>
      </c>
      <c r="R577" s="21">
        <v>0</v>
      </c>
      <c r="S577" s="21">
        <v>0</v>
      </c>
      <c r="T577" s="57"/>
      <c r="U577" s="58"/>
      <c r="V577" s="1">
        <v>571</v>
      </c>
      <c r="W577" s="2" t="str">
        <f t="shared" si="86"/>
        <v>EC Chicken - Thigh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</row>
    <row r="578" spans="2:37" ht="15">
      <c r="B578" s="23"/>
      <c r="C578" s="26" t="s">
        <v>497</v>
      </c>
      <c r="D578" s="26" t="s">
        <v>493</v>
      </c>
      <c r="E578" s="25" t="s">
        <v>75</v>
      </c>
      <c r="F578" s="25">
        <v>170</v>
      </c>
      <c r="G578" s="25">
        <v>12</v>
      </c>
      <c r="H578" s="25">
        <v>2.5</v>
      </c>
      <c r="I578" s="25">
        <v>0</v>
      </c>
      <c r="J578" s="25">
        <v>45</v>
      </c>
      <c r="K578" s="25">
        <v>470</v>
      </c>
      <c r="L578" s="25">
        <v>6</v>
      </c>
      <c r="M578" s="25">
        <v>0</v>
      </c>
      <c r="N578" s="25">
        <v>0</v>
      </c>
      <c r="O578" s="25">
        <v>11</v>
      </c>
      <c r="P578" s="21">
        <v>0</v>
      </c>
      <c r="Q578" s="21">
        <v>0</v>
      </c>
      <c r="R578" s="21">
        <v>0</v>
      </c>
      <c r="S578" s="21">
        <v>0</v>
      </c>
      <c r="T578" s="57"/>
      <c r="U578" s="58"/>
      <c r="V578" s="1">
        <v>572</v>
      </c>
      <c r="W578" s="2" t="str">
        <f t="shared" si="86"/>
        <v>Spicy Crispy - Whole Wing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</row>
    <row r="579" spans="2:37" ht="15">
      <c r="B579" s="23"/>
      <c r="C579" s="26" t="s">
        <v>498</v>
      </c>
      <c r="D579" s="26" t="s">
        <v>493</v>
      </c>
      <c r="E579" s="25" t="s">
        <v>75</v>
      </c>
      <c r="F579" s="25">
        <v>420</v>
      </c>
      <c r="G579" s="25">
        <v>25</v>
      </c>
      <c r="H579" s="25">
        <v>5</v>
      </c>
      <c r="I579" s="25">
        <v>0</v>
      </c>
      <c r="J579" s="25">
        <v>110</v>
      </c>
      <c r="K579" s="25">
        <v>1250</v>
      </c>
      <c r="L579" s="25">
        <v>12</v>
      </c>
      <c r="M579" s="25">
        <v>1</v>
      </c>
      <c r="N579" s="25">
        <v>0</v>
      </c>
      <c r="O579" s="25">
        <v>38</v>
      </c>
      <c r="P579" s="21">
        <v>0</v>
      </c>
      <c r="Q579" s="21">
        <v>0</v>
      </c>
      <c r="R579" s="21">
        <v>0</v>
      </c>
      <c r="S579" s="21">
        <v>0</v>
      </c>
      <c r="T579" s="57"/>
      <c r="U579" s="58"/>
      <c r="V579" s="1">
        <v>573</v>
      </c>
      <c r="W579" s="2" t="str">
        <f t="shared" si="86"/>
        <v>Spicy Crispy - Breast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</row>
    <row r="580" spans="2:37" ht="15">
      <c r="B580" s="23"/>
      <c r="C580" s="26" t="s">
        <v>499</v>
      </c>
      <c r="D580" s="26" t="s">
        <v>493</v>
      </c>
      <c r="E580" s="25" t="s">
        <v>75</v>
      </c>
      <c r="F580" s="25">
        <v>160</v>
      </c>
      <c r="G580" s="25">
        <v>10</v>
      </c>
      <c r="H580" s="25">
        <v>2</v>
      </c>
      <c r="I580" s="25">
        <v>0</v>
      </c>
      <c r="J580" s="25">
        <v>50</v>
      </c>
      <c r="K580" s="25">
        <v>440</v>
      </c>
      <c r="L580" s="25">
        <v>5</v>
      </c>
      <c r="M580" s="25">
        <v>0</v>
      </c>
      <c r="N580" s="25">
        <v>0</v>
      </c>
      <c r="O580" s="25">
        <v>11</v>
      </c>
      <c r="P580" s="21">
        <v>0</v>
      </c>
      <c r="Q580" s="21">
        <v>0</v>
      </c>
      <c r="R580" s="21">
        <v>0</v>
      </c>
      <c r="S580" s="21">
        <v>0</v>
      </c>
      <c r="T580" s="57"/>
      <c r="U580" s="58"/>
      <c r="V580" s="1">
        <v>574</v>
      </c>
      <c r="W580" s="2" t="str">
        <f t="shared" si="86"/>
        <v>Spicy Crispy - Drumstick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</row>
    <row r="581" spans="2:37" ht="15">
      <c r="B581" s="23"/>
      <c r="C581" s="26" t="s">
        <v>500</v>
      </c>
      <c r="D581" s="26" t="s">
        <v>493</v>
      </c>
      <c r="E581" s="25" t="s">
        <v>75</v>
      </c>
      <c r="F581" s="25">
        <v>360</v>
      </c>
      <c r="G581" s="25">
        <v>27</v>
      </c>
      <c r="H581" s="25">
        <v>6</v>
      </c>
      <c r="I581" s="25">
        <v>0</v>
      </c>
      <c r="J581" s="25">
        <v>85</v>
      </c>
      <c r="K581" s="25">
        <v>1010</v>
      </c>
      <c r="L581" s="25">
        <v>13</v>
      </c>
      <c r="M581" s="25">
        <v>1</v>
      </c>
      <c r="N581" s="25">
        <v>0</v>
      </c>
      <c r="O581" s="25">
        <v>17</v>
      </c>
      <c r="P581" s="21">
        <v>0</v>
      </c>
      <c r="Q581" s="21">
        <v>0</v>
      </c>
      <c r="R581" s="21">
        <v>0</v>
      </c>
      <c r="S581" s="21">
        <v>0</v>
      </c>
      <c r="T581" s="57"/>
      <c r="U581" s="58"/>
      <c r="V581" s="1">
        <v>575</v>
      </c>
      <c r="W581" s="2" t="str">
        <f t="shared" si="86"/>
        <v>Spicy Crispy - Thigh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</row>
    <row r="582" spans="2:37" ht="15">
      <c r="B582" s="23"/>
      <c r="C582" s="26" t="s">
        <v>501</v>
      </c>
      <c r="D582" s="26" t="s">
        <v>493</v>
      </c>
      <c r="E582" s="25" t="s">
        <v>75</v>
      </c>
      <c r="F582" s="25">
        <v>80</v>
      </c>
      <c r="G582" s="25">
        <v>4.5</v>
      </c>
      <c r="H582" s="25">
        <v>1.5</v>
      </c>
      <c r="I582" s="25">
        <v>0</v>
      </c>
      <c r="J582" s="25">
        <v>50</v>
      </c>
      <c r="K582" s="25">
        <v>250</v>
      </c>
      <c r="L582" s="25">
        <v>1</v>
      </c>
      <c r="M582" s="25">
        <v>0</v>
      </c>
      <c r="N582" s="25">
        <v>0</v>
      </c>
      <c r="O582" s="25">
        <v>10</v>
      </c>
      <c r="P582" s="21">
        <v>0</v>
      </c>
      <c r="Q582" s="21">
        <v>0</v>
      </c>
      <c r="R582" s="21">
        <v>0</v>
      </c>
      <c r="S582" s="21">
        <v>0</v>
      </c>
      <c r="T582" s="57"/>
      <c r="U582" s="58"/>
      <c r="V582" s="1">
        <v>576</v>
      </c>
      <c r="W582" s="2" t="str">
        <f t="shared" si="86"/>
        <v>Grilled Chicken - Whole Wing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</row>
    <row r="583" spans="2:37" ht="15">
      <c r="B583" s="23"/>
      <c r="C583" s="26" t="s">
        <v>502</v>
      </c>
      <c r="D583" s="26" t="s">
        <v>493</v>
      </c>
      <c r="E583" s="25" t="s">
        <v>75</v>
      </c>
      <c r="F583" s="25">
        <v>220</v>
      </c>
      <c r="G583" s="25">
        <v>7</v>
      </c>
      <c r="H583" s="25">
        <v>2</v>
      </c>
      <c r="I583" s="25">
        <v>0</v>
      </c>
      <c r="J583" s="25">
        <v>135</v>
      </c>
      <c r="K583" s="25">
        <v>730</v>
      </c>
      <c r="L583" s="25">
        <v>0</v>
      </c>
      <c r="M583" s="25">
        <v>0</v>
      </c>
      <c r="N583" s="25">
        <v>0</v>
      </c>
      <c r="O583" s="25">
        <v>40</v>
      </c>
      <c r="P583" s="21">
        <v>0</v>
      </c>
      <c r="Q583" s="21">
        <v>0</v>
      </c>
      <c r="R583" s="21">
        <v>0</v>
      </c>
      <c r="S583" s="21">
        <v>0</v>
      </c>
      <c r="T583" s="57"/>
      <c r="U583" s="58"/>
      <c r="V583" s="1">
        <v>577</v>
      </c>
      <c r="W583" s="2" t="str">
        <f t="shared" si="86"/>
        <v>Grilled Chicken - Breast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</row>
    <row r="584" spans="2:37" ht="15">
      <c r="B584" s="23"/>
      <c r="C584" s="26" t="s">
        <v>503</v>
      </c>
      <c r="D584" s="26" t="s">
        <v>493</v>
      </c>
      <c r="E584" s="25" t="s">
        <v>75</v>
      </c>
      <c r="F584" s="25">
        <v>90</v>
      </c>
      <c r="G584" s="25">
        <v>4</v>
      </c>
      <c r="H584" s="25">
        <v>1</v>
      </c>
      <c r="I584" s="25">
        <v>0</v>
      </c>
      <c r="J584" s="25">
        <v>60</v>
      </c>
      <c r="K584" s="25">
        <v>290</v>
      </c>
      <c r="L584" s="25">
        <v>0</v>
      </c>
      <c r="M584" s="25">
        <v>0</v>
      </c>
      <c r="N584" s="25">
        <v>0</v>
      </c>
      <c r="O584" s="25">
        <v>13</v>
      </c>
      <c r="P584" s="21">
        <v>0</v>
      </c>
      <c r="Q584" s="21">
        <v>0</v>
      </c>
      <c r="R584" s="21">
        <v>0</v>
      </c>
      <c r="S584" s="21">
        <v>0</v>
      </c>
      <c r="T584" s="57"/>
      <c r="U584" s="58"/>
      <c r="V584" s="1">
        <v>578</v>
      </c>
      <c r="W584" s="2" t="str">
        <f t="shared" ref="W584:W647" si="87">C584</f>
        <v>Grilled Chicken - Drumstick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</row>
    <row r="585" spans="2:37" ht="15">
      <c r="B585" s="23"/>
      <c r="C585" s="26" t="s">
        <v>504</v>
      </c>
      <c r="D585" s="26" t="s">
        <v>493</v>
      </c>
      <c r="E585" s="25" t="s">
        <v>75</v>
      </c>
      <c r="F585" s="25">
        <v>170</v>
      </c>
      <c r="G585" s="25">
        <v>10</v>
      </c>
      <c r="H585" s="25">
        <v>3</v>
      </c>
      <c r="I585" s="25">
        <v>0</v>
      </c>
      <c r="J585" s="25">
        <v>90</v>
      </c>
      <c r="K585" s="25">
        <v>530</v>
      </c>
      <c r="L585" s="25">
        <v>0</v>
      </c>
      <c r="M585" s="25">
        <v>0</v>
      </c>
      <c r="N585" s="25">
        <v>0</v>
      </c>
      <c r="O585" s="25">
        <v>19</v>
      </c>
      <c r="P585" s="21">
        <v>0</v>
      </c>
      <c r="Q585" s="21">
        <v>0</v>
      </c>
      <c r="R585" s="21">
        <v>0</v>
      </c>
      <c r="S585" s="21">
        <v>0</v>
      </c>
      <c r="T585" s="57"/>
      <c r="U585" s="58"/>
      <c r="V585" s="1">
        <v>579</v>
      </c>
      <c r="W585" s="2" t="str">
        <f t="shared" si="87"/>
        <v>Grilled Chicken - Thigh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</row>
    <row r="586" spans="2:37" ht="15">
      <c r="B586" s="23"/>
      <c r="C586" s="26" t="s">
        <v>428</v>
      </c>
      <c r="D586" s="26" t="s">
        <v>493</v>
      </c>
      <c r="E586" s="25" t="s">
        <v>75</v>
      </c>
      <c r="F586" s="25">
        <v>390</v>
      </c>
      <c r="G586" s="25">
        <v>21</v>
      </c>
      <c r="H586" s="25">
        <v>3</v>
      </c>
      <c r="I586" s="25">
        <v>0</v>
      </c>
      <c r="J586" s="25">
        <v>85</v>
      </c>
      <c r="K586" s="25">
        <v>1130</v>
      </c>
      <c r="L586" s="25">
        <v>17</v>
      </c>
      <c r="M586" s="25">
        <v>0</v>
      </c>
      <c r="N586" s="25">
        <v>0</v>
      </c>
      <c r="O586" s="25">
        <v>32</v>
      </c>
      <c r="P586" s="21">
        <v>0</v>
      </c>
      <c r="Q586" s="21">
        <v>0</v>
      </c>
      <c r="R586" s="21">
        <v>0</v>
      </c>
      <c r="S586" s="21">
        <v>0</v>
      </c>
      <c r="T586" s="57"/>
      <c r="U586" s="58"/>
      <c r="V586" s="1">
        <v>580</v>
      </c>
      <c r="W586" s="2" t="str">
        <f t="shared" si="87"/>
        <v>Crispy Strips (3)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</row>
    <row r="587" spans="2:37" ht="15">
      <c r="B587" s="23"/>
      <c r="C587" s="26" t="s">
        <v>429</v>
      </c>
      <c r="D587" s="26" t="s">
        <v>493</v>
      </c>
      <c r="E587" s="25" t="s">
        <v>75</v>
      </c>
      <c r="F587" s="25">
        <v>260</v>
      </c>
      <c r="G587" s="25">
        <v>14</v>
      </c>
      <c r="H587" s="25">
        <v>2</v>
      </c>
      <c r="I587" s="25">
        <v>0</v>
      </c>
      <c r="J587" s="25">
        <v>60</v>
      </c>
      <c r="K587" s="25">
        <v>750</v>
      </c>
      <c r="L587" s="25">
        <v>11</v>
      </c>
      <c r="M587" s="25">
        <v>0</v>
      </c>
      <c r="N587" s="25">
        <v>0</v>
      </c>
      <c r="O587" s="25">
        <v>21</v>
      </c>
      <c r="P587" s="21">
        <v>0</v>
      </c>
      <c r="Q587" s="21">
        <v>0</v>
      </c>
      <c r="R587" s="21">
        <v>0</v>
      </c>
      <c r="S587" s="21">
        <v>0</v>
      </c>
      <c r="T587" s="57"/>
      <c r="U587" s="58"/>
      <c r="V587" s="1">
        <v>581</v>
      </c>
      <c r="W587" s="2" t="str">
        <f t="shared" si="87"/>
        <v>Crispy Strips (2)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</row>
    <row r="588" spans="2:37" ht="15">
      <c r="B588" s="23"/>
      <c r="C588" s="26" t="s">
        <v>430</v>
      </c>
      <c r="D588" s="26" t="s">
        <v>493</v>
      </c>
      <c r="E588" s="25" t="s">
        <v>75</v>
      </c>
      <c r="F588" s="25">
        <v>200</v>
      </c>
      <c r="G588" s="25">
        <v>9</v>
      </c>
      <c r="H588" s="25">
        <v>1.5</v>
      </c>
      <c r="I588" s="25">
        <v>0</v>
      </c>
      <c r="J588" s="25">
        <v>55</v>
      </c>
      <c r="K588" s="25">
        <v>670</v>
      </c>
      <c r="L588" s="25">
        <v>8</v>
      </c>
      <c r="M588" s="25">
        <v>1</v>
      </c>
      <c r="N588" s="25">
        <v>0</v>
      </c>
      <c r="O588" s="25">
        <v>22</v>
      </c>
      <c r="P588" s="21">
        <v>0</v>
      </c>
      <c r="Q588" s="21">
        <v>0</v>
      </c>
      <c r="R588" s="21">
        <v>0</v>
      </c>
      <c r="S588" s="21">
        <v>0</v>
      </c>
      <c r="T588" s="57"/>
      <c r="U588" s="58"/>
      <c r="V588" s="1">
        <v>582</v>
      </c>
      <c r="W588" s="2" t="str">
        <f t="shared" si="87"/>
        <v>KFC® OR Filet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</row>
    <row r="589" spans="2:37" ht="15">
      <c r="B589" s="23"/>
      <c r="C589" s="26" t="s">
        <v>431</v>
      </c>
      <c r="D589" s="26" t="s">
        <v>493</v>
      </c>
      <c r="E589" s="25" t="s">
        <v>75</v>
      </c>
      <c r="F589" s="25">
        <v>260</v>
      </c>
      <c r="G589" s="25">
        <v>17</v>
      </c>
      <c r="H589" s="25">
        <v>3.5</v>
      </c>
      <c r="I589" s="25">
        <v>0</v>
      </c>
      <c r="J589" s="25">
        <v>30</v>
      </c>
      <c r="K589" s="25">
        <v>690</v>
      </c>
      <c r="L589" s="25">
        <v>12</v>
      </c>
      <c r="M589" s="25">
        <v>1</v>
      </c>
      <c r="N589" s="25">
        <v>0</v>
      </c>
      <c r="O589" s="25">
        <v>15</v>
      </c>
      <c r="P589" s="21">
        <v>0</v>
      </c>
      <c r="Q589" s="21">
        <v>0</v>
      </c>
      <c r="R589" s="21">
        <v>0</v>
      </c>
      <c r="S589" s="21">
        <v>0</v>
      </c>
      <c r="T589" s="57"/>
      <c r="U589" s="58"/>
      <c r="V589" s="1">
        <v>583</v>
      </c>
      <c r="W589" s="2" t="str">
        <f t="shared" si="87"/>
        <v>Popcorn Chicken-Kids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</row>
    <row r="590" spans="2:37" ht="15">
      <c r="B590" s="23"/>
      <c r="C590" s="26" t="s">
        <v>432</v>
      </c>
      <c r="D590" s="26" t="s">
        <v>493</v>
      </c>
      <c r="E590" s="25" t="s">
        <v>75</v>
      </c>
      <c r="F590" s="25">
        <v>400</v>
      </c>
      <c r="G590" s="25">
        <v>26</v>
      </c>
      <c r="H590" s="25">
        <v>6</v>
      </c>
      <c r="I590" s="25">
        <v>0</v>
      </c>
      <c r="J590" s="25">
        <v>45</v>
      </c>
      <c r="K590" s="25">
        <v>1040</v>
      </c>
      <c r="L590" s="25">
        <v>18</v>
      </c>
      <c r="M590" s="25">
        <v>1</v>
      </c>
      <c r="N590" s="25">
        <v>0</v>
      </c>
      <c r="O590" s="25">
        <v>22</v>
      </c>
      <c r="P590" s="21">
        <v>0</v>
      </c>
      <c r="Q590" s="21">
        <v>0</v>
      </c>
      <c r="R590" s="21">
        <v>0</v>
      </c>
      <c r="S590" s="21">
        <v>0</v>
      </c>
      <c r="T590" s="57"/>
      <c r="U590" s="58"/>
      <c r="V590" s="1">
        <v>584</v>
      </c>
      <c r="W590" s="2" t="str">
        <f t="shared" si="87"/>
        <v>Popcorn Chicken-Individual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</row>
    <row r="591" spans="2:37" ht="15">
      <c r="B591" s="23"/>
      <c r="C591" s="26" t="s">
        <v>433</v>
      </c>
      <c r="D591" s="26" t="s">
        <v>493</v>
      </c>
      <c r="E591" s="25" t="s">
        <v>75</v>
      </c>
      <c r="F591" s="25">
        <v>560</v>
      </c>
      <c r="G591" s="25">
        <v>37</v>
      </c>
      <c r="H591" s="25">
        <v>8</v>
      </c>
      <c r="I591" s="25">
        <v>0</v>
      </c>
      <c r="J591" s="25">
        <v>65</v>
      </c>
      <c r="K591" s="25">
        <v>1480</v>
      </c>
      <c r="L591" s="25">
        <v>26</v>
      </c>
      <c r="M591" s="25">
        <v>2</v>
      </c>
      <c r="N591" s="25">
        <v>0</v>
      </c>
      <c r="O591" s="25">
        <v>32</v>
      </c>
      <c r="P591" s="21">
        <v>0</v>
      </c>
      <c r="Q591" s="21">
        <v>0</v>
      </c>
      <c r="R591" s="21">
        <v>0</v>
      </c>
      <c r="S591" s="21">
        <v>0</v>
      </c>
      <c r="T591" s="57"/>
      <c r="U591" s="58"/>
      <c r="V591" s="1">
        <v>585</v>
      </c>
      <c r="W591" s="2" t="str">
        <f t="shared" si="87"/>
        <v>Popcorn Chicken-Large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</row>
    <row r="592" spans="2:37" ht="15">
      <c r="B592" s="23"/>
      <c r="C592" s="26" t="s">
        <v>434</v>
      </c>
      <c r="D592" s="26" t="s">
        <v>493</v>
      </c>
      <c r="E592" s="25" t="s">
        <v>75</v>
      </c>
      <c r="F592" s="25">
        <v>70</v>
      </c>
      <c r="G592" s="25">
        <v>4</v>
      </c>
      <c r="H592" s="25">
        <v>0.5</v>
      </c>
      <c r="I592" s="25">
        <v>0</v>
      </c>
      <c r="J592" s="25">
        <v>20</v>
      </c>
      <c r="K592" s="25">
        <v>140</v>
      </c>
      <c r="L592" s="25">
        <v>4</v>
      </c>
      <c r="M592" s="25">
        <v>0</v>
      </c>
      <c r="N592" s="25">
        <v>0</v>
      </c>
      <c r="O592" s="25">
        <v>4</v>
      </c>
      <c r="P592" s="21">
        <v>0</v>
      </c>
      <c r="Q592" s="21">
        <v>0</v>
      </c>
      <c r="R592" s="21">
        <v>0</v>
      </c>
      <c r="S592" s="21">
        <v>0</v>
      </c>
      <c r="T592" s="57"/>
      <c r="U592" s="58"/>
      <c r="V592" s="1">
        <v>586</v>
      </c>
      <c r="W592" s="2" t="str">
        <f t="shared" si="87"/>
        <v>Hot Wings® (1)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</row>
    <row r="593" spans="2:37" ht="15">
      <c r="B593" s="23"/>
      <c r="C593" s="26" t="s">
        <v>435</v>
      </c>
      <c r="D593" s="26" t="s">
        <v>493</v>
      </c>
      <c r="E593" s="25" t="s">
        <v>75</v>
      </c>
      <c r="F593" s="25">
        <v>80</v>
      </c>
      <c r="G593" s="25">
        <v>4</v>
      </c>
      <c r="H593" s="25">
        <v>0.5</v>
      </c>
      <c r="I593" s="25">
        <v>0</v>
      </c>
      <c r="J593" s="25">
        <v>20</v>
      </c>
      <c r="K593" s="25">
        <v>240</v>
      </c>
      <c r="L593" s="25">
        <v>8</v>
      </c>
      <c r="M593" s="25">
        <v>0</v>
      </c>
      <c r="N593" s="25">
        <v>2</v>
      </c>
      <c r="O593" s="25">
        <v>4</v>
      </c>
      <c r="P593" s="21">
        <v>0</v>
      </c>
      <c r="Q593" s="21">
        <v>0</v>
      </c>
      <c r="R593" s="21">
        <v>0</v>
      </c>
      <c r="S593" s="21">
        <v>0</v>
      </c>
      <c r="T593" s="57"/>
      <c r="U593" s="58"/>
      <c r="V593" s="1">
        <v>587</v>
      </c>
      <c r="W593" s="2" t="str">
        <f t="shared" si="87"/>
        <v>HBBQ Hot Wings® (1)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</row>
    <row r="594" spans="2:37" ht="15">
      <c r="B594" s="23"/>
      <c r="C594" s="26" t="s">
        <v>436</v>
      </c>
      <c r="D594" s="26" t="s">
        <v>493</v>
      </c>
      <c r="E594" s="25" t="s">
        <v>75</v>
      </c>
      <c r="F594" s="25">
        <v>70</v>
      </c>
      <c r="G594" s="25">
        <v>4</v>
      </c>
      <c r="H594" s="25">
        <v>0.5</v>
      </c>
      <c r="I594" s="25">
        <v>0</v>
      </c>
      <c r="J594" s="25">
        <v>20</v>
      </c>
      <c r="K594" s="25">
        <v>270</v>
      </c>
      <c r="L594" s="25">
        <v>5</v>
      </c>
      <c r="M594" s="25">
        <v>0</v>
      </c>
      <c r="N594" s="25">
        <v>0</v>
      </c>
      <c r="O594" s="25">
        <v>4</v>
      </c>
      <c r="P594" s="21">
        <v>0</v>
      </c>
      <c r="Q594" s="21">
        <v>0</v>
      </c>
      <c r="R594" s="21">
        <v>0</v>
      </c>
      <c r="S594" s="21">
        <v>0</v>
      </c>
      <c r="T594" s="57"/>
      <c r="U594" s="58"/>
      <c r="V594" s="1">
        <v>588</v>
      </c>
      <c r="W594" s="2" t="str">
        <f t="shared" si="87"/>
        <v>Fiery Buffalo Hot Wings® (1)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</row>
    <row r="595" spans="2:37" ht="15">
      <c r="B595" s="23"/>
      <c r="C595" s="26" t="s">
        <v>437</v>
      </c>
      <c r="D595" s="26" t="s">
        <v>493</v>
      </c>
      <c r="E595" s="25" t="s">
        <v>75</v>
      </c>
      <c r="F595" s="25">
        <v>310</v>
      </c>
      <c r="G595" s="25">
        <v>15</v>
      </c>
      <c r="H595" s="25">
        <v>2.5</v>
      </c>
      <c r="I595" s="25">
        <v>0</v>
      </c>
      <c r="J595" s="25">
        <v>35</v>
      </c>
      <c r="K595" s="25">
        <v>600</v>
      </c>
      <c r="L595" s="25">
        <v>30</v>
      </c>
      <c r="M595" s="25">
        <v>2</v>
      </c>
      <c r="N595" s="25">
        <v>4</v>
      </c>
      <c r="O595" s="25">
        <v>15</v>
      </c>
      <c r="P595" s="21">
        <v>0</v>
      </c>
      <c r="Q595" s="21">
        <v>0</v>
      </c>
      <c r="R595" s="21">
        <v>0</v>
      </c>
      <c r="S595" s="21">
        <v>0</v>
      </c>
      <c r="T595" s="57"/>
      <c r="U595" s="58"/>
      <c r="V595" s="1">
        <v>589</v>
      </c>
      <c r="W595" s="2" t="str">
        <f t="shared" si="87"/>
        <v>KFC Snacker® with Crispy Strip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</row>
    <row r="596" spans="2:37" ht="15">
      <c r="B596" s="23"/>
      <c r="C596" s="26" t="s">
        <v>438</v>
      </c>
      <c r="D596" s="26" t="s">
        <v>493</v>
      </c>
      <c r="E596" s="25" t="s">
        <v>75</v>
      </c>
      <c r="F596" s="25">
        <v>260</v>
      </c>
      <c r="G596" s="25">
        <v>9</v>
      </c>
      <c r="H596" s="25">
        <v>1.5</v>
      </c>
      <c r="I596" s="25">
        <v>0</v>
      </c>
      <c r="J596" s="25">
        <v>30</v>
      </c>
      <c r="K596" s="25">
        <v>550</v>
      </c>
      <c r="L596" s="25">
        <v>29</v>
      </c>
      <c r="M596" s="25">
        <v>2</v>
      </c>
      <c r="N596" s="25">
        <v>4</v>
      </c>
      <c r="O596" s="25">
        <v>15</v>
      </c>
      <c r="P596" s="21">
        <v>0</v>
      </c>
      <c r="Q596" s="21">
        <v>0</v>
      </c>
      <c r="R596" s="21">
        <v>0</v>
      </c>
      <c r="S596" s="21">
        <v>0</v>
      </c>
      <c r="T596" s="57"/>
      <c r="U596" s="58"/>
      <c r="V596" s="1">
        <v>590</v>
      </c>
      <c r="W596" s="2" t="str">
        <f t="shared" si="87"/>
        <v>KFC Snacker® with Crispy Strip without Sauce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</row>
    <row r="597" spans="2:37" ht="15">
      <c r="B597" s="23"/>
      <c r="C597" s="26" t="s">
        <v>439</v>
      </c>
      <c r="D597" s="26" t="s">
        <v>493</v>
      </c>
      <c r="E597" s="25" t="s">
        <v>75</v>
      </c>
      <c r="F597" s="25">
        <v>270</v>
      </c>
      <c r="G597" s="25">
        <v>9</v>
      </c>
      <c r="H597" s="25">
        <v>1.5</v>
      </c>
      <c r="I597" s="25">
        <v>0</v>
      </c>
      <c r="J597" s="25">
        <v>30</v>
      </c>
      <c r="K597" s="25">
        <v>720</v>
      </c>
      <c r="L597" s="25">
        <v>31</v>
      </c>
      <c r="M597" s="25">
        <v>2</v>
      </c>
      <c r="N597" s="25">
        <v>4</v>
      </c>
      <c r="O597" s="25">
        <v>15</v>
      </c>
      <c r="P597" s="21">
        <v>0</v>
      </c>
      <c r="Q597" s="21">
        <v>0</v>
      </c>
      <c r="R597" s="21">
        <v>0</v>
      </c>
      <c r="S597" s="21">
        <v>0</v>
      </c>
      <c r="T597" s="57"/>
      <c r="U597" s="58"/>
      <c r="V597" s="1">
        <v>591</v>
      </c>
      <c r="W597" s="2" t="str">
        <f t="shared" si="87"/>
        <v>KFC Snacker® with Crispy Strip, Buffalo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</row>
    <row r="598" spans="2:37" ht="15">
      <c r="B598" s="23"/>
      <c r="C598" s="26" t="s">
        <v>440</v>
      </c>
      <c r="D598" s="26" t="s">
        <v>493</v>
      </c>
      <c r="E598" s="25" t="s">
        <v>75</v>
      </c>
      <c r="F598" s="25">
        <v>280</v>
      </c>
      <c r="G598" s="25">
        <v>11</v>
      </c>
      <c r="H598" s="25">
        <v>2</v>
      </c>
      <c r="I598" s="25">
        <v>0</v>
      </c>
      <c r="J598" s="25">
        <v>30</v>
      </c>
      <c r="K598" s="25">
        <v>700</v>
      </c>
      <c r="L598" s="25">
        <v>31</v>
      </c>
      <c r="M598" s="25">
        <v>2</v>
      </c>
      <c r="N598" s="25">
        <v>4</v>
      </c>
      <c r="O598" s="25">
        <v>15</v>
      </c>
      <c r="P598" s="21">
        <v>0</v>
      </c>
      <c r="Q598" s="21">
        <v>0</v>
      </c>
      <c r="R598" s="21">
        <v>0</v>
      </c>
      <c r="S598" s="21">
        <v>0</v>
      </c>
      <c r="T598" s="57"/>
      <c r="U598" s="58"/>
      <c r="V598" s="1">
        <v>592</v>
      </c>
      <c r="W598" s="2" t="str">
        <f t="shared" si="87"/>
        <v>KFC Snacker® with Crispy Strip, Ultimate Cheese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</row>
    <row r="599" spans="2:37" ht="15">
      <c r="B599" s="23"/>
      <c r="C599" s="26" t="s">
        <v>441</v>
      </c>
      <c r="D599" s="26" t="s">
        <v>493</v>
      </c>
      <c r="E599" s="25" t="s">
        <v>75</v>
      </c>
      <c r="F599" s="25">
        <v>210</v>
      </c>
      <c r="G599" s="25">
        <v>3</v>
      </c>
      <c r="H599" s="25">
        <v>1</v>
      </c>
      <c r="I599" s="25">
        <v>0</v>
      </c>
      <c r="J599" s="25">
        <v>35</v>
      </c>
      <c r="K599" s="25">
        <v>470</v>
      </c>
      <c r="L599" s="25">
        <v>32</v>
      </c>
      <c r="M599" s="25">
        <v>2</v>
      </c>
      <c r="N599" s="25">
        <v>12</v>
      </c>
      <c r="O599" s="25">
        <v>13</v>
      </c>
      <c r="P599" s="21">
        <v>0</v>
      </c>
      <c r="Q599" s="21">
        <v>0</v>
      </c>
      <c r="R599" s="21">
        <v>0</v>
      </c>
      <c r="S599" s="21">
        <v>0</v>
      </c>
      <c r="T599" s="57"/>
      <c r="U599" s="58"/>
      <c r="V599" s="1">
        <v>593</v>
      </c>
      <c r="W599" s="2" t="str">
        <f t="shared" si="87"/>
        <v>KFC Snacker®, Honey BBQ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</row>
    <row r="600" spans="2:37" ht="15">
      <c r="B600" s="23"/>
      <c r="C600" s="26" t="s">
        <v>442</v>
      </c>
      <c r="D600" s="26" t="s">
        <v>493</v>
      </c>
      <c r="E600" s="25" t="s">
        <v>75</v>
      </c>
      <c r="F600" s="25">
        <v>610</v>
      </c>
      <c r="G600" s="25">
        <v>33</v>
      </c>
      <c r="H600" s="25">
        <v>6</v>
      </c>
      <c r="I600" s="25">
        <v>0</v>
      </c>
      <c r="J600" s="25">
        <v>75</v>
      </c>
      <c r="K600" s="25">
        <v>1380</v>
      </c>
      <c r="L600" s="25">
        <v>52</v>
      </c>
      <c r="M600" s="25">
        <v>3</v>
      </c>
      <c r="N600" s="25">
        <v>4</v>
      </c>
      <c r="O600" s="25">
        <v>28</v>
      </c>
      <c r="P600" s="21">
        <v>0</v>
      </c>
      <c r="Q600" s="21">
        <v>0</v>
      </c>
      <c r="R600" s="21">
        <v>0</v>
      </c>
      <c r="S600" s="21">
        <v>0</v>
      </c>
      <c r="T600" s="57"/>
      <c r="U600" s="58"/>
      <c r="V600" s="1">
        <v>594</v>
      </c>
      <c r="W600" s="2" t="str">
        <f t="shared" si="87"/>
        <v>Crispy Twister®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</row>
    <row r="601" spans="2:37" ht="15">
      <c r="B601" s="23"/>
      <c r="C601" s="26" t="s">
        <v>443</v>
      </c>
      <c r="D601" s="26" t="s">
        <v>493</v>
      </c>
      <c r="E601" s="25" t="s">
        <v>75</v>
      </c>
      <c r="F601" s="25">
        <v>490</v>
      </c>
      <c r="G601" s="25">
        <v>20</v>
      </c>
      <c r="H601" s="25">
        <v>3.5</v>
      </c>
      <c r="I601" s="25">
        <v>0</v>
      </c>
      <c r="J601" s="25">
        <v>60</v>
      </c>
      <c r="K601" s="25">
        <v>1260</v>
      </c>
      <c r="L601" s="25">
        <v>51</v>
      </c>
      <c r="M601" s="25">
        <v>3</v>
      </c>
      <c r="N601" s="25">
        <v>3</v>
      </c>
      <c r="O601" s="25">
        <v>28</v>
      </c>
      <c r="P601" s="21">
        <v>0</v>
      </c>
      <c r="Q601" s="21">
        <v>0</v>
      </c>
      <c r="R601" s="21">
        <v>0</v>
      </c>
      <c r="S601" s="21">
        <v>0</v>
      </c>
      <c r="T601" s="57"/>
      <c r="U601" s="58"/>
      <c r="V601" s="1">
        <v>595</v>
      </c>
      <c r="W601" s="2" t="str">
        <f t="shared" si="87"/>
        <v>Crispy Twister® without Sauce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</row>
    <row r="602" spans="2:37" ht="15">
      <c r="B602" s="23"/>
      <c r="C602" s="26" t="s">
        <v>444</v>
      </c>
      <c r="D602" s="26" t="s">
        <v>493</v>
      </c>
      <c r="E602" s="25" t="s">
        <v>75</v>
      </c>
      <c r="F602" s="25">
        <v>320</v>
      </c>
      <c r="G602" s="25">
        <v>3.5</v>
      </c>
      <c r="H602" s="25">
        <v>1</v>
      </c>
      <c r="I602" s="25">
        <v>0</v>
      </c>
      <c r="J602" s="25">
        <v>70</v>
      </c>
      <c r="K602" s="25">
        <v>770</v>
      </c>
      <c r="L602" s="25">
        <v>47</v>
      </c>
      <c r="M602" s="25">
        <v>3</v>
      </c>
      <c r="N602" s="25">
        <v>21</v>
      </c>
      <c r="O602" s="25">
        <v>24</v>
      </c>
      <c r="P602" s="21">
        <v>0</v>
      </c>
      <c r="Q602" s="21">
        <v>0</v>
      </c>
      <c r="R602" s="21">
        <v>0</v>
      </c>
      <c r="S602" s="21">
        <v>0</v>
      </c>
      <c r="T602" s="57"/>
      <c r="U602" s="58"/>
      <c r="V602" s="1">
        <v>596</v>
      </c>
      <c r="W602" s="2" t="str">
        <f t="shared" si="87"/>
        <v>Honey BBQ Sandwich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</row>
    <row r="603" spans="2:37" ht="15">
      <c r="B603" s="23"/>
      <c r="C603" s="26" t="s">
        <v>445</v>
      </c>
      <c r="D603" s="26" t="s">
        <v>493</v>
      </c>
      <c r="E603" s="25" t="s">
        <v>75</v>
      </c>
      <c r="F603" s="25">
        <v>610</v>
      </c>
      <c r="G603" s="25">
        <v>37</v>
      </c>
      <c r="H603" s="25">
        <v>11</v>
      </c>
      <c r="I603" s="25">
        <v>0.5</v>
      </c>
      <c r="J603" s="25">
        <v>150</v>
      </c>
      <c r="K603" s="25">
        <v>1880</v>
      </c>
      <c r="L603" s="25">
        <v>18</v>
      </c>
      <c r="M603" s="25">
        <v>1</v>
      </c>
      <c r="N603" s="25">
        <v>1</v>
      </c>
      <c r="O603" s="25">
        <v>52</v>
      </c>
      <c r="P603" s="21">
        <v>0</v>
      </c>
      <c r="Q603" s="21">
        <v>0</v>
      </c>
      <c r="R603" s="21">
        <v>0</v>
      </c>
      <c r="S603" s="21">
        <v>0</v>
      </c>
      <c r="T603" s="57"/>
      <c r="U603" s="58"/>
      <c r="V603" s="1">
        <v>597</v>
      </c>
      <c r="W603" s="2" t="str">
        <f t="shared" si="87"/>
        <v>Double Down with OR Filet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</row>
    <row r="604" spans="2:37" ht="15">
      <c r="B604" s="23"/>
      <c r="C604" s="26" t="s">
        <v>446</v>
      </c>
      <c r="D604" s="26" t="s">
        <v>493</v>
      </c>
      <c r="E604" s="25" t="s">
        <v>75</v>
      </c>
      <c r="F604" s="25">
        <v>520</v>
      </c>
      <c r="G604" s="25">
        <v>25</v>
      </c>
      <c r="H604" s="25">
        <v>7</v>
      </c>
      <c r="I604" s="25">
        <v>0</v>
      </c>
      <c r="J604" s="25">
        <v>85</v>
      </c>
      <c r="K604" s="25">
        <v>1180</v>
      </c>
      <c r="L604" s="25">
        <v>40</v>
      </c>
      <c r="M604" s="25">
        <v>2</v>
      </c>
      <c r="N604" s="25">
        <v>6</v>
      </c>
      <c r="O604" s="25">
        <v>32</v>
      </c>
      <c r="P604" s="21">
        <v>0</v>
      </c>
      <c r="Q604" s="21">
        <v>0</v>
      </c>
      <c r="R604" s="21">
        <v>0</v>
      </c>
      <c r="S604" s="21">
        <v>0</v>
      </c>
      <c r="T604" s="57"/>
      <c r="U604" s="58"/>
      <c r="V604" s="1">
        <v>598</v>
      </c>
      <c r="W604" s="2" t="str">
        <f t="shared" si="87"/>
        <v>Doublicious with OR Filet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</row>
    <row r="605" spans="2:37" ht="15">
      <c r="B605" s="23"/>
      <c r="C605" s="26" t="s">
        <v>447</v>
      </c>
      <c r="D605" s="26" t="s">
        <v>493</v>
      </c>
      <c r="E605" s="25" t="s">
        <v>75</v>
      </c>
      <c r="F605" s="25">
        <v>790</v>
      </c>
      <c r="G605" s="25">
        <v>45</v>
      </c>
      <c r="H605" s="25">
        <v>37</v>
      </c>
      <c r="I605" s="25">
        <v>0</v>
      </c>
      <c r="J605" s="25">
        <v>75</v>
      </c>
      <c r="K605" s="25">
        <v>1970</v>
      </c>
      <c r="L605" s="25">
        <v>66</v>
      </c>
      <c r="M605" s="25">
        <v>3</v>
      </c>
      <c r="N605" s="25">
        <v>7</v>
      </c>
      <c r="O605" s="25">
        <v>29</v>
      </c>
      <c r="P605" s="21">
        <v>0</v>
      </c>
      <c r="Q605" s="21">
        <v>0</v>
      </c>
      <c r="R605" s="21">
        <v>0</v>
      </c>
      <c r="S605" s="21">
        <v>0</v>
      </c>
      <c r="T605" s="57"/>
      <c r="U605" s="58"/>
      <c r="V605" s="1">
        <v>599</v>
      </c>
      <c r="W605" s="2" t="str">
        <f t="shared" si="87"/>
        <v>Chicken Pot Pie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</row>
    <row r="606" spans="2:37" ht="15">
      <c r="B606" s="23"/>
      <c r="C606" s="26" t="s">
        <v>448</v>
      </c>
      <c r="D606" s="26" t="s">
        <v>493</v>
      </c>
      <c r="E606" s="25" t="s">
        <v>75</v>
      </c>
      <c r="F606" s="25">
        <v>680</v>
      </c>
      <c r="G606" s="25">
        <v>31</v>
      </c>
      <c r="H606" s="25">
        <v>8</v>
      </c>
      <c r="I606" s="25">
        <v>1</v>
      </c>
      <c r="J606" s="25">
        <v>45</v>
      </c>
      <c r="K606" s="25">
        <v>2130</v>
      </c>
      <c r="L606" s="25">
        <v>74</v>
      </c>
      <c r="M606" s="25">
        <v>6</v>
      </c>
      <c r="N606" s="25">
        <v>3</v>
      </c>
      <c r="O606" s="25">
        <v>26</v>
      </c>
      <c r="P606" s="21">
        <v>0</v>
      </c>
      <c r="Q606" s="21">
        <v>0</v>
      </c>
      <c r="R606" s="21">
        <v>0</v>
      </c>
      <c r="S606" s="21">
        <v>0</v>
      </c>
      <c r="T606" s="57"/>
      <c r="U606" s="58"/>
      <c r="V606" s="1">
        <v>600</v>
      </c>
      <c r="W606" s="2" t="str">
        <f t="shared" si="87"/>
        <v>KFC Famous Bowls®-Mashed Potato with Gravy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</row>
    <row r="607" spans="2:37" ht="15">
      <c r="B607" s="23"/>
      <c r="C607" s="26" t="s">
        <v>449</v>
      </c>
      <c r="D607" s="26" t="s">
        <v>493</v>
      </c>
      <c r="E607" s="25" t="s">
        <v>75</v>
      </c>
      <c r="F607" s="25">
        <v>260</v>
      </c>
      <c r="G607" s="25">
        <v>13</v>
      </c>
      <c r="H607" s="25">
        <v>4</v>
      </c>
      <c r="I607" s="25">
        <v>0</v>
      </c>
      <c r="J607" s="25">
        <v>25</v>
      </c>
      <c r="K607" s="25">
        <v>760</v>
      </c>
      <c r="L607" s="25">
        <v>26</v>
      </c>
      <c r="M607" s="25">
        <v>1</v>
      </c>
      <c r="N607" s="25">
        <v>1</v>
      </c>
      <c r="O607" s="25">
        <v>12</v>
      </c>
      <c r="P607" s="21">
        <v>0</v>
      </c>
      <c r="Q607" s="21">
        <v>0</v>
      </c>
      <c r="R607" s="21">
        <v>0</v>
      </c>
      <c r="S607" s="21">
        <v>0</v>
      </c>
      <c r="T607" s="57"/>
      <c r="U607" s="58"/>
      <c r="V607" s="1">
        <v>601</v>
      </c>
      <c r="W607" s="2" t="str">
        <f t="shared" si="87"/>
        <v>Snack-Size Bowl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</row>
    <row r="608" spans="2:37" ht="15">
      <c r="B608" s="23"/>
      <c r="C608" s="26" t="s">
        <v>450</v>
      </c>
      <c r="D608" s="26" t="s">
        <v>493</v>
      </c>
      <c r="E608" s="25" t="s">
        <v>75</v>
      </c>
      <c r="F608" s="25">
        <v>680</v>
      </c>
      <c r="G608" s="25">
        <v>41</v>
      </c>
      <c r="H608" s="25">
        <v>8</v>
      </c>
      <c r="I608" s="25">
        <v>0</v>
      </c>
      <c r="J608" s="25">
        <v>45</v>
      </c>
      <c r="K608" s="25">
        <v>1850</v>
      </c>
      <c r="L608" s="25">
        <v>53</v>
      </c>
      <c r="M608" s="25">
        <v>4</v>
      </c>
      <c r="N608" s="25">
        <v>0</v>
      </c>
      <c r="O608" s="25">
        <v>26</v>
      </c>
      <c r="P608" s="21">
        <v>0</v>
      </c>
      <c r="Q608" s="21">
        <v>0</v>
      </c>
      <c r="R608" s="21">
        <v>0</v>
      </c>
      <c r="S608" s="21">
        <v>0</v>
      </c>
      <c r="T608" s="57"/>
      <c r="U608" s="58"/>
      <c r="V608" s="1">
        <v>602</v>
      </c>
      <c r="W608" s="2" t="str">
        <f t="shared" si="87"/>
        <v>Popcorn Chicken Value Box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</row>
    <row r="609" spans="2:37" ht="15">
      <c r="B609" s="23"/>
      <c r="C609" s="26" t="s">
        <v>451</v>
      </c>
      <c r="D609" s="26" t="s">
        <v>493</v>
      </c>
      <c r="E609" s="25" t="s">
        <v>75</v>
      </c>
      <c r="F609" s="25">
        <v>490</v>
      </c>
      <c r="G609" s="25">
        <v>27</v>
      </c>
      <c r="H609" s="25">
        <v>4.5</v>
      </c>
      <c r="I609" s="25">
        <v>0</v>
      </c>
      <c r="J609" s="25">
        <v>55</v>
      </c>
      <c r="K609" s="25">
        <v>1220</v>
      </c>
      <c r="L609" s="25">
        <v>45</v>
      </c>
      <c r="M609" s="25">
        <v>3</v>
      </c>
      <c r="N609" s="25">
        <v>0</v>
      </c>
      <c r="O609" s="25">
        <v>15</v>
      </c>
      <c r="P609" s="21">
        <v>0</v>
      </c>
      <c r="Q609" s="21">
        <v>0</v>
      </c>
      <c r="R609" s="21">
        <v>0</v>
      </c>
      <c r="S609" s="21">
        <v>0</v>
      </c>
      <c r="T609" s="57"/>
      <c r="U609" s="58"/>
      <c r="V609" s="1">
        <v>603</v>
      </c>
      <c r="W609" s="2" t="str">
        <f t="shared" si="87"/>
        <v>Hot Wings® Value Box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</row>
    <row r="610" spans="2:37" ht="15">
      <c r="B610" s="23"/>
      <c r="C610" s="26" t="s">
        <v>452</v>
      </c>
      <c r="D610" s="26" t="s">
        <v>493</v>
      </c>
      <c r="E610" s="25" t="s">
        <v>75</v>
      </c>
      <c r="F610" s="25">
        <v>510</v>
      </c>
      <c r="G610" s="25">
        <v>28</v>
      </c>
      <c r="H610" s="25">
        <v>4.5</v>
      </c>
      <c r="I610" s="25">
        <v>0</v>
      </c>
      <c r="J610" s="25">
        <v>55</v>
      </c>
      <c r="K610" s="25">
        <v>1610</v>
      </c>
      <c r="L610" s="25">
        <v>51</v>
      </c>
      <c r="M610" s="25">
        <v>4</v>
      </c>
      <c r="N610" s="25">
        <v>0</v>
      </c>
      <c r="O610" s="25">
        <v>15</v>
      </c>
      <c r="P610" s="21">
        <v>0</v>
      </c>
      <c r="Q610" s="21">
        <v>0</v>
      </c>
      <c r="R610" s="21">
        <v>0</v>
      </c>
      <c r="S610" s="21">
        <v>0</v>
      </c>
      <c r="T610" s="57"/>
      <c r="U610" s="58"/>
      <c r="V610" s="1">
        <v>604</v>
      </c>
      <c r="W610" s="2" t="str">
        <f t="shared" si="87"/>
        <v>Fiery Buffalo Hot Wings® Value Box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</row>
    <row r="611" spans="2:37" ht="15">
      <c r="B611" s="23"/>
      <c r="C611" s="26" t="s">
        <v>453</v>
      </c>
      <c r="D611" s="26" t="s">
        <v>493</v>
      </c>
      <c r="E611" s="25" t="s">
        <v>75</v>
      </c>
      <c r="F611" s="25">
        <v>540</v>
      </c>
      <c r="G611" s="25">
        <v>28</v>
      </c>
      <c r="H611" s="25">
        <v>4.5</v>
      </c>
      <c r="I611" s="25">
        <v>0</v>
      </c>
      <c r="J611" s="25">
        <v>55</v>
      </c>
      <c r="K611" s="25">
        <v>1530</v>
      </c>
      <c r="L611" s="25">
        <v>58</v>
      </c>
      <c r="M611" s="25">
        <v>3</v>
      </c>
      <c r="N611" s="25">
        <v>6</v>
      </c>
      <c r="O611" s="25">
        <v>15</v>
      </c>
      <c r="P611" s="21">
        <v>0</v>
      </c>
      <c r="Q611" s="21">
        <v>0</v>
      </c>
      <c r="R611" s="21">
        <v>0</v>
      </c>
      <c r="S611" s="21">
        <v>0</v>
      </c>
      <c r="T611" s="57"/>
      <c r="U611" s="58"/>
      <c r="V611" s="1">
        <v>605</v>
      </c>
      <c r="W611" s="2" t="str">
        <f t="shared" si="87"/>
        <v>HBBQ Hot Wings® Value Box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</row>
    <row r="612" spans="2:37" ht="15">
      <c r="B612" s="23"/>
      <c r="C612" s="26" t="s">
        <v>454</v>
      </c>
      <c r="D612" s="26" t="s">
        <v>493</v>
      </c>
      <c r="E612" s="25" t="s">
        <v>75</v>
      </c>
      <c r="F612" s="25">
        <v>380</v>
      </c>
      <c r="G612" s="25">
        <v>19</v>
      </c>
      <c r="H612" s="25">
        <v>3.5</v>
      </c>
      <c r="I612" s="25">
        <v>0</v>
      </c>
      <c r="J612" s="25">
        <v>60</v>
      </c>
      <c r="K612" s="25">
        <v>1090</v>
      </c>
      <c r="L612" s="25">
        <v>34</v>
      </c>
      <c r="M612" s="25">
        <v>2</v>
      </c>
      <c r="N612" s="25">
        <v>0</v>
      </c>
      <c r="O612" s="25">
        <v>17</v>
      </c>
      <c r="P612" s="21">
        <v>0</v>
      </c>
      <c r="Q612" s="21">
        <v>0</v>
      </c>
      <c r="R612" s="21">
        <v>0</v>
      </c>
      <c r="S612" s="21">
        <v>0</v>
      </c>
      <c r="T612" s="57"/>
      <c r="U612" s="58"/>
      <c r="V612" s="1">
        <v>606</v>
      </c>
      <c r="W612" s="2" t="str">
        <f t="shared" si="87"/>
        <v>Grilled Drumstick Value Box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</row>
    <row r="613" spans="2:37" ht="15">
      <c r="B613" s="23"/>
      <c r="C613" s="26" t="s">
        <v>455</v>
      </c>
      <c r="D613" s="26" t="s">
        <v>493</v>
      </c>
      <c r="E613" s="25" t="s">
        <v>75</v>
      </c>
      <c r="F613" s="25">
        <v>400</v>
      </c>
      <c r="G613" s="25">
        <v>22</v>
      </c>
      <c r="H613" s="25">
        <v>4</v>
      </c>
      <c r="I613" s="25">
        <v>0</v>
      </c>
      <c r="J613" s="25">
        <v>45</v>
      </c>
      <c r="K613" s="25">
        <v>1110</v>
      </c>
      <c r="L613" s="25">
        <v>37</v>
      </c>
      <c r="M613" s="25">
        <v>2</v>
      </c>
      <c r="N613" s="25">
        <v>0</v>
      </c>
      <c r="O613" s="25">
        <v>15</v>
      </c>
      <c r="P613" s="21">
        <v>0</v>
      </c>
      <c r="Q613" s="21">
        <v>0</v>
      </c>
      <c r="R613" s="21">
        <v>0</v>
      </c>
      <c r="S613" s="21">
        <v>0</v>
      </c>
      <c r="T613" s="57"/>
      <c r="U613" s="58"/>
      <c r="V613" s="1">
        <v>607</v>
      </c>
      <c r="W613" s="2" t="str">
        <f t="shared" si="87"/>
        <v>OR Drumstick Value Box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</row>
    <row r="614" spans="2:37" ht="15">
      <c r="B614" s="23"/>
      <c r="C614" s="26" t="s">
        <v>456</v>
      </c>
      <c r="D614" s="26" t="s">
        <v>493</v>
      </c>
      <c r="E614" s="25" t="s">
        <v>75</v>
      </c>
      <c r="F614" s="25">
        <v>440</v>
      </c>
      <c r="G614" s="25">
        <v>25</v>
      </c>
      <c r="H614" s="25">
        <v>4.5</v>
      </c>
      <c r="I614" s="25">
        <v>0</v>
      </c>
      <c r="J614" s="25">
        <v>55</v>
      </c>
      <c r="K614" s="25">
        <v>1160</v>
      </c>
      <c r="L614" s="25">
        <v>39</v>
      </c>
      <c r="M614" s="25">
        <v>2</v>
      </c>
      <c r="N614" s="25">
        <v>0</v>
      </c>
      <c r="O614" s="25">
        <v>16</v>
      </c>
      <c r="P614" s="21">
        <v>0</v>
      </c>
      <c r="Q614" s="21">
        <v>0</v>
      </c>
      <c r="R614" s="21">
        <v>0</v>
      </c>
      <c r="S614" s="21">
        <v>0</v>
      </c>
      <c r="T614" s="57"/>
      <c r="U614" s="58"/>
      <c r="V614" s="1">
        <v>608</v>
      </c>
      <c r="W614" s="2" t="str">
        <f t="shared" si="87"/>
        <v>EC Drumstick Value Box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</row>
    <row r="615" spans="2:37" ht="15">
      <c r="B615" s="23"/>
      <c r="C615" s="26" t="s">
        <v>457</v>
      </c>
      <c r="D615" s="26" t="s">
        <v>493</v>
      </c>
      <c r="E615" s="25" t="s">
        <v>75</v>
      </c>
      <c r="F615" s="25">
        <v>460</v>
      </c>
      <c r="G615" s="25">
        <v>25</v>
      </c>
      <c r="H615" s="25">
        <v>5</v>
      </c>
      <c r="I615" s="25">
        <v>0</v>
      </c>
      <c r="J615" s="25">
        <v>90</v>
      </c>
      <c r="K615" s="25">
        <v>1330</v>
      </c>
      <c r="L615" s="25">
        <v>34</v>
      </c>
      <c r="M615" s="25">
        <v>2</v>
      </c>
      <c r="N615" s="25">
        <v>0</v>
      </c>
      <c r="O615" s="25">
        <v>23</v>
      </c>
      <c r="P615" s="21">
        <v>0</v>
      </c>
      <c r="Q615" s="21">
        <v>0</v>
      </c>
      <c r="R615" s="21">
        <v>0</v>
      </c>
      <c r="S615" s="21">
        <v>0</v>
      </c>
      <c r="T615" s="57"/>
      <c r="U615" s="58"/>
      <c r="V615" s="1">
        <v>609</v>
      </c>
      <c r="W615" s="2" t="str">
        <f t="shared" si="87"/>
        <v>Grilled Thigh Value Box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</row>
    <row r="616" spans="2:37" ht="15">
      <c r="B616" s="23"/>
      <c r="C616" s="26" t="s">
        <v>458</v>
      </c>
      <c r="D616" s="26" t="s">
        <v>493</v>
      </c>
      <c r="E616" s="25" t="s">
        <v>75</v>
      </c>
      <c r="F616" s="25">
        <v>540</v>
      </c>
      <c r="G616" s="25">
        <v>32</v>
      </c>
      <c r="H616" s="25">
        <v>7</v>
      </c>
      <c r="I616" s="25">
        <v>0</v>
      </c>
      <c r="J616" s="25">
        <v>80</v>
      </c>
      <c r="K616" s="25">
        <v>1540</v>
      </c>
      <c r="L616" s="25">
        <v>42</v>
      </c>
      <c r="M616" s="25">
        <v>2</v>
      </c>
      <c r="N616" s="25">
        <v>0</v>
      </c>
      <c r="O616" s="25">
        <v>20</v>
      </c>
      <c r="P616" s="21">
        <v>0</v>
      </c>
      <c r="Q616" s="21">
        <v>0</v>
      </c>
      <c r="R616" s="21">
        <v>0</v>
      </c>
      <c r="S616" s="21">
        <v>0</v>
      </c>
      <c r="T616" s="57"/>
      <c r="U616" s="58"/>
      <c r="V616" s="1">
        <v>610</v>
      </c>
      <c r="W616" s="2" t="str">
        <f t="shared" si="87"/>
        <v>OR Thigh Value Box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</row>
    <row r="617" spans="2:37" ht="15">
      <c r="B617" s="23"/>
      <c r="C617" s="26" t="s">
        <v>459</v>
      </c>
      <c r="D617" s="26" t="s">
        <v>493</v>
      </c>
      <c r="E617" s="25" t="s">
        <v>75</v>
      </c>
      <c r="F617" s="25">
        <v>630</v>
      </c>
      <c r="G617" s="25">
        <v>39</v>
      </c>
      <c r="H617" s="25">
        <v>8</v>
      </c>
      <c r="I617" s="25">
        <v>0</v>
      </c>
      <c r="J617" s="25">
        <v>80</v>
      </c>
      <c r="K617" s="25">
        <v>1580</v>
      </c>
      <c r="L617" s="25">
        <v>45</v>
      </c>
      <c r="M617" s="25">
        <v>2</v>
      </c>
      <c r="N617" s="25">
        <v>0</v>
      </c>
      <c r="O617" s="25">
        <v>24</v>
      </c>
      <c r="P617" s="21">
        <v>0</v>
      </c>
      <c r="Q617" s="21">
        <v>0</v>
      </c>
      <c r="R617" s="21">
        <v>0</v>
      </c>
      <c r="S617" s="21">
        <v>0</v>
      </c>
      <c r="T617" s="57"/>
      <c r="U617" s="58"/>
      <c r="V617" s="1">
        <v>611</v>
      </c>
      <c r="W617" s="2" t="str">
        <f t="shared" si="87"/>
        <v>EC Thigh Value Box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</row>
    <row r="618" spans="2:37" ht="15">
      <c r="B618" s="23"/>
      <c r="C618" s="26" t="s">
        <v>460</v>
      </c>
      <c r="D618" s="26" t="s">
        <v>493</v>
      </c>
      <c r="E618" s="25" t="s">
        <v>95</v>
      </c>
      <c r="F618" s="25">
        <v>340</v>
      </c>
      <c r="G618" s="25">
        <v>18</v>
      </c>
      <c r="H618" s="25">
        <v>4.5</v>
      </c>
      <c r="I618" s="25">
        <v>0</v>
      </c>
      <c r="J618" s="25">
        <v>70</v>
      </c>
      <c r="K618" s="25">
        <v>930</v>
      </c>
      <c r="L618" s="25">
        <v>16</v>
      </c>
      <c r="M618" s="25">
        <v>3</v>
      </c>
      <c r="N618" s="25">
        <v>3</v>
      </c>
      <c r="O618" s="25">
        <v>28</v>
      </c>
      <c r="P618" s="21">
        <v>0</v>
      </c>
      <c r="Q618" s="21">
        <v>0</v>
      </c>
      <c r="R618" s="21">
        <v>0</v>
      </c>
      <c r="S618" s="21">
        <v>0</v>
      </c>
      <c r="T618" s="57"/>
      <c r="U618" s="58"/>
      <c r="V618" s="1">
        <v>612</v>
      </c>
      <c r="W618" s="2" t="str">
        <f t="shared" si="87"/>
        <v>Crispy Chicken Caesar Salad without Dressing &amp; Croutons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</row>
    <row r="619" spans="2:37" ht="15">
      <c r="B619" s="23"/>
      <c r="C619" s="26" t="s">
        <v>461</v>
      </c>
      <c r="D619" s="26" t="s">
        <v>493</v>
      </c>
      <c r="E619" s="25" t="s">
        <v>95</v>
      </c>
      <c r="F619" s="25">
        <v>40</v>
      </c>
      <c r="G619" s="25">
        <v>2</v>
      </c>
      <c r="H619" s="25">
        <v>1</v>
      </c>
      <c r="I619" s="25">
        <v>0</v>
      </c>
      <c r="J619" s="25">
        <v>5</v>
      </c>
      <c r="K619" s="25">
        <v>90</v>
      </c>
      <c r="L619" s="25">
        <v>2</v>
      </c>
      <c r="M619" s="25">
        <v>1</v>
      </c>
      <c r="N619" s="25">
        <v>1</v>
      </c>
      <c r="O619" s="25">
        <v>3</v>
      </c>
      <c r="P619" s="21">
        <v>0</v>
      </c>
      <c r="Q619" s="21">
        <v>0</v>
      </c>
      <c r="R619" s="21">
        <v>0</v>
      </c>
      <c r="S619" s="21">
        <v>0</v>
      </c>
      <c r="T619" s="57"/>
      <c r="U619" s="58"/>
      <c r="V619" s="1">
        <v>613</v>
      </c>
      <c r="W619" s="2" t="str">
        <f t="shared" si="87"/>
        <v>Caesar Side Salad without Dressing &amp; Croutons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</row>
    <row r="620" spans="2:37" ht="15">
      <c r="B620" s="23"/>
      <c r="C620" s="26" t="s">
        <v>462</v>
      </c>
      <c r="D620" s="26" t="s">
        <v>493</v>
      </c>
      <c r="E620" s="25" t="s">
        <v>95</v>
      </c>
      <c r="F620" s="25">
        <v>360</v>
      </c>
      <c r="G620" s="25">
        <v>19</v>
      </c>
      <c r="H620" s="25">
        <v>3.5</v>
      </c>
      <c r="I620" s="25">
        <v>0</v>
      </c>
      <c r="J620" s="25">
        <v>75</v>
      </c>
      <c r="K620" s="25">
        <v>1120</v>
      </c>
      <c r="L620" s="25">
        <v>18</v>
      </c>
      <c r="M620" s="25">
        <v>4</v>
      </c>
      <c r="N620" s="25">
        <v>5</v>
      </c>
      <c r="O620" s="25">
        <v>30</v>
      </c>
      <c r="P620" s="21">
        <v>0</v>
      </c>
      <c r="Q620" s="21">
        <v>0</v>
      </c>
      <c r="R620" s="21">
        <v>0</v>
      </c>
      <c r="S620" s="21">
        <v>0</v>
      </c>
      <c r="T620" s="57"/>
      <c r="U620" s="58"/>
      <c r="V620" s="1">
        <v>614</v>
      </c>
      <c r="W620" s="2" t="str">
        <f t="shared" si="87"/>
        <v>Crispy Chicken BLT Salad without Dressing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</row>
    <row r="621" spans="2:37" ht="15">
      <c r="B621" s="23"/>
      <c r="C621" s="26" t="s">
        <v>463</v>
      </c>
      <c r="D621" s="26" t="s">
        <v>493</v>
      </c>
      <c r="E621" s="25" t="s">
        <v>95</v>
      </c>
      <c r="F621" s="25">
        <v>15</v>
      </c>
      <c r="G621" s="25">
        <v>0</v>
      </c>
      <c r="H621" s="25">
        <v>0</v>
      </c>
      <c r="I621" s="25">
        <v>0</v>
      </c>
      <c r="J621" s="25">
        <v>0</v>
      </c>
      <c r="K621" s="25">
        <v>10</v>
      </c>
      <c r="L621" s="25">
        <v>3</v>
      </c>
      <c r="M621" s="25">
        <v>1</v>
      </c>
      <c r="N621" s="25">
        <v>2</v>
      </c>
      <c r="O621" s="25">
        <v>1</v>
      </c>
      <c r="P621" s="21">
        <v>0</v>
      </c>
      <c r="Q621" s="21">
        <v>0</v>
      </c>
      <c r="R621" s="21">
        <v>0</v>
      </c>
      <c r="S621" s="21">
        <v>0</v>
      </c>
      <c r="T621" s="57"/>
      <c r="U621" s="58"/>
      <c r="V621" s="1">
        <v>615</v>
      </c>
      <c r="W621" s="2" t="str">
        <f t="shared" si="87"/>
        <v>House Side Salad without Dressing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</row>
    <row r="622" spans="2:37" ht="15">
      <c r="B622" s="23"/>
      <c r="C622" s="26" t="s">
        <v>464</v>
      </c>
      <c r="D622" s="26" t="s">
        <v>493</v>
      </c>
      <c r="E622" s="25" t="s">
        <v>95</v>
      </c>
      <c r="F622" s="25">
        <v>160</v>
      </c>
      <c r="G622" s="25">
        <v>17</v>
      </c>
      <c r="H622" s="25">
        <v>2</v>
      </c>
      <c r="I622" s="25">
        <v>0</v>
      </c>
      <c r="J622" s="25">
        <v>10</v>
      </c>
      <c r="K622" s="25">
        <v>220</v>
      </c>
      <c r="L622" s="25">
        <v>1</v>
      </c>
      <c r="M622" s="25">
        <v>0</v>
      </c>
      <c r="N622" s="25">
        <v>1</v>
      </c>
      <c r="O622" s="25">
        <v>0</v>
      </c>
      <c r="P622" s="21">
        <v>0</v>
      </c>
      <c r="Q622" s="21">
        <v>0</v>
      </c>
      <c r="R622" s="21">
        <v>0</v>
      </c>
      <c r="S622" s="21">
        <v>0</v>
      </c>
      <c r="T622" s="57"/>
      <c r="U622" s="58"/>
      <c r="V622" s="1">
        <v>616</v>
      </c>
      <c r="W622" s="2" t="str">
        <f t="shared" si="87"/>
        <v>Heinz Buttermilk Ranch Dressing (1)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</row>
    <row r="623" spans="2:37" ht="15">
      <c r="B623" s="23"/>
      <c r="C623" s="26" t="s">
        <v>465</v>
      </c>
      <c r="D623" s="26" t="s">
        <v>493</v>
      </c>
      <c r="E623" s="25" t="s">
        <v>95</v>
      </c>
      <c r="F623" s="25">
        <v>35</v>
      </c>
      <c r="G623" s="25">
        <v>0</v>
      </c>
      <c r="H623" s="25">
        <v>0</v>
      </c>
      <c r="I623" s="25">
        <v>0</v>
      </c>
      <c r="J623" s="25">
        <v>0</v>
      </c>
      <c r="K623" s="25">
        <v>410</v>
      </c>
      <c r="L623" s="25">
        <v>8</v>
      </c>
      <c r="M623" s="25">
        <v>0</v>
      </c>
      <c r="N623" s="25">
        <v>2</v>
      </c>
      <c r="O623" s="25">
        <v>1</v>
      </c>
      <c r="P623" s="21">
        <v>0</v>
      </c>
      <c r="Q623" s="21">
        <v>0</v>
      </c>
      <c r="R623" s="21">
        <v>0</v>
      </c>
      <c r="S623" s="21">
        <v>0</v>
      </c>
      <c r="T623" s="57"/>
      <c r="U623" s="58"/>
      <c r="V623" s="1">
        <v>617</v>
      </c>
      <c r="W623" s="2" t="str">
        <f t="shared" si="87"/>
        <v>Hidden Valley® The Original Ranch® Fat Free Dressing (1)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</row>
    <row r="624" spans="2:37" ht="15">
      <c r="B624" s="23"/>
      <c r="C624" s="26" t="s">
        <v>466</v>
      </c>
      <c r="D624" s="26" t="s">
        <v>493</v>
      </c>
      <c r="E624" s="25" t="s">
        <v>95</v>
      </c>
      <c r="F624" s="25">
        <v>15</v>
      </c>
      <c r="G624" s="25">
        <v>0.5</v>
      </c>
      <c r="H624" s="25">
        <v>0</v>
      </c>
      <c r="I624" s="25">
        <v>0</v>
      </c>
      <c r="J624" s="25">
        <v>0</v>
      </c>
      <c r="K624" s="25">
        <v>510</v>
      </c>
      <c r="L624" s="25">
        <v>2</v>
      </c>
      <c r="M624" s="25">
        <v>0</v>
      </c>
      <c r="N624" s="25">
        <v>1</v>
      </c>
      <c r="O624" s="25">
        <v>0</v>
      </c>
      <c r="P624" s="21">
        <v>0</v>
      </c>
      <c r="Q624" s="21">
        <v>0</v>
      </c>
      <c r="R624" s="21">
        <v>0</v>
      </c>
      <c r="S624" s="21">
        <v>0</v>
      </c>
      <c r="T624" s="57"/>
      <c r="U624" s="58"/>
      <c r="V624" s="1">
        <v>618</v>
      </c>
      <c r="W624" s="2" t="str">
        <f t="shared" si="87"/>
        <v>Marzetti Light Italian Dressing (1)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</row>
    <row r="625" spans="2:37" ht="15">
      <c r="B625" s="23"/>
      <c r="C625" s="26" t="s">
        <v>467</v>
      </c>
      <c r="D625" s="26" t="s">
        <v>493</v>
      </c>
      <c r="E625" s="25" t="s">
        <v>95</v>
      </c>
      <c r="F625" s="25">
        <v>260</v>
      </c>
      <c r="G625" s="25">
        <v>26</v>
      </c>
      <c r="H625" s="25">
        <v>5</v>
      </c>
      <c r="I625" s="25">
        <v>0</v>
      </c>
      <c r="J625" s="25">
        <v>15</v>
      </c>
      <c r="K625" s="25">
        <v>540</v>
      </c>
      <c r="L625" s="25">
        <v>4</v>
      </c>
      <c r="M625" s="25">
        <v>0</v>
      </c>
      <c r="N625" s="25">
        <v>2</v>
      </c>
      <c r="O625" s="25">
        <v>2</v>
      </c>
      <c r="P625" s="21">
        <v>0</v>
      </c>
      <c r="Q625" s="21">
        <v>0</v>
      </c>
      <c r="R625" s="21">
        <v>0</v>
      </c>
      <c r="S625" s="21">
        <v>0</v>
      </c>
      <c r="T625" s="57"/>
      <c r="U625" s="58"/>
      <c r="V625" s="1">
        <v>619</v>
      </c>
      <c r="W625" s="2" t="str">
        <f t="shared" si="87"/>
        <v>KFC® Creamy Parmesan Caesar Dressing (1)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</row>
    <row r="626" spans="2:37" ht="15">
      <c r="B626" s="23"/>
      <c r="C626" s="26" t="s">
        <v>468</v>
      </c>
      <c r="D626" s="26" t="s">
        <v>493</v>
      </c>
      <c r="E626" s="25" t="s">
        <v>95</v>
      </c>
      <c r="F626" s="25">
        <v>70</v>
      </c>
      <c r="G626" s="25">
        <v>3</v>
      </c>
      <c r="H626" s="25">
        <v>0</v>
      </c>
      <c r="I626" s="25">
        <v>0</v>
      </c>
      <c r="J626" s="25">
        <v>0</v>
      </c>
      <c r="K626" s="25">
        <v>160</v>
      </c>
      <c r="L626" s="25">
        <v>8</v>
      </c>
      <c r="M626" s="25">
        <v>0</v>
      </c>
      <c r="N626" s="25">
        <v>0</v>
      </c>
      <c r="O626" s="25">
        <v>1</v>
      </c>
      <c r="P626" s="21">
        <v>0</v>
      </c>
      <c r="Q626" s="21">
        <v>0</v>
      </c>
      <c r="R626" s="21">
        <v>0</v>
      </c>
      <c r="S626" s="21">
        <v>0</v>
      </c>
      <c r="T626" s="57"/>
      <c r="U626" s="58"/>
      <c r="V626" s="1">
        <v>620</v>
      </c>
      <c r="W626" s="2" t="str">
        <f t="shared" si="87"/>
        <v>Parmesan Garlic Croutons Pouch (1)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</row>
    <row r="627" spans="2:37" ht="15">
      <c r="B627" s="23"/>
      <c r="C627" s="26" t="s">
        <v>469</v>
      </c>
      <c r="D627" s="26" t="s">
        <v>493</v>
      </c>
      <c r="E627" s="25" t="s">
        <v>95</v>
      </c>
      <c r="F627" s="25">
        <v>25</v>
      </c>
      <c r="G627" s="25">
        <v>0</v>
      </c>
      <c r="H627" s="25">
        <v>0</v>
      </c>
      <c r="I627" s="25">
        <v>0</v>
      </c>
      <c r="J627" s="25">
        <v>0</v>
      </c>
      <c r="K627" s="25">
        <v>260</v>
      </c>
      <c r="L627" s="25">
        <v>4</v>
      </c>
      <c r="M627" s="25">
        <v>2</v>
      </c>
      <c r="N627" s="25">
        <v>1</v>
      </c>
      <c r="O627" s="25">
        <v>1</v>
      </c>
      <c r="P627" s="21">
        <v>0</v>
      </c>
      <c r="Q627" s="21">
        <v>0</v>
      </c>
      <c r="R627" s="21">
        <v>0</v>
      </c>
      <c r="S627" s="21">
        <v>0</v>
      </c>
      <c r="T627" s="57"/>
      <c r="U627" s="58"/>
      <c r="V627" s="1">
        <v>621</v>
      </c>
      <c r="W627" s="2" t="str">
        <f t="shared" si="87"/>
        <v>Green Beans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</row>
    <row r="628" spans="2:37" ht="15">
      <c r="B628" s="23"/>
      <c r="C628" s="26" t="s">
        <v>470</v>
      </c>
      <c r="D628" s="26" t="s">
        <v>493</v>
      </c>
      <c r="E628" s="25" t="s">
        <v>95</v>
      </c>
      <c r="F628" s="25">
        <v>120</v>
      </c>
      <c r="G628" s="25">
        <v>4</v>
      </c>
      <c r="H628" s="25">
        <v>1</v>
      </c>
      <c r="I628" s="25">
        <v>0</v>
      </c>
      <c r="J628" s="25">
        <v>0</v>
      </c>
      <c r="K628" s="25">
        <v>530</v>
      </c>
      <c r="L628" s="25">
        <v>19</v>
      </c>
      <c r="M628" s="25">
        <v>1</v>
      </c>
      <c r="N628" s="25">
        <v>0</v>
      </c>
      <c r="O628" s="25">
        <v>2</v>
      </c>
      <c r="P628" s="21">
        <v>0</v>
      </c>
      <c r="Q628" s="21">
        <v>0</v>
      </c>
      <c r="R628" s="21">
        <v>0</v>
      </c>
      <c r="S628" s="21">
        <v>0</v>
      </c>
      <c r="T628" s="57"/>
      <c r="U628" s="58"/>
      <c r="V628" s="1">
        <v>622</v>
      </c>
      <c r="W628" s="2" t="str">
        <f t="shared" si="87"/>
        <v>Mashed Potatoes with Gravy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0</v>
      </c>
    </row>
    <row r="629" spans="2:37" ht="15">
      <c r="B629" s="23"/>
      <c r="C629" s="26" t="s">
        <v>471</v>
      </c>
      <c r="D629" s="26" t="s">
        <v>493</v>
      </c>
      <c r="E629" s="25" t="s">
        <v>95</v>
      </c>
      <c r="F629" s="25">
        <v>90</v>
      </c>
      <c r="G629" s="25">
        <v>3</v>
      </c>
      <c r="H629" s="25">
        <v>0.5</v>
      </c>
      <c r="I629" s="25">
        <v>0</v>
      </c>
      <c r="J629" s="25">
        <v>0</v>
      </c>
      <c r="K629" s="25">
        <v>320</v>
      </c>
      <c r="L629" s="25">
        <v>15</v>
      </c>
      <c r="M629" s="25">
        <v>1</v>
      </c>
      <c r="N629" s="25">
        <v>0</v>
      </c>
      <c r="O629" s="25">
        <v>2</v>
      </c>
      <c r="P629" s="21">
        <v>0</v>
      </c>
      <c r="Q629" s="21">
        <v>0</v>
      </c>
      <c r="R629" s="21">
        <v>0</v>
      </c>
      <c r="S629" s="21">
        <v>0</v>
      </c>
      <c r="T629" s="57"/>
      <c r="U629" s="58"/>
      <c r="V629" s="1">
        <v>623</v>
      </c>
      <c r="W629" s="2" t="str">
        <f t="shared" si="87"/>
        <v>Mashed Potatoes without Gravy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</row>
    <row r="630" spans="2:37" ht="15">
      <c r="B630" s="23"/>
      <c r="C630" s="26" t="s">
        <v>472</v>
      </c>
      <c r="D630" s="26" t="s">
        <v>493</v>
      </c>
      <c r="E630" s="25" t="s">
        <v>95</v>
      </c>
      <c r="F630" s="25">
        <v>160</v>
      </c>
      <c r="G630" s="25">
        <v>7</v>
      </c>
      <c r="H630" s="25">
        <v>2.5</v>
      </c>
      <c r="I630" s="25">
        <v>0</v>
      </c>
      <c r="J630" s="25">
        <v>5</v>
      </c>
      <c r="K630" s="25">
        <v>720</v>
      </c>
      <c r="L630" s="25">
        <v>19</v>
      </c>
      <c r="M630" s="25">
        <v>1</v>
      </c>
      <c r="N630" s="25">
        <v>2</v>
      </c>
      <c r="O630" s="25">
        <v>5</v>
      </c>
      <c r="P630" s="21">
        <v>0</v>
      </c>
      <c r="Q630" s="21">
        <v>0</v>
      </c>
      <c r="R630" s="21">
        <v>0</v>
      </c>
      <c r="S630" s="21">
        <v>0</v>
      </c>
      <c r="T630" s="57"/>
      <c r="U630" s="58"/>
      <c r="V630" s="1">
        <v>624</v>
      </c>
      <c r="W630" s="2" t="str">
        <f t="shared" si="87"/>
        <v>Macaroni and Cheese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</row>
    <row r="631" spans="2:37" ht="15">
      <c r="B631" s="23"/>
      <c r="C631" s="26" t="s">
        <v>473</v>
      </c>
      <c r="D631" s="26" t="s">
        <v>493</v>
      </c>
      <c r="E631" s="25" t="s">
        <v>95</v>
      </c>
      <c r="F631" s="25">
        <v>290</v>
      </c>
      <c r="G631" s="25">
        <v>15</v>
      </c>
      <c r="H631" s="25">
        <v>2.5</v>
      </c>
      <c r="I631" s="25">
        <v>0</v>
      </c>
      <c r="J631" s="25">
        <v>0</v>
      </c>
      <c r="K631" s="25">
        <v>810</v>
      </c>
      <c r="L631" s="25">
        <v>35</v>
      </c>
      <c r="M631" s="25">
        <v>2</v>
      </c>
      <c r="N631" s="25">
        <v>0</v>
      </c>
      <c r="O631" s="25">
        <v>4</v>
      </c>
      <c r="P631" s="21">
        <v>0</v>
      </c>
      <c r="Q631" s="21">
        <v>0</v>
      </c>
      <c r="R631" s="21">
        <v>0</v>
      </c>
      <c r="S631" s="21">
        <v>0</v>
      </c>
      <c r="T631" s="57"/>
      <c r="U631" s="58"/>
      <c r="V631" s="1">
        <v>625</v>
      </c>
      <c r="W631" s="2" t="str">
        <f t="shared" si="87"/>
        <v>Potato Wedges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</row>
    <row r="632" spans="2:37" ht="15">
      <c r="B632" s="23"/>
      <c r="C632" s="26" t="s">
        <v>474</v>
      </c>
      <c r="D632" s="26" t="s">
        <v>493</v>
      </c>
      <c r="E632" s="25" t="s">
        <v>95</v>
      </c>
      <c r="F632" s="25">
        <v>70</v>
      </c>
      <c r="G632" s="25">
        <v>0.5</v>
      </c>
      <c r="H632" s="25">
        <v>0</v>
      </c>
      <c r="I632" s="25">
        <v>0</v>
      </c>
      <c r="J632" s="25">
        <v>0</v>
      </c>
      <c r="K632" s="25">
        <v>0</v>
      </c>
      <c r="L632" s="25">
        <v>16</v>
      </c>
      <c r="M632" s="25">
        <v>2</v>
      </c>
      <c r="N632" s="25">
        <v>3</v>
      </c>
      <c r="O632" s="25">
        <v>2</v>
      </c>
      <c r="P632" s="21">
        <v>0</v>
      </c>
      <c r="Q632" s="21">
        <v>0</v>
      </c>
      <c r="R632" s="21">
        <v>0</v>
      </c>
      <c r="S632" s="21">
        <v>0</v>
      </c>
      <c r="T632" s="57"/>
      <c r="U632" s="58"/>
      <c r="V632" s="1">
        <v>626</v>
      </c>
      <c r="W632" s="2" t="str">
        <f t="shared" si="87"/>
        <v>Corn on the Cob (3")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</row>
    <row r="633" spans="2:37" ht="15">
      <c r="B633" s="23"/>
      <c r="C633" s="26" t="s">
        <v>475</v>
      </c>
      <c r="D633" s="26" t="s">
        <v>493</v>
      </c>
      <c r="E633" s="25" t="s">
        <v>95</v>
      </c>
      <c r="F633" s="25">
        <v>140</v>
      </c>
      <c r="G633" s="25">
        <v>1</v>
      </c>
      <c r="H633" s="25">
        <v>0</v>
      </c>
      <c r="I633" s="25">
        <v>0</v>
      </c>
      <c r="J633" s="25">
        <v>0</v>
      </c>
      <c r="K633" s="25">
        <v>5</v>
      </c>
      <c r="L633" s="25">
        <v>33</v>
      </c>
      <c r="M633" s="25">
        <v>4</v>
      </c>
      <c r="N633" s="25">
        <v>5</v>
      </c>
      <c r="O633" s="25">
        <v>5</v>
      </c>
      <c r="P633" s="21">
        <v>0</v>
      </c>
      <c r="Q633" s="21">
        <v>0</v>
      </c>
      <c r="R633" s="21">
        <v>0</v>
      </c>
      <c r="S633" s="21">
        <v>0</v>
      </c>
      <c r="T633" s="57"/>
      <c r="U633" s="58"/>
      <c r="V633" s="1">
        <v>627</v>
      </c>
      <c r="W633" s="2" t="str">
        <f t="shared" si="87"/>
        <v>Corn on the Cob (5.5")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</row>
    <row r="634" spans="2:37" ht="15">
      <c r="B634" s="23"/>
      <c r="C634" s="26" t="s">
        <v>476</v>
      </c>
      <c r="D634" s="26" t="s">
        <v>493</v>
      </c>
      <c r="E634" s="25" t="s">
        <v>95</v>
      </c>
      <c r="F634" s="25">
        <v>210</v>
      </c>
      <c r="G634" s="25">
        <v>1.5</v>
      </c>
      <c r="H634" s="25">
        <v>0</v>
      </c>
      <c r="I634" s="25">
        <v>0</v>
      </c>
      <c r="J634" s="25">
        <v>0</v>
      </c>
      <c r="K634" s="25">
        <v>780</v>
      </c>
      <c r="L634" s="25">
        <v>41</v>
      </c>
      <c r="M634" s="25">
        <v>8</v>
      </c>
      <c r="N634" s="25">
        <v>18</v>
      </c>
      <c r="O634" s="25">
        <v>8</v>
      </c>
      <c r="P634" s="21">
        <v>0</v>
      </c>
      <c r="Q634" s="21">
        <v>0</v>
      </c>
      <c r="R634" s="21">
        <v>0</v>
      </c>
      <c r="S634" s="21">
        <v>0</v>
      </c>
      <c r="T634" s="57"/>
      <c r="U634" s="58"/>
      <c r="V634" s="1">
        <v>628</v>
      </c>
      <c r="W634" s="2" t="str">
        <f t="shared" si="87"/>
        <v>BBQ Baked Beans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</row>
    <row r="635" spans="2:37" ht="15">
      <c r="B635" s="23"/>
      <c r="C635" s="26" t="s">
        <v>477</v>
      </c>
      <c r="D635" s="26" t="s">
        <v>493</v>
      </c>
      <c r="E635" s="25" t="s">
        <v>95</v>
      </c>
      <c r="F635" s="25">
        <v>210</v>
      </c>
      <c r="G635" s="25">
        <v>11</v>
      </c>
      <c r="H635" s="25">
        <v>2.5</v>
      </c>
      <c r="I635" s="25">
        <v>0</v>
      </c>
      <c r="J635" s="25">
        <v>10</v>
      </c>
      <c r="K635" s="25">
        <v>560</v>
      </c>
      <c r="L635" s="25">
        <v>26</v>
      </c>
      <c r="M635" s="25">
        <v>3</v>
      </c>
      <c r="N635" s="25">
        <v>6</v>
      </c>
      <c r="O635" s="25">
        <v>2</v>
      </c>
      <c r="P635" s="21">
        <v>0</v>
      </c>
      <c r="Q635" s="21">
        <v>0</v>
      </c>
      <c r="R635" s="21">
        <v>0</v>
      </c>
      <c r="S635" s="21">
        <v>0</v>
      </c>
      <c r="T635" s="57"/>
      <c r="U635" s="58"/>
      <c r="V635" s="1">
        <v>629</v>
      </c>
      <c r="W635" s="2" t="str">
        <f t="shared" si="87"/>
        <v>Potato Salad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</row>
    <row r="636" spans="2:37" ht="15">
      <c r="B636" s="23"/>
      <c r="C636" s="26" t="s">
        <v>478</v>
      </c>
      <c r="D636" s="26" t="s">
        <v>493</v>
      </c>
      <c r="E636" s="25" t="s">
        <v>95</v>
      </c>
      <c r="F636" s="25">
        <v>150</v>
      </c>
      <c r="G636" s="25">
        <v>6</v>
      </c>
      <c r="H636" s="25">
        <v>1</v>
      </c>
      <c r="I636" s="25">
        <v>0</v>
      </c>
      <c r="J636" s="25">
        <v>0</v>
      </c>
      <c r="K636" s="25">
        <v>135</v>
      </c>
      <c r="L636" s="25">
        <v>21</v>
      </c>
      <c r="M636" s="25">
        <v>2</v>
      </c>
      <c r="N636" s="25">
        <v>16</v>
      </c>
      <c r="O636" s="25">
        <v>1</v>
      </c>
      <c r="P636" s="21">
        <v>0</v>
      </c>
      <c r="Q636" s="21">
        <v>0</v>
      </c>
      <c r="R636" s="21">
        <v>0</v>
      </c>
      <c r="S636" s="21">
        <v>0</v>
      </c>
      <c r="T636" s="57"/>
      <c r="U636" s="58"/>
      <c r="V636" s="1">
        <v>630</v>
      </c>
      <c r="W636" s="2" t="str">
        <f t="shared" si="87"/>
        <v>Cole Slaw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</row>
    <row r="637" spans="2:37" ht="15">
      <c r="B637" s="23"/>
      <c r="C637" s="26" t="s">
        <v>479</v>
      </c>
      <c r="D637" s="26" t="s">
        <v>493</v>
      </c>
      <c r="E637" s="25" t="s">
        <v>95</v>
      </c>
      <c r="F637" s="25">
        <v>180</v>
      </c>
      <c r="G637" s="25">
        <v>8</v>
      </c>
      <c r="H637" s="25">
        <v>6</v>
      </c>
      <c r="I637" s="25">
        <v>0</v>
      </c>
      <c r="J637" s="25">
        <v>0</v>
      </c>
      <c r="K637" s="25">
        <v>530</v>
      </c>
      <c r="L637" s="25">
        <v>23</v>
      </c>
      <c r="M637" s="25">
        <v>1</v>
      </c>
      <c r="N637" s="25">
        <v>2</v>
      </c>
      <c r="O637" s="25">
        <v>4</v>
      </c>
      <c r="P637" s="21">
        <v>0</v>
      </c>
      <c r="Q637" s="21">
        <v>0</v>
      </c>
      <c r="R637" s="21">
        <v>0</v>
      </c>
      <c r="S637" s="21">
        <v>0</v>
      </c>
      <c r="T637" s="57"/>
      <c r="U637" s="58"/>
      <c r="V637" s="1">
        <v>631</v>
      </c>
      <c r="W637" s="2" t="str">
        <f t="shared" si="87"/>
        <v>Biscuit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</row>
    <row r="638" spans="2:37" ht="15">
      <c r="B638" s="23"/>
      <c r="C638" s="26" t="s">
        <v>480</v>
      </c>
      <c r="D638" s="26" t="s">
        <v>493</v>
      </c>
      <c r="E638" s="25" t="s">
        <v>95</v>
      </c>
      <c r="F638" s="25">
        <v>100</v>
      </c>
      <c r="G638" s="25">
        <v>0.5</v>
      </c>
      <c r="H638" s="25">
        <v>0</v>
      </c>
      <c r="I638" s="25">
        <v>0</v>
      </c>
      <c r="J638" s="25">
        <v>0</v>
      </c>
      <c r="K638" s="25">
        <v>0</v>
      </c>
      <c r="L638" s="25">
        <v>21</v>
      </c>
      <c r="M638" s="25">
        <v>2</v>
      </c>
      <c r="N638" s="25">
        <v>3</v>
      </c>
      <c r="O638" s="25">
        <v>3</v>
      </c>
      <c r="P638" s="21">
        <v>0</v>
      </c>
      <c r="Q638" s="21">
        <v>0</v>
      </c>
      <c r="R638" s="21">
        <v>0</v>
      </c>
      <c r="S638" s="21">
        <v>0</v>
      </c>
      <c r="T638" s="57"/>
      <c r="U638" s="58"/>
      <c r="V638" s="1">
        <v>632</v>
      </c>
      <c r="W638" s="2" t="str">
        <f t="shared" si="87"/>
        <v>Sweet Kernel Corn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>
        <v>0</v>
      </c>
      <c r="AK638" s="5">
        <v>0</v>
      </c>
    </row>
    <row r="639" spans="2:37" ht="15">
      <c r="B639" s="23"/>
      <c r="C639" s="26" t="s">
        <v>481</v>
      </c>
      <c r="D639" s="26" t="s">
        <v>493</v>
      </c>
      <c r="E639" s="25" t="s">
        <v>95</v>
      </c>
      <c r="F639" s="25">
        <v>190</v>
      </c>
      <c r="G639" s="25">
        <v>10</v>
      </c>
      <c r="H639" s="25">
        <v>2</v>
      </c>
      <c r="I639" s="25">
        <v>0</v>
      </c>
      <c r="J639" s="25">
        <v>5</v>
      </c>
      <c r="K639" s="25">
        <v>430</v>
      </c>
      <c r="L639" s="25">
        <v>22</v>
      </c>
      <c r="M639" s="25">
        <v>1</v>
      </c>
      <c r="N639" s="25">
        <v>6</v>
      </c>
      <c r="O639" s="25">
        <v>4</v>
      </c>
      <c r="P639" s="21">
        <v>0</v>
      </c>
      <c r="Q639" s="21">
        <v>0</v>
      </c>
      <c r="R639" s="21">
        <v>0</v>
      </c>
      <c r="S639" s="21">
        <v>0</v>
      </c>
      <c r="T639" s="57"/>
      <c r="U639" s="58"/>
      <c r="V639" s="1">
        <v>633</v>
      </c>
      <c r="W639" s="2" t="str">
        <f t="shared" si="87"/>
        <v>Macaroni Salad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</row>
    <row r="640" spans="2:37" ht="15">
      <c r="B640" s="23"/>
      <c r="C640" s="26" t="s">
        <v>482</v>
      </c>
      <c r="D640" s="26" t="s">
        <v>493</v>
      </c>
      <c r="E640" s="25" t="s">
        <v>95</v>
      </c>
      <c r="F640" s="25">
        <v>210</v>
      </c>
      <c r="G640" s="25">
        <v>9</v>
      </c>
      <c r="H640" s="25">
        <v>1.5</v>
      </c>
      <c r="I640" s="25">
        <v>0</v>
      </c>
      <c r="J640" s="25">
        <v>35</v>
      </c>
      <c r="K640" s="25">
        <v>240</v>
      </c>
      <c r="L640" s="25">
        <v>28</v>
      </c>
      <c r="M640" s="25">
        <v>0</v>
      </c>
      <c r="N640" s="25">
        <v>11</v>
      </c>
      <c r="O640" s="25">
        <v>3</v>
      </c>
      <c r="P640" s="21">
        <v>0</v>
      </c>
      <c r="Q640" s="21">
        <v>0</v>
      </c>
      <c r="R640" s="21">
        <v>0</v>
      </c>
      <c r="S640" s="21">
        <v>0</v>
      </c>
      <c r="T640" s="57"/>
      <c r="U640" s="58"/>
      <c r="V640" s="1">
        <v>634</v>
      </c>
      <c r="W640" s="2" t="str">
        <f t="shared" si="87"/>
        <v>KFC® Cornbread Muffin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</row>
    <row r="641" spans="2:37" ht="15">
      <c r="B641" s="23"/>
      <c r="C641" s="26" t="s">
        <v>483</v>
      </c>
      <c r="D641" s="26" t="s">
        <v>493</v>
      </c>
      <c r="E641" s="25" t="s">
        <v>95</v>
      </c>
      <c r="F641" s="25">
        <v>250</v>
      </c>
      <c r="G641" s="25">
        <v>12</v>
      </c>
      <c r="H641" s="25">
        <v>3</v>
      </c>
      <c r="I641" s="25">
        <v>0</v>
      </c>
      <c r="J641" s="25">
        <v>0</v>
      </c>
      <c r="K641" s="25">
        <v>160</v>
      </c>
      <c r="L641" s="25">
        <v>33</v>
      </c>
      <c r="M641" s="25">
        <v>2</v>
      </c>
      <c r="N641" s="25">
        <v>12</v>
      </c>
      <c r="O641" s="25">
        <v>2</v>
      </c>
      <c r="P641" s="21">
        <v>0</v>
      </c>
      <c r="Q641" s="21">
        <v>0</v>
      </c>
      <c r="R641" s="21">
        <v>0</v>
      </c>
      <c r="S641" s="21">
        <v>0</v>
      </c>
      <c r="T641" s="57"/>
      <c r="U641" s="58"/>
      <c r="V641" s="1">
        <v>635</v>
      </c>
      <c r="W641" s="2" t="str">
        <f t="shared" si="87"/>
        <v>Apple Turnover (1)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</row>
    <row r="642" spans="2:37" ht="15">
      <c r="B642" s="23"/>
      <c r="C642" s="26" t="s">
        <v>484</v>
      </c>
      <c r="D642" s="26" t="s">
        <v>493</v>
      </c>
      <c r="E642" s="25" t="s">
        <v>95</v>
      </c>
      <c r="F642" s="25">
        <v>300</v>
      </c>
      <c r="G642" s="25">
        <v>15</v>
      </c>
      <c r="H642" s="25">
        <v>3</v>
      </c>
      <c r="I642" s="25">
        <v>0</v>
      </c>
      <c r="J642" s="25">
        <v>50</v>
      </c>
      <c r="K642" s="25">
        <v>260</v>
      </c>
      <c r="L642" s="25">
        <v>39</v>
      </c>
      <c r="M642" s="25">
        <v>1</v>
      </c>
      <c r="N642" s="25">
        <v>27</v>
      </c>
      <c r="O642" s="25">
        <v>4</v>
      </c>
      <c r="P642" s="21">
        <v>0</v>
      </c>
      <c r="Q642" s="21">
        <v>0</v>
      </c>
      <c r="R642" s="21">
        <v>0</v>
      </c>
      <c r="S642" s="21">
        <v>0</v>
      </c>
      <c r="T642" s="57"/>
      <c r="U642" s="58"/>
      <c r="V642" s="1">
        <v>636</v>
      </c>
      <c r="W642" s="2" t="str">
        <f t="shared" si="87"/>
        <v>Cafe Valley Bakery® Chocolate Chip Cake (6 slices per cake)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</row>
    <row r="643" spans="2:37" ht="15">
      <c r="B643" s="23"/>
      <c r="C643" s="26" t="s">
        <v>485</v>
      </c>
      <c r="D643" s="26" t="s">
        <v>493</v>
      </c>
      <c r="E643" s="25" t="s">
        <v>95</v>
      </c>
      <c r="F643" s="25">
        <v>400</v>
      </c>
      <c r="G643" s="25">
        <v>13</v>
      </c>
      <c r="H643" s="25">
        <v>7</v>
      </c>
      <c r="I643" s="25">
        <v>0</v>
      </c>
      <c r="J643" s="25">
        <v>5</v>
      </c>
      <c r="K643" s="25">
        <v>220</v>
      </c>
      <c r="L643" s="25">
        <v>65</v>
      </c>
      <c r="M643" s="25">
        <v>2</v>
      </c>
      <c r="N643" s="25">
        <v>50</v>
      </c>
      <c r="O643" s="25">
        <v>7</v>
      </c>
      <c r="P643" s="21">
        <v>0</v>
      </c>
      <c r="Q643" s="21">
        <v>0</v>
      </c>
      <c r="R643" s="21">
        <v>0</v>
      </c>
      <c r="S643" s="21">
        <v>0</v>
      </c>
      <c r="T643" s="57"/>
      <c r="U643" s="58"/>
      <c r="V643" s="1">
        <v>637</v>
      </c>
      <c r="W643" s="2" t="str">
        <f t="shared" si="87"/>
        <v>Lil' Bucket™ Lemon Creme Parfait Cup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</row>
    <row r="644" spans="2:37" ht="15">
      <c r="B644" s="23"/>
      <c r="C644" s="26" t="s">
        <v>486</v>
      </c>
      <c r="D644" s="26" t="s">
        <v>493</v>
      </c>
      <c r="E644" s="25" t="s">
        <v>95</v>
      </c>
      <c r="F644" s="25">
        <v>280</v>
      </c>
      <c r="G644" s="25">
        <v>13</v>
      </c>
      <c r="H644" s="25">
        <v>8</v>
      </c>
      <c r="I644" s="25">
        <v>0</v>
      </c>
      <c r="J644" s="25">
        <v>0</v>
      </c>
      <c r="K644" s="25">
        <v>240</v>
      </c>
      <c r="L644" s="25">
        <v>37</v>
      </c>
      <c r="M644" s="25">
        <v>1</v>
      </c>
      <c r="N644" s="25">
        <v>23</v>
      </c>
      <c r="O644" s="25">
        <v>2</v>
      </c>
      <c r="P644" s="21">
        <v>0</v>
      </c>
      <c r="Q644" s="21">
        <v>0</v>
      </c>
      <c r="R644" s="21">
        <v>0</v>
      </c>
      <c r="S644" s="21">
        <v>0</v>
      </c>
      <c r="T644" s="57"/>
      <c r="U644" s="58"/>
      <c r="V644" s="1">
        <v>638</v>
      </c>
      <c r="W644" s="2" t="str">
        <f t="shared" si="87"/>
        <v>Lil' Bucket™ Chocolate Creme Parfait Cup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</row>
    <row r="645" spans="2:37" ht="15">
      <c r="B645" s="23"/>
      <c r="C645" s="26" t="s">
        <v>487</v>
      </c>
      <c r="D645" s="26" t="s">
        <v>493</v>
      </c>
      <c r="E645" s="25" t="s">
        <v>95</v>
      </c>
      <c r="F645" s="25">
        <v>200</v>
      </c>
      <c r="G645" s="25">
        <v>7</v>
      </c>
      <c r="H645" s="25">
        <v>3.5</v>
      </c>
      <c r="I645" s="25">
        <v>0</v>
      </c>
      <c r="J645" s="25">
        <v>20</v>
      </c>
      <c r="K645" s="25">
        <v>140</v>
      </c>
      <c r="L645" s="25">
        <v>35</v>
      </c>
      <c r="M645" s="25">
        <v>2</v>
      </c>
      <c r="N645" s="25">
        <v>23</v>
      </c>
      <c r="O645" s="25">
        <v>2</v>
      </c>
      <c r="P645" s="21">
        <v>0</v>
      </c>
      <c r="Q645" s="21">
        <v>0</v>
      </c>
      <c r="R645" s="21">
        <v>0</v>
      </c>
      <c r="S645" s="21">
        <v>0</v>
      </c>
      <c r="T645" s="57"/>
      <c r="U645" s="58"/>
      <c r="V645" s="1">
        <v>639</v>
      </c>
      <c r="W645" s="2" t="str">
        <f t="shared" si="87"/>
        <v>Lil' Bucket™ Strawberry Shortcake Parfait Cup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</row>
    <row r="646" spans="2:37" ht="15">
      <c r="B646" s="23"/>
      <c r="C646" s="26" t="s">
        <v>488</v>
      </c>
      <c r="D646" s="26" t="s">
        <v>493</v>
      </c>
      <c r="E646" s="25" t="s">
        <v>95</v>
      </c>
      <c r="F646" s="25">
        <v>310</v>
      </c>
      <c r="G646" s="25">
        <v>19</v>
      </c>
      <c r="H646" s="25">
        <v>10</v>
      </c>
      <c r="I646" s="25">
        <v>0</v>
      </c>
      <c r="J646" s="25">
        <v>5</v>
      </c>
      <c r="K646" s="25">
        <v>200</v>
      </c>
      <c r="L646" s="25">
        <v>31</v>
      </c>
      <c r="M646" s="25">
        <v>1</v>
      </c>
      <c r="N646" s="25">
        <v>22</v>
      </c>
      <c r="O646" s="25">
        <v>5</v>
      </c>
      <c r="P646" s="21">
        <v>0</v>
      </c>
      <c r="Q646" s="21">
        <v>0</v>
      </c>
      <c r="R646" s="21">
        <v>0</v>
      </c>
      <c r="S646" s="21">
        <v>0</v>
      </c>
      <c r="T646" s="57"/>
      <c r="U646" s="58"/>
      <c r="V646" s="1">
        <v>640</v>
      </c>
      <c r="W646" s="2" t="str">
        <f t="shared" si="87"/>
        <v>Reese's® Peanut Butter Pie Slice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</row>
    <row r="647" spans="2:37" ht="15">
      <c r="B647" s="23"/>
      <c r="C647" s="26" t="s">
        <v>489</v>
      </c>
      <c r="D647" s="26" t="s">
        <v>493</v>
      </c>
      <c r="E647" s="25" t="s">
        <v>95</v>
      </c>
      <c r="F647" s="25">
        <v>290</v>
      </c>
      <c r="G647" s="25">
        <v>16</v>
      </c>
      <c r="H647" s="25">
        <v>10</v>
      </c>
      <c r="I647" s="25">
        <v>0</v>
      </c>
      <c r="J647" s="25">
        <v>5</v>
      </c>
      <c r="K647" s="25">
        <v>210</v>
      </c>
      <c r="L647" s="25">
        <v>34</v>
      </c>
      <c r="M647" s="25">
        <v>1</v>
      </c>
      <c r="N647" s="25">
        <v>23</v>
      </c>
      <c r="O647" s="25">
        <v>3</v>
      </c>
      <c r="P647" s="21">
        <v>0</v>
      </c>
      <c r="Q647" s="21">
        <v>0</v>
      </c>
      <c r="R647" s="21">
        <v>0</v>
      </c>
      <c r="S647" s="21">
        <v>0</v>
      </c>
      <c r="T647" s="57"/>
      <c r="U647" s="58"/>
      <c r="V647" s="1">
        <v>641</v>
      </c>
      <c r="W647" s="2" t="str">
        <f t="shared" si="87"/>
        <v>Oreo® Cookies and Creme Pie Slice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</row>
    <row r="648" spans="2:37" ht="15">
      <c r="B648" s="23"/>
      <c r="C648" s="26" t="s">
        <v>490</v>
      </c>
      <c r="D648" s="26" t="s">
        <v>493</v>
      </c>
      <c r="E648" s="25" t="s">
        <v>95</v>
      </c>
      <c r="F648" s="25">
        <v>150</v>
      </c>
      <c r="G648" s="25">
        <v>6</v>
      </c>
      <c r="H648" s="25">
        <v>2.5</v>
      </c>
      <c r="I648" s="25">
        <v>0</v>
      </c>
      <c r="J648" s="25">
        <v>10</v>
      </c>
      <c r="K648" s="25">
        <v>90</v>
      </c>
      <c r="L648" s="25">
        <v>22</v>
      </c>
      <c r="M648" s="25">
        <v>1</v>
      </c>
      <c r="N648" s="25">
        <v>12</v>
      </c>
      <c r="O648" s="25">
        <v>2</v>
      </c>
      <c r="P648" s="21">
        <v>0</v>
      </c>
      <c r="Q648" s="21">
        <v>0</v>
      </c>
      <c r="R648" s="21">
        <v>0</v>
      </c>
      <c r="S648" s="21">
        <v>0</v>
      </c>
      <c r="T648" s="57"/>
      <c r="U648" s="58"/>
      <c r="V648" s="1">
        <v>642</v>
      </c>
      <c r="W648" s="2" t="str">
        <f t="shared" ref="W648:W653" si="88">C648</f>
        <v>Sweet Life® Oatmeal Raisin Cookie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</row>
    <row r="649" spans="2:37" ht="15">
      <c r="B649" s="23"/>
      <c r="C649" s="26" t="s">
        <v>491</v>
      </c>
      <c r="D649" s="26" t="s">
        <v>493</v>
      </c>
      <c r="E649" s="25" t="s">
        <v>95</v>
      </c>
      <c r="F649" s="25">
        <v>160</v>
      </c>
      <c r="G649" s="25">
        <v>8</v>
      </c>
      <c r="H649" s="25">
        <v>4</v>
      </c>
      <c r="I649" s="25">
        <v>0</v>
      </c>
      <c r="J649" s="25">
        <v>10</v>
      </c>
      <c r="K649" s="25">
        <v>85</v>
      </c>
      <c r="L649" s="25">
        <v>21</v>
      </c>
      <c r="M649" s="25">
        <v>1</v>
      </c>
      <c r="N649" s="25">
        <v>14</v>
      </c>
      <c r="O649" s="25">
        <v>2</v>
      </c>
      <c r="P649" s="21">
        <v>0</v>
      </c>
      <c r="Q649" s="21">
        <v>0</v>
      </c>
      <c r="R649" s="21">
        <v>0</v>
      </c>
      <c r="S649" s="21">
        <v>0</v>
      </c>
      <c r="T649" s="57"/>
      <c r="U649" s="58"/>
      <c r="V649" s="1">
        <v>643</v>
      </c>
      <c r="W649" s="2" t="str">
        <f t="shared" si="88"/>
        <v>Sweet Life® Chocolate Chip Cookie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</row>
    <row r="650" spans="2:37" ht="15">
      <c r="B650" s="23"/>
      <c r="C650" s="24" t="s">
        <v>419</v>
      </c>
      <c r="D650" s="24" t="s">
        <v>493</v>
      </c>
      <c r="E650" s="24" t="s">
        <v>39</v>
      </c>
      <c r="F650" s="24">
        <v>320</v>
      </c>
      <c r="G650" s="24">
        <v>0</v>
      </c>
      <c r="H650" s="24">
        <v>0</v>
      </c>
      <c r="I650" s="24">
        <v>0</v>
      </c>
      <c r="J650" s="24">
        <v>0</v>
      </c>
      <c r="K650" s="24">
        <v>10</v>
      </c>
      <c r="L650" s="24">
        <v>82</v>
      </c>
      <c r="M650" s="24">
        <v>0</v>
      </c>
      <c r="N650" s="24">
        <v>82</v>
      </c>
      <c r="O650" s="24">
        <v>0</v>
      </c>
      <c r="P650" s="24">
        <v>0</v>
      </c>
      <c r="Q650" s="24">
        <v>0</v>
      </c>
      <c r="R650" s="24">
        <v>0</v>
      </c>
      <c r="S650" s="24">
        <v>0</v>
      </c>
      <c r="T650" s="55"/>
      <c r="U650" s="56"/>
      <c r="V650" s="1">
        <v>644</v>
      </c>
      <c r="W650" s="2" t="str">
        <f t="shared" si="88"/>
        <v>Coca-Cola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</row>
    <row r="651" spans="2:37" ht="15">
      <c r="B651" s="23"/>
      <c r="C651" s="24" t="s">
        <v>420</v>
      </c>
      <c r="D651" s="24" t="s">
        <v>493</v>
      </c>
      <c r="E651" s="24" t="s">
        <v>39</v>
      </c>
      <c r="F651" s="24">
        <v>2</v>
      </c>
      <c r="G651" s="24">
        <v>0</v>
      </c>
      <c r="H651" s="24">
        <v>0</v>
      </c>
      <c r="I651" s="24">
        <v>0</v>
      </c>
      <c r="J651" s="24">
        <v>0</v>
      </c>
      <c r="K651" s="24">
        <v>30</v>
      </c>
      <c r="L651" s="24">
        <v>0</v>
      </c>
      <c r="M651" s="24">
        <v>0</v>
      </c>
      <c r="N651" s="24">
        <v>0</v>
      </c>
      <c r="O651" s="24">
        <v>0</v>
      </c>
      <c r="P651" s="24">
        <v>0</v>
      </c>
      <c r="Q651" s="24">
        <v>0</v>
      </c>
      <c r="R651" s="24">
        <v>0</v>
      </c>
      <c r="S651" s="24">
        <v>0</v>
      </c>
      <c r="T651" s="55"/>
      <c r="U651" s="56"/>
      <c r="V651" s="1">
        <v>645</v>
      </c>
      <c r="W651" s="2" t="str">
        <f t="shared" si="88"/>
        <v>Diet Coke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</row>
    <row r="652" spans="2:37" ht="15">
      <c r="B652" s="23"/>
      <c r="C652" s="24" t="s">
        <v>421</v>
      </c>
      <c r="D652" s="24" t="s">
        <v>493</v>
      </c>
      <c r="E652" s="24" t="s">
        <v>39</v>
      </c>
      <c r="F652" s="24">
        <v>230</v>
      </c>
      <c r="G652" s="24">
        <v>0</v>
      </c>
      <c r="H652" s="24">
        <v>0</v>
      </c>
      <c r="I652" s="24">
        <v>0</v>
      </c>
      <c r="J652" s="24">
        <v>0</v>
      </c>
      <c r="K652" s="24">
        <v>25</v>
      </c>
      <c r="L652" s="24">
        <v>59</v>
      </c>
      <c r="M652" s="24">
        <v>0</v>
      </c>
      <c r="N652" s="24">
        <v>59</v>
      </c>
      <c r="O652" s="24">
        <v>0</v>
      </c>
      <c r="P652" s="24">
        <v>0</v>
      </c>
      <c r="Q652" s="24">
        <v>0</v>
      </c>
      <c r="R652" s="24">
        <v>0</v>
      </c>
      <c r="S652" s="24">
        <v>0</v>
      </c>
      <c r="T652" s="55"/>
      <c r="U652" s="56"/>
      <c r="V652" s="1">
        <v>646</v>
      </c>
      <c r="W652" s="2" t="str">
        <f t="shared" si="88"/>
        <v>Nestea Iced Tea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</row>
    <row r="653" spans="2:37" ht="15">
      <c r="B653" s="23"/>
      <c r="C653" s="24" t="s">
        <v>422</v>
      </c>
      <c r="D653" s="24" t="s">
        <v>493</v>
      </c>
      <c r="E653" s="24" t="s">
        <v>39</v>
      </c>
      <c r="F653" s="24">
        <v>290</v>
      </c>
      <c r="G653" s="24">
        <v>0</v>
      </c>
      <c r="H653" s="24">
        <v>0</v>
      </c>
      <c r="I653" s="24">
        <v>0</v>
      </c>
      <c r="J653" s="24">
        <v>0</v>
      </c>
      <c r="K653" s="24">
        <v>65</v>
      </c>
      <c r="L653" s="24">
        <v>75</v>
      </c>
      <c r="M653" s="24">
        <v>0</v>
      </c>
      <c r="N653" s="24">
        <v>0</v>
      </c>
      <c r="O653" s="24">
        <v>0</v>
      </c>
      <c r="P653" s="24">
        <v>0</v>
      </c>
      <c r="Q653" s="24">
        <v>0</v>
      </c>
      <c r="R653" s="24">
        <v>0</v>
      </c>
      <c r="S653" s="24">
        <v>0</v>
      </c>
      <c r="T653" s="55"/>
      <c r="U653" s="56"/>
      <c r="V653" s="1">
        <v>647</v>
      </c>
      <c r="W653" s="2" t="str">
        <f t="shared" si="88"/>
        <v xml:space="preserve">Sprite 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</row>
    <row r="654" spans="2:37">
      <c r="C654" s="10"/>
      <c r="T654"/>
    </row>
    <row r="655" spans="2:37">
      <c r="C655" s="10"/>
      <c r="H655" s="76">
        <f>SUM(H7:H653)</f>
        <v>2700.3</v>
      </c>
      <c r="I655" s="76">
        <f t="shared" ref="I655:K655" si="89">SUM(I7:I653)</f>
        <v>102.10000000000001</v>
      </c>
      <c r="J655" s="76">
        <f t="shared" si="89"/>
        <v>19925</v>
      </c>
      <c r="K655" s="76">
        <f t="shared" si="89"/>
        <v>352602</v>
      </c>
      <c r="T655"/>
    </row>
    <row r="656" spans="2:37">
      <c r="C656" s="10"/>
      <c r="H656" s="76" t="s">
        <v>614</v>
      </c>
      <c r="I656" s="76" t="s">
        <v>614</v>
      </c>
      <c r="J656" s="76" t="s">
        <v>614</v>
      </c>
      <c r="K656" s="76" t="s">
        <v>614</v>
      </c>
      <c r="T656"/>
    </row>
    <row r="657" spans="3:20">
      <c r="C657" s="10"/>
      <c r="H657" s="76">
        <f>653-7</f>
        <v>646</v>
      </c>
      <c r="I657" s="76">
        <f t="shared" ref="I657:K657" si="90">653-7</f>
        <v>646</v>
      </c>
      <c r="J657" s="76">
        <f t="shared" si="90"/>
        <v>646</v>
      </c>
      <c r="K657" s="76">
        <f t="shared" si="90"/>
        <v>646</v>
      </c>
      <c r="T657"/>
    </row>
    <row r="658" spans="3:20">
      <c r="C658" s="10"/>
      <c r="T658"/>
    </row>
    <row r="659" spans="3:20">
      <c r="C659" s="10"/>
      <c r="H659" s="10">
        <f>H655/H657</f>
        <v>4.1800309597523224</v>
      </c>
      <c r="I659" s="10">
        <f t="shared" ref="I659:K659" si="91">I655/I657</f>
        <v>0.15804953560371518</v>
      </c>
      <c r="J659" s="10">
        <f t="shared" si="91"/>
        <v>30.843653250773993</v>
      </c>
      <c r="K659" s="10">
        <f t="shared" si="91"/>
        <v>545.82352941176475</v>
      </c>
      <c r="T659"/>
    </row>
    <row r="660" spans="3:20">
      <c r="C660" s="10"/>
      <c r="T660"/>
    </row>
    <row r="661" spans="3:20">
      <c r="C661" s="10"/>
      <c r="H661" s="10">
        <f>(1/4)/H659</f>
        <v>5.9808169462652293E-2</v>
      </c>
      <c r="I661" s="10">
        <f t="shared" ref="I661:K661" si="92">(1/4)/I659</f>
        <v>1.5817825661116551</v>
      </c>
      <c r="J661" s="10">
        <f t="shared" si="92"/>
        <v>8.1053952321204527E-3</v>
      </c>
      <c r="K661" s="10">
        <f t="shared" si="92"/>
        <v>4.5802349391098172E-4</v>
      </c>
      <c r="T661"/>
    </row>
    <row r="662" spans="3:20">
      <c r="C662" s="10"/>
      <c r="T662"/>
    </row>
    <row r="663" spans="3:20">
      <c r="C663" s="10"/>
      <c r="T663"/>
    </row>
    <row r="664" spans="3:20">
      <c r="C664" s="10"/>
      <c r="T664"/>
    </row>
    <row r="665" spans="3:20">
      <c r="C665" s="10"/>
      <c r="T665"/>
    </row>
    <row r="666" spans="3:20">
      <c r="C666" s="10"/>
      <c r="T666"/>
    </row>
    <row r="667" spans="3:20">
      <c r="C667" s="10"/>
      <c r="T667"/>
    </row>
    <row r="668" spans="3:20">
      <c r="C668" s="10"/>
      <c r="T668"/>
    </row>
    <row r="669" spans="3:20">
      <c r="C669" s="10"/>
      <c r="T669"/>
    </row>
    <row r="670" spans="3:20">
      <c r="C670" s="10"/>
      <c r="T670"/>
    </row>
    <row r="671" spans="3:20">
      <c r="C671" s="10"/>
      <c r="T671"/>
    </row>
    <row r="672" spans="3:20">
      <c r="C672" s="10"/>
      <c r="T672"/>
    </row>
    <row r="673" spans="3:20">
      <c r="C673" s="10"/>
      <c r="T673"/>
    </row>
    <row r="674" spans="3:20">
      <c r="C674" s="10"/>
      <c r="T674"/>
    </row>
    <row r="675" spans="3:20">
      <c r="C675" s="10"/>
      <c r="T675"/>
    </row>
    <row r="676" spans="3:20">
      <c r="C676" s="10"/>
      <c r="T676"/>
    </row>
    <row r="677" spans="3:20">
      <c r="C677" s="10"/>
      <c r="T677"/>
    </row>
    <row r="678" spans="3:20">
      <c r="C678" s="10"/>
      <c r="T678"/>
    </row>
    <row r="679" spans="3:20">
      <c r="C679" s="10"/>
      <c r="T679"/>
    </row>
    <row r="680" spans="3:20">
      <c r="C680" s="10"/>
      <c r="T680"/>
    </row>
    <row r="681" spans="3:20">
      <c r="C681" s="10"/>
      <c r="T681"/>
    </row>
    <row r="682" spans="3:20">
      <c r="C682" s="10"/>
      <c r="T682"/>
    </row>
    <row r="683" spans="3:20">
      <c r="C683" s="10"/>
      <c r="T683"/>
    </row>
    <row r="684" spans="3:20">
      <c r="C684" s="10"/>
      <c r="T684"/>
    </row>
    <row r="685" spans="3:20">
      <c r="C685" s="10"/>
      <c r="T685"/>
    </row>
    <row r="686" spans="3:20">
      <c r="C686" s="10"/>
      <c r="T686"/>
    </row>
    <row r="687" spans="3:20">
      <c r="C687" s="10"/>
      <c r="T687"/>
    </row>
    <row r="688" spans="3:20">
      <c r="C688" s="10"/>
      <c r="T688"/>
    </row>
    <row r="689" spans="3:20">
      <c r="C689" s="10"/>
      <c r="T6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2012-04-11T18:50:27Z</dcterms:modified>
</cp:coreProperties>
</file>