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style1.xml" ContentType="application/vnd.ms-office.chartstyle+xml"/>
  <Override PartName="/xl/charts/style2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heets/sheet1.xml" ContentType="application/vnd.openxmlformats-officedocument.spreadsheetml.chartsheet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 activeTab="2"/>
  </bookViews>
  <sheets>
    <sheet name="Arkusz1" sheetId="1" r:id="rId1"/>
    <sheet name="Arkusz2" sheetId="4" state="hidden" r:id="rId2"/>
    <sheet name="Arkusz3" sheetId="5" r:id="rId3"/>
    <sheet name="Catenary" sheetId="3" r:id="rId4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5" i="5"/>
  <c r="I7" s="1"/>
  <c r="B10"/>
  <c r="B9"/>
  <c r="B8"/>
  <c r="B7"/>
  <c r="B6"/>
  <c r="B5"/>
  <c r="B4"/>
  <c r="A10"/>
  <c r="A9"/>
  <c r="A8"/>
  <c r="A7"/>
  <c r="A6"/>
  <c r="A5"/>
  <c r="A4"/>
  <c r="I8" l="1"/>
  <c r="I9"/>
  <c r="I5"/>
  <c r="I10"/>
  <c r="I6"/>
  <c r="I4"/>
  <c r="F5"/>
  <c r="F6"/>
  <c r="F7"/>
  <c r="F8"/>
  <c r="F9"/>
  <c r="F10"/>
  <c r="F4"/>
  <c r="E5"/>
  <c r="E6"/>
  <c r="E7"/>
  <c r="E8"/>
  <c r="E9"/>
  <c r="E10"/>
  <c r="E4"/>
  <c r="N4" l="1" a="1"/>
  <c r="N4" s="1"/>
  <c r="C101" i="1"/>
  <c r="B101"/>
  <c r="A101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13"/>
  <c r="C14"/>
  <c r="C15"/>
  <c r="C16"/>
  <c r="C17"/>
  <c r="C18"/>
  <c r="C19"/>
  <c r="C20"/>
  <c r="C21"/>
  <c r="C2"/>
  <c r="C3"/>
  <c r="C4"/>
  <c r="C5"/>
  <c r="C6"/>
  <c r="C7"/>
  <c r="C8"/>
  <c r="C9"/>
  <c r="C10"/>
  <c r="C11"/>
  <c r="C12"/>
  <c r="C1"/>
  <c r="R4" i="5" l="1"/>
  <c r="T6"/>
  <c r="R6"/>
  <c r="S4"/>
  <c r="N5"/>
  <c r="S5"/>
  <c r="Q4"/>
  <c r="P5"/>
  <c r="T4"/>
  <c r="R5"/>
  <c r="O4"/>
  <c r="Q6"/>
  <c r="O5"/>
  <c r="N6"/>
  <c r="P4"/>
  <c r="P6"/>
  <c r="O6"/>
  <c r="T5"/>
  <c r="Q5"/>
  <c r="S6"/>
  <c r="B58" i="1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52"/>
  <c r="B53"/>
  <c r="B54"/>
  <c r="B55"/>
  <c r="B56"/>
  <c r="B57"/>
  <c r="B47"/>
  <c r="B48"/>
  <c r="B49"/>
  <c r="B50"/>
  <c r="B51"/>
  <c r="B41"/>
  <c r="B42"/>
  <c r="B43"/>
  <c r="B44"/>
  <c r="B45"/>
  <c r="B46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9"/>
  <c r="B10"/>
  <c r="B11"/>
  <c r="B12"/>
  <c r="B13"/>
  <c r="B14"/>
  <c r="B15"/>
  <c r="B16"/>
  <c r="B17"/>
  <c r="B18"/>
  <c r="B19"/>
  <c r="B20"/>
  <c r="B21"/>
  <c r="B2"/>
  <c r="B3"/>
  <c r="B4"/>
  <c r="B5"/>
  <c r="B6"/>
  <c r="B7"/>
  <c r="B8"/>
  <c r="B1"/>
  <c r="A3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2"/>
  <c r="A13" i="5" l="1" a="1"/>
  <c r="C14" s="1"/>
  <c r="B14" l="1"/>
  <c r="A13"/>
  <c r="C15"/>
  <c r="B15"/>
  <c r="B13"/>
  <c r="C13"/>
  <c r="A15"/>
  <c r="A14"/>
  <c r="A18" l="1" a="1"/>
  <c r="B18" s="1"/>
  <c r="C20" l="1"/>
  <c r="A18"/>
  <c r="B19"/>
  <c r="A20"/>
  <c r="C18"/>
  <c r="A19"/>
  <c r="C19"/>
  <c r="B20"/>
  <c r="A23" l="1" a="1"/>
  <c r="F23" s="1"/>
  <c r="F24" l="1"/>
  <c r="E24"/>
  <c r="B24"/>
  <c r="D23"/>
  <c r="C25"/>
  <c r="A23"/>
  <c r="C24"/>
  <c r="B25"/>
  <c r="G24"/>
  <c r="A25"/>
  <c r="F25"/>
  <c r="D25"/>
  <c r="G25"/>
  <c r="C23"/>
  <c r="E23"/>
  <c r="G23"/>
  <c r="D24"/>
  <c r="E25"/>
  <c r="A24"/>
  <c r="B23"/>
  <c r="A28" l="1" a="1"/>
  <c r="A28" s="1"/>
  <c r="A29" l="1"/>
  <c r="A30"/>
  <c r="C6" l="1"/>
  <c r="D6" s="1"/>
  <c r="C10"/>
  <c r="D10" s="1"/>
  <c r="C8"/>
  <c r="D8" s="1"/>
  <c r="C7"/>
  <c r="D7" s="1"/>
  <c r="C5"/>
  <c r="D5" s="1"/>
  <c r="C4"/>
  <c r="D4" s="1"/>
  <c r="D11" s="1"/>
  <c r="C9"/>
  <c r="D9" s="1"/>
  <c r="D29"/>
  <c r="D28"/>
  <c r="D30" s="1"/>
</calcChain>
</file>

<file path=xl/sharedStrings.xml><?xml version="1.0" encoding="utf-8"?>
<sst xmlns="http://schemas.openxmlformats.org/spreadsheetml/2006/main" count="12" uniqueCount="10">
  <si>
    <t>a=</t>
  </si>
  <si>
    <t>L</t>
  </si>
  <si>
    <t>H</t>
  </si>
  <si>
    <t>Delta</t>
  </si>
  <si>
    <t>p</t>
  </si>
  <si>
    <t>q</t>
  </si>
  <si>
    <t>DX</t>
  </si>
  <si>
    <t>DH</t>
  </si>
  <si>
    <t>V</t>
  </si>
  <si>
    <t>A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</si>
</sst>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Fill="1"/>
    <xf numFmtId="165" fontId="0" fillId="0" borderId="0" xfId="0" applyNumberFormat="1"/>
    <xf numFmtId="165" fontId="0" fillId="3" borderId="0" xfId="0" applyNumberFormat="1" applyFill="1"/>
    <xf numFmtId="0" fontId="0" fillId="0" borderId="0" xfId="0" applyAlignment="1">
      <alignment horizontal="center"/>
    </xf>
    <xf numFmtId="2" fontId="0" fillId="2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plotArea>
      <c:layout/>
      <c:scatterChart>
        <c:scatterStyle val="lineMarker"/>
        <c:ser>
          <c:idx val="0"/>
          <c:order val="0"/>
          <c:tx>
            <c:v>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Arkusz3!$A$4:$A$10</c:f>
              <c:numCache>
                <c:formatCode>0.0</c:formatCode>
                <c:ptCount val="7"/>
                <c:pt idx="0">
                  <c:v>0</c:v>
                </c:pt>
                <c:pt idx="1">
                  <c:v>9</c:v>
                </c:pt>
                <c:pt idx="2">
                  <c:v>22</c:v>
                </c:pt>
                <c:pt idx="3">
                  <c:v>32</c:v>
                </c:pt>
                <c:pt idx="4">
                  <c:v>41</c:v>
                </c:pt>
                <c:pt idx="5">
                  <c:v>54</c:v>
                </c:pt>
                <c:pt idx="6">
                  <c:v>74</c:v>
                </c:pt>
              </c:numCache>
            </c:numRef>
          </c:xVal>
          <c:yVal>
            <c:numRef>
              <c:f>Arkusz3!$B$4:$B$10</c:f>
              <c:numCache>
                <c:formatCode>0.000</c:formatCode>
                <c:ptCount val="7"/>
                <c:pt idx="0">
                  <c:v>270.41193295322637</c:v>
                </c:pt>
                <c:pt idx="1">
                  <c:v>267.71189515748341</c:v>
                </c:pt>
                <c:pt idx="2">
                  <c:v>266.03030534924687</c:v>
                </c:pt>
                <c:pt idx="3">
                  <c:v>266.485442407101</c:v>
                </c:pt>
                <c:pt idx="4">
                  <c:v>268.20152540186598</c:v>
                </c:pt>
                <c:pt idx="5">
                  <c:v>272.93638623690981</c:v>
                </c:pt>
                <c:pt idx="6">
                  <c:v>285.86271115092774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EFF2-4126-A385-53944B555996}"/>
            </c:ext>
          </c:extLst>
        </c:ser>
        <c:dLbls/>
        <c:axId val="74573312"/>
        <c:axId val="74574848"/>
      </c:scatterChart>
      <c:valAx>
        <c:axId val="74573312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574848"/>
        <c:crosses val="autoZero"/>
        <c:crossBetween val="midCat"/>
      </c:valAx>
      <c:valAx>
        <c:axId val="7457484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57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v>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Arkusz1!$A$1:$A$101</c:f>
              <c:numCache>
                <c:formatCode>General</c:formatCode>
                <c:ptCount val="101"/>
                <c:pt idx="0">
                  <c:v>-50</c:v>
                </c:pt>
                <c:pt idx="1">
                  <c:v>-49</c:v>
                </c:pt>
                <c:pt idx="2">
                  <c:v>-48</c:v>
                </c:pt>
                <c:pt idx="3">
                  <c:v>-47</c:v>
                </c:pt>
                <c:pt idx="4">
                  <c:v>-46</c:v>
                </c:pt>
                <c:pt idx="5">
                  <c:v>-45</c:v>
                </c:pt>
                <c:pt idx="6">
                  <c:v>-44</c:v>
                </c:pt>
                <c:pt idx="7">
                  <c:v>-43</c:v>
                </c:pt>
                <c:pt idx="8">
                  <c:v>-42</c:v>
                </c:pt>
                <c:pt idx="9">
                  <c:v>-41</c:v>
                </c:pt>
                <c:pt idx="10">
                  <c:v>-40</c:v>
                </c:pt>
                <c:pt idx="11">
                  <c:v>-39</c:v>
                </c:pt>
                <c:pt idx="12">
                  <c:v>-38</c:v>
                </c:pt>
                <c:pt idx="13">
                  <c:v>-37</c:v>
                </c:pt>
                <c:pt idx="14">
                  <c:v>-36</c:v>
                </c:pt>
                <c:pt idx="15">
                  <c:v>-35</c:v>
                </c:pt>
                <c:pt idx="16">
                  <c:v>-34</c:v>
                </c:pt>
                <c:pt idx="17">
                  <c:v>-33</c:v>
                </c:pt>
                <c:pt idx="18">
                  <c:v>-32</c:v>
                </c:pt>
                <c:pt idx="19">
                  <c:v>-31</c:v>
                </c:pt>
                <c:pt idx="20">
                  <c:v>-30</c:v>
                </c:pt>
                <c:pt idx="21">
                  <c:v>-29</c:v>
                </c:pt>
                <c:pt idx="22">
                  <c:v>-28</c:v>
                </c:pt>
                <c:pt idx="23">
                  <c:v>-27</c:v>
                </c:pt>
                <c:pt idx="24">
                  <c:v>-26</c:v>
                </c:pt>
                <c:pt idx="25">
                  <c:v>-25</c:v>
                </c:pt>
                <c:pt idx="26">
                  <c:v>-24</c:v>
                </c:pt>
                <c:pt idx="27">
                  <c:v>-23</c:v>
                </c:pt>
                <c:pt idx="28">
                  <c:v>-22</c:v>
                </c:pt>
                <c:pt idx="29">
                  <c:v>-21</c:v>
                </c:pt>
                <c:pt idx="30">
                  <c:v>-20</c:v>
                </c:pt>
                <c:pt idx="31">
                  <c:v>-19</c:v>
                </c:pt>
                <c:pt idx="32">
                  <c:v>-18</c:v>
                </c:pt>
                <c:pt idx="33">
                  <c:v>-17</c:v>
                </c:pt>
                <c:pt idx="34">
                  <c:v>-16</c:v>
                </c:pt>
                <c:pt idx="35">
                  <c:v>-15</c:v>
                </c:pt>
                <c:pt idx="36">
                  <c:v>-14</c:v>
                </c:pt>
                <c:pt idx="37">
                  <c:v>-13</c:v>
                </c:pt>
                <c:pt idx="38">
                  <c:v>-12</c:v>
                </c:pt>
                <c:pt idx="39">
                  <c:v>-11</c:v>
                </c:pt>
                <c:pt idx="40">
                  <c:v>-10</c:v>
                </c:pt>
                <c:pt idx="41">
                  <c:v>-9</c:v>
                </c:pt>
                <c:pt idx="42">
                  <c:v>-8</c:v>
                </c:pt>
                <c:pt idx="43">
                  <c:v>-7</c:v>
                </c:pt>
                <c:pt idx="44">
                  <c:v>-6</c:v>
                </c:pt>
                <c:pt idx="45">
                  <c:v>-5</c:v>
                </c:pt>
                <c:pt idx="46">
                  <c:v>-4</c:v>
                </c:pt>
                <c:pt idx="47">
                  <c:v>-3</c:v>
                </c:pt>
                <c:pt idx="48">
                  <c:v>-2</c:v>
                </c:pt>
                <c:pt idx="49">
                  <c:v>-1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13</c:v>
                </c:pt>
                <c:pt idx="64">
                  <c:v>14</c:v>
                </c:pt>
                <c:pt idx="65">
                  <c:v>15</c:v>
                </c:pt>
                <c:pt idx="66">
                  <c:v>16</c:v>
                </c:pt>
                <c:pt idx="67">
                  <c:v>17</c:v>
                </c:pt>
                <c:pt idx="68">
                  <c:v>18</c:v>
                </c:pt>
                <c:pt idx="69">
                  <c:v>19</c:v>
                </c:pt>
                <c:pt idx="70">
                  <c:v>20</c:v>
                </c:pt>
                <c:pt idx="71">
                  <c:v>21</c:v>
                </c:pt>
                <c:pt idx="72">
                  <c:v>22</c:v>
                </c:pt>
                <c:pt idx="73">
                  <c:v>23</c:v>
                </c:pt>
                <c:pt idx="74">
                  <c:v>24</c:v>
                </c:pt>
                <c:pt idx="75">
                  <c:v>25</c:v>
                </c:pt>
                <c:pt idx="76">
                  <c:v>26</c:v>
                </c:pt>
                <c:pt idx="77">
                  <c:v>27</c:v>
                </c:pt>
                <c:pt idx="78">
                  <c:v>28</c:v>
                </c:pt>
                <c:pt idx="79">
                  <c:v>29</c:v>
                </c:pt>
                <c:pt idx="80">
                  <c:v>30</c:v>
                </c:pt>
                <c:pt idx="81">
                  <c:v>31</c:v>
                </c:pt>
                <c:pt idx="82">
                  <c:v>32</c:v>
                </c:pt>
                <c:pt idx="83">
                  <c:v>33</c:v>
                </c:pt>
                <c:pt idx="84">
                  <c:v>34</c:v>
                </c:pt>
                <c:pt idx="85">
                  <c:v>35</c:v>
                </c:pt>
                <c:pt idx="86">
                  <c:v>36</c:v>
                </c:pt>
                <c:pt idx="87">
                  <c:v>37</c:v>
                </c:pt>
                <c:pt idx="88">
                  <c:v>38</c:v>
                </c:pt>
                <c:pt idx="89">
                  <c:v>39</c:v>
                </c:pt>
                <c:pt idx="90">
                  <c:v>40</c:v>
                </c:pt>
                <c:pt idx="91">
                  <c:v>41</c:v>
                </c:pt>
                <c:pt idx="92">
                  <c:v>42</c:v>
                </c:pt>
                <c:pt idx="93">
                  <c:v>43</c:v>
                </c:pt>
                <c:pt idx="94">
                  <c:v>44</c:v>
                </c:pt>
                <c:pt idx="95">
                  <c:v>45</c:v>
                </c:pt>
                <c:pt idx="96">
                  <c:v>46</c:v>
                </c:pt>
                <c:pt idx="97">
                  <c:v>47</c:v>
                </c:pt>
                <c:pt idx="98">
                  <c:v>48</c:v>
                </c:pt>
                <c:pt idx="99">
                  <c:v>49</c:v>
                </c:pt>
                <c:pt idx="100">
                  <c:v>50</c:v>
                </c:pt>
              </c:numCache>
            </c:numRef>
          </c:cat>
          <c:val>
            <c:numRef>
              <c:f>Arkusz1!$B$1:$B$101</c:f>
              <c:numCache>
                <c:formatCode>General</c:formatCode>
                <c:ptCount val="101"/>
                <c:pt idx="0">
                  <c:v>85.862711150927723</c:v>
                </c:pt>
                <c:pt idx="1">
                  <c:v>85.040386553221595</c:v>
                </c:pt>
                <c:pt idx="2">
                  <c:v>84.237584915443804</c:v>
                </c:pt>
                <c:pt idx="3">
                  <c:v>83.454121936171916</c:v>
                </c:pt>
                <c:pt idx="4">
                  <c:v>82.689817753613596</c:v>
                </c:pt>
                <c:pt idx="5">
                  <c:v>81.944496904315145</c:v>
                </c:pt>
                <c:pt idx="6">
                  <c:v>81.217988282879844</c:v>
                </c:pt>
                <c:pt idx="7">
                  <c:v>80.510125102686928</c:v>
                </c:pt>
                <c:pt idx="8">
                  <c:v>79.820744857601809</c:v>
                </c:pt>
                <c:pt idx="9">
                  <c:v>79.149689284669165</c:v>
                </c:pt>
                <c:pt idx="10">
                  <c:v>78.496804327779941</c:v>
                </c:pt>
                <c:pt idx="11">
                  <c:v>77.861940102304473</c:v>
                </c:pt>
                <c:pt idx="12">
                  <c:v>77.244950860682806</c:v>
                </c:pt>
                <c:pt idx="13">
                  <c:v>76.64569495896518</c:v>
                </c:pt>
                <c:pt idx="14">
                  <c:v>76.064034824294396</c:v>
                </c:pt>
                <c:pt idx="15">
                  <c:v>75.499836923322832</c:v>
                </c:pt>
                <c:pt idx="16">
                  <c:v>74.952971731556758</c:v>
                </c:pt>
                <c:pt idx="17">
                  <c:v>74.423313703621119</c:v>
                </c:pt>
                <c:pt idx="18">
                  <c:v>73.91074124443773</c:v>
                </c:pt>
                <c:pt idx="19">
                  <c:v>73.41513668131023</c:v>
                </c:pt>
                <c:pt idx="20">
                  <c:v>72.936386236909797</c:v>
                </c:pt>
                <c:pt idx="21">
                  <c:v>72.474380003154877</c:v>
                </c:pt>
                <c:pt idx="22">
                  <c:v>72.02901191597924</c:v>
                </c:pt>
                <c:pt idx="23">
                  <c:v>71.600179730982674</c:v>
                </c:pt>
                <c:pt idx="24">
                  <c:v>71.187784999958353</c:v>
                </c:pt>
                <c:pt idx="25">
                  <c:v>70.791733048291846</c:v>
                </c:pt>
                <c:pt idx="26">
                  <c:v>70.411932953226369</c:v>
                </c:pt>
                <c:pt idx="27">
                  <c:v>70.048297522989429</c:v>
                </c:pt>
                <c:pt idx="28">
                  <c:v>69.700743276776009</c:v>
                </c:pt>
                <c:pt idx="29">
                  <c:v>69.369190425583454</c:v>
                </c:pt>
                <c:pt idx="30">
                  <c:v>69.053562853894348</c:v>
                </c:pt>
                <c:pt idx="31">
                  <c:v>68.753788102202279</c:v>
                </c:pt>
                <c:pt idx="32">
                  <c:v>68.469797350377149</c:v>
                </c:pt>
                <c:pt idx="33">
                  <c:v>68.201525401865993</c:v>
                </c:pt>
                <c:pt idx="34">
                  <c:v>67.94891066872556</c:v>
                </c:pt>
                <c:pt idx="35">
                  <c:v>67.711895157483411</c:v>
                </c:pt>
                <c:pt idx="36">
                  <c:v>67.490424455824225</c:v>
                </c:pt>
                <c:pt idx="37">
                  <c:v>67.284447720098186</c:v>
                </c:pt>
                <c:pt idx="38">
                  <c:v>67.093917663648696</c:v>
                </c:pt>
                <c:pt idx="39">
                  <c:v>66.918790545956583</c:v>
                </c:pt>
                <c:pt idx="40">
                  <c:v>66.759026162598516</c:v>
                </c:pt>
                <c:pt idx="41">
                  <c:v>66.614587836017165</c:v>
                </c:pt>
                <c:pt idx="42">
                  <c:v>66.48544240710099</c:v>
                </c:pt>
                <c:pt idx="43">
                  <c:v>66.371560227571862</c:v>
                </c:pt>
                <c:pt idx="44">
                  <c:v>66.272915153178573</c:v>
                </c:pt>
                <c:pt idx="45">
                  <c:v>66.189484537694895</c:v>
                </c:pt>
                <c:pt idx="46">
                  <c:v>66.121249227720526</c:v>
                </c:pt>
                <c:pt idx="47">
                  <c:v>66.068193558284094</c:v>
                </c:pt>
                <c:pt idx="48">
                  <c:v>66.030305349246845</c:v>
                </c:pt>
                <c:pt idx="49">
                  <c:v>66.007575902506417</c:v>
                </c:pt>
                <c:pt idx="50">
                  <c:v>66</c:v>
                </c:pt>
                <c:pt idx="51">
                  <c:v>66.007575902506417</c:v>
                </c:pt>
                <c:pt idx="52">
                  <c:v>66.030305349246845</c:v>
                </c:pt>
                <c:pt idx="53">
                  <c:v>66.068193558284094</c:v>
                </c:pt>
                <c:pt idx="54">
                  <c:v>66.121249227720526</c:v>
                </c:pt>
                <c:pt idx="55">
                  <c:v>66.189484537694895</c:v>
                </c:pt>
                <c:pt idx="56">
                  <c:v>66.272915153178573</c:v>
                </c:pt>
                <c:pt idx="57">
                  <c:v>66.371560227571862</c:v>
                </c:pt>
                <c:pt idx="58">
                  <c:v>66.48544240710099</c:v>
                </c:pt>
                <c:pt idx="59">
                  <c:v>66.614587836017165</c:v>
                </c:pt>
                <c:pt idx="60">
                  <c:v>66.759026162598516</c:v>
                </c:pt>
                <c:pt idx="61">
                  <c:v>66.918790545956583</c:v>
                </c:pt>
                <c:pt idx="62">
                  <c:v>67.093917663648696</c:v>
                </c:pt>
                <c:pt idx="63">
                  <c:v>67.284447720098186</c:v>
                </c:pt>
                <c:pt idx="64">
                  <c:v>67.490424455824225</c:v>
                </c:pt>
                <c:pt idx="65">
                  <c:v>67.711895157483411</c:v>
                </c:pt>
                <c:pt idx="66">
                  <c:v>67.94891066872556</c:v>
                </c:pt>
                <c:pt idx="67">
                  <c:v>68.201525401865993</c:v>
                </c:pt>
                <c:pt idx="68">
                  <c:v>68.469797350377149</c:v>
                </c:pt>
                <c:pt idx="69">
                  <c:v>68.753788102202279</c:v>
                </c:pt>
                <c:pt idx="70">
                  <c:v>69.053562853894348</c:v>
                </c:pt>
                <c:pt idx="71">
                  <c:v>69.369190425583454</c:v>
                </c:pt>
                <c:pt idx="72">
                  <c:v>69.700743276776009</c:v>
                </c:pt>
                <c:pt idx="73">
                  <c:v>70.048297522989429</c:v>
                </c:pt>
                <c:pt idx="74">
                  <c:v>70.411932953226369</c:v>
                </c:pt>
                <c:pt idx="75">
                  <c:v>70.791733048291846</c:v>
                </c:pt>
                <c:pt idx="76">
                  <c:v>71.187784999958353</c:v>
                </c:pt>
                <c:pt idx="77">
                  <c:v>71.600179730982674</c:v>
                </c:pt>
                <c:pt idx="78">
                  <c:v>72.02901191597924</c:v>
                </c:pt>
                <c:pt idx="79">
                  <c:v>72.474380003154877</c:v>
                </c:pt>
                <c:pt idx="80">
                  <c:v>72.936386236909797</c:v>
                </c:pt>
                <c:pt idx="81">
                  <c:v>73.41513668131023</c:v>
                </c:pt>
                <c:pt idx="82">
                  <c:v>73.91074124443773</c:v>
                </c:pt>
                <c:pt idx="83">
                  <c:v>74.423313703621119</c:v>
                </c:pt>
                <c:pt idx="84">
                  <c:v>74.952971731556758</c:v>
                </c:pt>
                <c:pt idx="85">
                  <c:v>75.499836923322832</c:v>
                </c:pt>
                <c:pt idx="86">
                  <c:v>76.064034824294396</c:v>
                </c:pt>
                <c:pt idx="87">
                  <c:v>76.64569495896518</c:v>
                </c:pt>
                <c:pt idx="88">
                  <c:v>77.244950860682806</c:v>
                </c:pt>
                <c:pt idx="89">
                  <c:v>77.861940102304473</c:v>
                </c:pt>
                <c:pt idx="90">
                  <c:v>78.496804327779941</c:v>
                </c:pt>
                <c:pt idx="91">
                  <c:v>79.149689284669165</c:v>
                </c:pt>
                <c:pt idx="92">
                  <c:v>79.820744857601809</c:v>
                </c:pt>
                <c:pt idx="93">
                  <c:v>80.510125102686928</c:v>
                </c:pt>
                <c:pt idx="94">
                  <c:v>81.217988282879844</c:v>
                </c:pt>
                <c:pt idx="95">
                  <c:v>81.944496904315145</c:v>
                </c:pt>
                <c:pt idx="96">
                  <c:v>82.689817753613596</c:v>
                </c:pt>
                <c:pt idx="97">
                  <c:v>83.454121936171916</c:v>
                </c:pt>
                <c:pt idx="98">
                  <c:v>84.237584915443804</c:v>
                </c:pt>
                <c:pt idx="99">
                  <c:v>85.040386553221595</c:v>
                </c:pt>
                <c:pt idx="100">
                  <c:v>85.862711150927723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70E0-4991-92D1-A393AFA70DD1}"/>
            </c:ext>
          </c:extLst>
        </c:ser>
        <c:ser>
          <c:idx val="1"/>
          <c:order val="1"/>
          <c:tx>
            <c:v>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val>
            <c:numRef>
              <c:f>Arkusz1!$C$1:$C$101</c:f>
              <c:numCache>
                <c:formatCode>General</c:formatCode>
                <c:ptCount val="101"/>
                <c:pt idx="0">
                  <c:v>84.939393939393938</c:v>
                </c:pt>
                <c:pt idx="1">
                  <c:v>84.189393939393938</c:v>
                </c:pt>
                <c:pt idx="2">
                  <c:v>83.454545454545453</c:v>
                </c:pt>
                <c:pt idx="3">
                  <c:v>82.734848484848484</c:v>
                </c:pt>
                <c:pt idx="4">
                  <c:v>82.030303030303031</c:v>
                </c:pt>
                <c:pt idx="5">
                  <c:v>81.340909090909093</c:v>
                </c:pt>
                <c:pt idx="6">
                  <c:v>80.666666666666671</c:v>
                </c:pt>
                <c:pt idx="7">
                  <c:v>80.007575757575751</c:v>
                </c:pt>
                <c:pt idx="8">
                  <c:v>79.36363636363636</c:v>
                </c:pt>
                <c:pt idx="9">
                  <c:v>78.734848484848484</c:v>
                </c:pt>
                <c:pt idx="10">
                  <c:v>78.121212121212125</c:v>
                </c:pt>
                <c:pt idx="11">
                  <c:v>77.52272727272728</c:v>
                </c:pt>
                <c:pt idx="12">
                  <c:v>76.939393939393938</c:v>
                </c:pt>
                <c:pt idx="13">
                  <c:v>76.371212121212125</c:v>
                </c:pt>
                <c:pt idx="14">
                  <c:v>75.818181818181813</c:v>
                </c:pt>
                <c:pt idx="15">
                  <c:v>75.280303030303031</c:v>
                </c:pt>
                <c:pt idx="16">
                  <c:v>74.757575757575751</c:v>
                </c:pt>
                <c:pt idx="17">
                  <c:v>74.25</c:v>
                </c:pt>
                <c:pt idx="18">
                  <c:v>73.757575757575751</c:v>
                </c:pt>
                <c:pt idx="19">
                  <c:v>73.280303030303031</c:v>
                </c:pt>
                <c:pt idx="20">
                  <c:v>72.818181818181813</c:v>
                </c:pt>
                <c:pt idx="21">
                  <c:v>72.371212121212125</c:v>
                </c:pt>
                <c:pt idx="22">
                  <c:v>71.939393939393938</c:v>
                </c:pt>
                <c:pt idx="23">
                  <c:v>71.522727272727266</c:v>
                </c:pt>
                <c:pt idx="24">
                  <c:v>71.121212121212125</c:v>
                </c:pt>
                <c:pt idx="25">
                  <c:v>70.734848484848484</c:v>
                </c:pt>
                <c:pt idx="26">
                  <c:v>70.36363636363636</c:v>
                </c:pt>
                <c:pt idx="27">
                  <c:v>70.007575757575751</c:v>
                </c:pt>
                <c:pt idx="28">
                  <c:v>69.666666666666671</c:v>
                </c:pt>
                <c:pt idx="29">
                  <c:v>69.340909090909093</c:v>
                </c:pt>
                <c:pt idx="30">
                  <c:v>69.030303030303031</c:v>
                </c:pt>
                <c:pt idx="31">
                  <c:v>68.734848484848484</c:v>
                </c:pt>
                <c:pt idx="32">
                  <c:v>68.454545454545453</c:v>
                </c:pt>
                <c:pt idx="33">
                  <c:v>68.189393939393938</c:v>
                </c:pt>
                <c:pt idx="34">
                  <c:v>67.939393939393938</c:v>
                </c:pt>
                <c:pt idx="35">
                  <c:v>67.704545454545453</c:v>
                </c:pt>
                <c:pt idx="36">
                  <c:v>67.484848484848484</c:v>
                </c:pt>
                <c:pt idx="37">
                  <c:v>67.280303030303031</c:v>
                </c:pt>
                <c:pt idx="38">
                  <c:v>67.090909090909093</c:v>
                </c:pt>
                <c:pt idx="39">
                  <c:v>66.916666666666671</c:v>
                </c:pt>
                <c:pt idx="40">
                  <c:v>66.757575757575751</c:v>
                </c:pt>
                <c:pt idx="41">
                  <c:v>66.61363636363636</c:v>
                </c:pt>
                <c:pt idx="42">
                  <c:v>66.484848484848484</c:v>
                </c:pt>
                <c:pt idx="43">
                  <c:v>66.371212121212125</c:v>
                </c:pt>
                <c:pt idx="44">
                  <c:v>66.272727272727266</c:v>
                </c:pt>
                <c:pt idx="45">
                  <c:v>66.189393939393938</c:v>
                </c:pt>
                <c:pt idx="46">
                  <c:v>66.121212121212125</c:v>
                </c:pt>
                <c:pt idx="47">
                  <c:v>66.068181818181813</c:v>
                </c:pt>
                <c:pt idx="48">
                  <c:v>66.030303030303031</c:v>
                </c:pt>
                <c:pt idx="49">
                  <c:v>66.007575757575751</c:v>
                </c:pt>
                <c:pt idx="50">
                  <c:v>66</c:v>
                </c:pt>
                <c:pt idx="51">
                  <c:v>66.007575757575751</c:v>
                </c:pt>
                <c:pt idx="52">
                  <c:v>66.030303030303031</c:v>
                </c:pt>
                <c:pt idx="53">
                  <c:v>66.068181818181813</c:v>
                </c:pt>
                <c:pt idx="54">
                  <c:v>66.121212121212125</c:v>
                </c:pt>
                <c:pt idx="55">
                  <c:v>66.189393939393938</c:v>
                </c:pt>
                <c:pt idx="56">
                  <c:v>66.272727272727266</c:v>
                </c:pt>
                <c:pt idx="57">
                  <c:v>66.371212121212125</c:v>
                </c:pt>
                <c:pt idx="58">
                  <c:v>66.484848484848484</c:v>
                </c:pt>
                <c:pt idx="59">
                  <c:v>66.61363636363636</c:v>
                </c:pt>
                <c:pt idx="60">
                  <c:v>66.757575757575751</c:v>
                </c:pt>
                <c:pt idx="61">
                  <c:v>66.916666666666671</c:v>
                </c:pt>
                <c:pt idx="62">
                  <c:v>67.090909090909093</c:v>
                </c:pt>
                <c:pt idx="63">
                  <c:v>67.280303030303031</c:v>
                </c:pt>
                <c:pt idx="64">
                  <c:v>67.484848484848484</c:v>
                </c:pt>
                <c:pt idx="65">
                  <c:v>67.704545454545453</c:v>
                </c:pt>
                <c:pt idx="66">
                  <c:v>67.939393939393938</c:v>
                </c:pt>
                <c:pt idx="67">
                  <c:v>68.189393939393938</c:v>
                </c:pt>
                <c:pt idx="68">
                  <c:v>68.454545454545453</c:v>
                </c:pt>
                <c:pt idx="69">
                  <c:v>68.734848484848484</c:v>
                </c:pt>
                <c:pt idx="70">
                  <c:v>69.030303030303031</c:v>
                </c:pt>
                <c:pt idx="71">
                  <c:v>69.340909090909093</c:v>
                </c:pt>
                <c:pt idx="72">
                  <c:v>69.666666666666671</c:v>
                </c:pt>
                <c:pt idx="73">
                  <c:v>70.007575757575751</c:v>
                </c:pt>
                <c:pt idx="74">
                  <c:v>70.36363636363636</c:v>
                </c:pt>
                <c:pt idx="75">
                  <c:v>70.734848484848484</c:v>
                </c:pt>
                <c:pt idx="76">
                  <c:v>71.121212121212125</c:v>
                </c:pt>
                <c:pt idx="77">
                  <c:v>71.522727272727266</c:v>
                </c:pt>
                <c:pt idx="78">
                  <c:v>71.939393939393938</c:v>
                </c:pt>
                <c:pt idx="79">
                  <c:v>72.371212121212125</c:v>
                </c:pt>
                <c:pt idx="80">
                  <c:v>72.818181818181813</c:v>
                </c:pt>
                <c:pt idx="81">
                  <c:v>73.280303030303031</c:v>
                </c:pt>
                <c:pt idx="82">
                  <c:v>73.757575757575751</c:v>
                </c:pt>
                <c:pt idx="83">
                  <c:v>74.25</c:v>
                </c:pt>
                <c:pt idx="84">
                  <c:v>74.757575757575751</c:v>
                </c:pt>
                <c:pt idx="85">
                  <c:v>75.280303030303031</c:v>
                </c:pt>
                <c:pt idx="86">
                  <c:v>75.818181818181813</c:v>
                </c:pt>
                <c:pt idx="87">
                  <c:v>76.371212121212125</c:v>
                </c:pt>
                <c:pt idx="88">
                  <c:v>76.939393939393938</c:v>
                </c:pt>
                <c:pt idx="89">
                  <c:v>77.52272727272728</c:v>
                </c:pt>
                <c:pt idx="90">
                  <c:v>78.121212121212125</c:v>
                </c:pt>
                <c:pt idx="91">
                  <c:v>78.734848484848484</c:v>
                </c:pt>
                <c:pt idx="92">
                  <c:v>79.36363636363636</c:v>
                </c:pt>
                <c:pt idx="93">
                  <c:v>80.007575757575751</c:v>
                </c:pt>
                <c:pt idx="94">
                  <c:v>80.666666666666671</c:v>
                </c:pt>
                <c:pt idx="95">
                  <c:v>81.340909090909093</c:v>
                </c:pt>
                <c:pt idx="96">
                  <c:v>82.030303030303031</c:v>
                </c:pt>
                <c:pt idx="97">
                  <c:v>82.734848484848484</c:v>
                </c:pt>
                <c:pt idx="98">
                  <c:v>83.454545454545453</c:v>
                </c:pt>
                <c:pt idx="99">
                  <c:v>84.189393939393938</c:v>
                </c:pt>
                <c:pt idx="100">
                  <c:v>84.939393939393938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0E0-4991-92D1-A393AFA70DD1}"/>
            </c:ext>
          </c:extLst>
        </c:ser>
        <c:dLbls/>
        <c:marker val="1"/>
        <c:axId val="74136192"/>
        <c:axId val="74166656"/>
      </c:lineChart>
      <c:catAx>
        <c:axId val="74136192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166656"/>
        <c:crosses val="autoZero"/>
        <c:auto val="1"/>
        <c:lblAlgn val="ctr"/>
        <c:lblOffset val="100"/>
      </c:catAx>
      <c:valAx>
        <c:axId val="7416665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13619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7</xdr:row>
      <xdr:rowOff>184679</xdr:rowOff>
    </xdr:from>
    <xdr:to>
      <xdr:col>17</xdr:col>
      <xdr:colOff>337608</xdr:colOff>
      <xdr:row>22</xdr:row>
      <xdr:rowOff>70379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xmlns="" id="{89CE0032-949C-49FC-8278-49707D1748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xmlns="" id="{641E15F4-1A94-4D14-9F89-90DCB10FE4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opLeftCell="A64" workbookViewId="0">
      <selection activeCell="B27" sqref="B27"/>
    </sheetView>
  </sheetViews>
  <sheetFormatPr defaultRowHeight="15"/>
  <cols>
    <col min="2" max="2" width="12" bestFit="1" customWidth="1"/>
  </cols>
  <sheetData>
    <row r="1" spans="1:6">
      <c r="A1">
        <v>-50</v>
      </c>
      <c r="B1">
        <f>F$2*COSH((A1)/F$2)</f>
        <v>85.862711150927723</v>
      </c>
      <c r="C1">
        <f>F$2+(A1^2/(2*F$2))</f>
        <v>84.939393939393938</v>
      </c>
    </row>
    <row r="2" spans="1:6">
      <c r="A2">
        <f>A1+1</f>
        <v>-49</v>
      </c>
      <c r="B2">
        <f t="shared" ref="B2:B65" si="0">F$2*COSH((A2)/F$2)</f>
        <v>85.040386553221595</v>
      </c>
      <c r="C2">
        <f t="shared" ref="C2:C65" si="1">F$2+(A2^2/(2*F$2))</f>
        <v>84.189393939393938</v>
      </c>
      <c r="E2" s="1" t="s">
        <v>0</v>
      </c>
      <c r="F2">
        <v>66</v>
      </c>
    </row>
    <row r="3" spans="1:6">
      <c r="A3">
        <f t="shared" ref="A3:A66" si="2">A2+1</f>
        <v>-48</v>
      </c>
      <c r="B3">
        <f t="shared" si="0"/>
        <v>84.237584915443804</v>
      </c>
      <c r="C3">
        <f t="shared" si="1"/>
        <v>83.454545454545453</v>
      </c>
    </row>
    <row r="4" spans="1:6">
      <c r="A4">
        <f t="shared" si="2"/>
        <v>-47</v>
      </c>
      <c r="B4">
        <f t="shared" si="0"/>
        <v>83.454121936171916</v>
      </c>
      <c r="C4">
        <f t="shared" si="1"/>
        <v>82.734848484848484</v>
      </c>
    </row>
    <row r="5" spans="1:6">
      <c r="A5">
        <f t="shared" si="2"/>
        <v>-46</v>
      </c>
      <c r="B5">
        <f t="shared" si="0"/>
        <v>82.689817753613596</v>
      </c>
      <c r="C5">
        <f t="shared" si="1"/>
        <v>82.030303030303031</v>
      </c>
    </row>
    <row r="6" spans="1:6">
      <c r="A6">
        <f t="shared" si="2"/>
        <v>-45</v>
      </c>
      <c r="B6">
        <f t="shared" si="0"/>
        <v>81.944496904315145</v>
      </c>
      <c r="C6">
        <f t="shared" si="1"/>
        <v>81.340909090909093</v>
      </c>
    </row>
    <row r="7" spans="1:6">
      <c r="A7">
        <f t="shared" si="2"/>
        <v>-44</v>
      </c>
      <c r="B7">
        <f t="shared" si="0"/>
        <v>81.217988282879844</v>
      </c>
      <c r="C7">
        <f t="shared" si="1"/>
        <v>80.666666666666671</v>
      </c>
    </row>
    <row r="8" spans="1:6">
      <c r="A8">
        <f t="shared" si="2"/>
        <v>-43</v>
      </c>
      <c r="B8">
        <f t="shared" si="0"/>
        <v>80.510125102686928</v>
      </c>
      <c r="C8">
        <f t="shared" si="1"/>
        <v>80.007575757575751</v>
      </c>
    </row>
    <row r="9" spans="1:6">
      <c r="A9">
        <f t="shared" si="2"/>
        <v>-42</v>
      </c>
      <c r="B9">
        <f t="shared" si="0"/>
        <v>79.820744857601809</v>
      </c>
      <c r="C9">
        <f t="shared" si="1"/>
        <v>79.36363636363636</v>
      </c>
    </row>
    <row r="10" spans="1:6">
      <c r="A10">
        <f t="shared" si="2"/>
        <v>-41</v>
      </c>
      <c r="B10">
        <f t="shared" si="0"/>
        <v>79.149689284669165</v>
      </c>
      <c r="C10">
        <f t="shared" si="1"/>
        <v>78.734848484848484</v>
      </c>
    </row>
    <row r="11" spans="1:6">
      <c r="A11">
        <f t="shared" si="2"/>
        <v>-40</v>
      </c>
      <c r="B11">
        <f t="shared" si="0"/>
        <v>78.496804327779941</v>
      </c>
      <c r="C11">
        <f t="shared" si="1"/>
        <v>78.121212121212125</v>
      </c>
    </row>
    <row r="12" spans="1:6">
      <c r="A12">
        <f t="shared" si="2"/>
        <v>-39</v>
      </c>
      <c r="B12">
        <f t="shared" si="0"/>
        <v>77.861940102304473</v>
      </c>
      <c r="C12">
        <f t="shared" si="1"/>
        <v>77.52272727272728</v>
      </c>
    </row>
    <row r="13" spans="1:6">
      <c r="A13">
        <f t="shared" si="2"/>
        <v>-38</v>
      </c>
      <c r="B13">
        <f t="shared" si="0"/>
        <v>77.244950860682806</v>
      </c>
      <c r="C13">
        <f>F$2+(A13^2/(2*F$2))</f>
        <v>76.939393939393938</v>
      </c>
    </row>
    <row r="14" spans="1:6">
      <c r="A14">
        <f t="shared" si="2"/>
        <v>-37</v>
      </c>
      <c r="B14">
        <f t="shared" si="0"/>
        <v>76.64569495896518</v>
      </c>
      <c r="C14">
        <f t="shared" si="1"/>
        <v>76.371212121212125</v>
      </c>
    </row>
    <row r="15" spans="1:6">
      <c r="A15">
        <f t="shared" si="2"/>
        <v>-36</v>
      </c>
      <c r="B15">
        <f t="shared" si="0"/>
        <v>76.064034824294396</v>
      </c>
      <c r="C15">
        <f t="shared" si="1"/>
        <v>75.818181818181813</v>
      </c>
    </row>
    <row r="16" spans="1:6">
      <c r="A16">
        <f t="shared" si="2"/>
        <v>-35</v>
      </c>
      <c r="B16">
        <f t="shared" si="0"/>
        <v>75.499836923322832</v>
      </c>
      <c r="C16">
        <f t="shared" si="1"/>
        <v>75.280303030303031</v>
      </c>
    </row>
    <row r="17" spans="1:3">
      <c r="A17">
        <f t="shared" si="2"/>
        <v>-34</v>
      </c>
      <c r="B17">
        <f t="shared" si="0"/>
        <v>74.952971731556758</v>
      </c>
      <c r="C17">
        <f t="shared" si="1"/>
        <v>74.757575757575751</v>
      </c>
    </row>
    <row r="18" spans="1:3">
      <c r="A18">
        <f t="shared" si="2"/>
        <v>-33</v>
      </c>
      <c r="B18">
        <f t="shared" si="0"/>
        <v>74.423313703621119</v>
      </c>
      <c r="C18">
        <f t="shared" si="1"/>
        <v>74.25</v>
      </c>
    </row>
    <row r="19" spans="1:3">
      <c r="A19">
        <f t="shared" si="2"/>
        <v>-32</v>
      </c>
      <c r="B19">
        <f t="shared" si="0"/>
        <v>73.91074124443773</v>
      </c>
      <c r="C19">
        <f t="shared" si="1"/>
        <v>73.757575757575751</v>
      </c>
    </row>
    <row r="20" spans="1:3">
      <c r="A20">
        <f t="shared" si="2"/>
        <v>-31</v>
      </c>
      <c r="B20">
        <f t="shared" si="0"/>
        <v>73.41513668131023</v>
      </c>
      <c r="C20">
        <f t="shared" si="1"/>
        <v>73.280303030303031</v>
      </c>
    </row>
    <row r="21" spans="1:3">
      <c r="A21">
        <f t="shared" si="2"/>
        <v>-30</v>
      </c>
      <c r="B21">
        <f t="shared" si="0"/>
        <v>72.936386236909797</v>
      </c>
      <c r="C21">
        <f t="shared" si="1"/>
        <v>72.818181818181813</v>
      </c>
    </row>
    <row r="22" spans="1:3">
      <c r="A22">
        <f t="shared" si="2"/>
        <v>-29</v>
      </c>
      <c r="B22">
        <f>F$2*COSH((A22)/F$2)</f>
        <v>72.474380003154877</v>
      </c>
      <c r="C22">
        <f>F$2+(A22^2/(2*F$2))</f>
        <v>72.371212121212125</v>
      </c>
    </row>
    <row r="23" spans="1:3">
      <c r="A23">
        <f t="shared" si="2"/>
        <v>-28</v>
      </c>
      <c r="B23">
        <f t="shared" si="0"/>
        <v>72.02901191597924</v>
      </c>
      <c r="C23">
        <f t="shared" si="1"/>
        <v>71.939393939393938</v>
      </c>
    </row>
    <row r="24" spans="1:3">
      <c r="A24">
        <f t="shared" si="2"/>
        <v>-27</v>
      </c>
      <c r="B24">
        <f t="shared" si="0"/>
        <v>71.600179730982674</v>
      </c>
      <c r="C24">
        <f t="shared" si="1"/>
        <v>71.522727272727266</v>
      </c>
    </row>
    <row r="25" spans="1:3">
      <c r="A25">
        <f t="shared" si="2"/>
        <v>-26</v>
      </c>
      <c r="B25">
        <f t="shared" si="0"/>
        <v>71.187784999958353</v>
      </c>
      <c r="C25">
        <f t="shared" si="1"/>
        <v>71.121212121212125</v>
      </c>
    </row>
    <row r="26" spans="1:3">
      <c r="A26">
        <f t="shared" si="2"/>
        <v>-25</v>
      </c>
      <c r="B26">
        <f t="shared" si="0"/>
        <v>70.791733048291846</v>
      </c>
      <c r="C26">
        <f t="shared" si="1"/>
        <v>70.734848484848484</v>
      </c>
    </row>
    <row r="27" spans="1:3">
      <c r="A27" s="2">
        <f t="shared" si="2"/>
        <v>-24</v>
      </c>
      <c r="B27" s="2">
        <f t="shared" si="0"/>
        <v>70.411932953226369</v>
      </c>
      <c r="C27" s="2">
        <f t="shared" si="1"/>
        <v>70.36363636363636</v>
      </c>
    </row>
    <row r="28" spans="1:3">
      <c r="A28">
        <f t="shared" si="2"/>
        <v>-23</v>
      </c>
      <c r="B28">
        <f t="shared" si="0"/>
        <v>70.048297522989429</v>
      </c>
      <c r="C28">
        <f t="shared" si="1"/>
        <v>70.007575757575751</v>
      </c>
    </row>
    <row r="29" spans="1:3">
      <c r="A29">
        <f t="shared" si="2"/>
        <v>-22</v>
      </c>
      <c r="B29">
        <f t="shared" si="0"/>
        <v>69.700743276776009</v>
      </c>
      <c r="C29">
        <f t="shared" si="1"/>
        <v>69.666666666666671</v>
      </c>
    </row>
    <row r="30" spans="1:3">
      <c r="A30">
        <f t="shared" si="2"/>
        <v>-21</v>
      </c>
      <c r="B30">
        <f t="shared" si="0"/>
        <v>69.369190425583454</v>
      </c>
      <c r="C30">
        <f t="shared" si="1"/>
        <v>69.340909090909093</v>
      </c>
    </row>
    <row r="31" spans="1:3">
      <c r="A31">
        <f t="shared" si="2"/>
        <v>-20</v>
      </c>
      <c r="B31">
        <f t="shared" si="0"/>
        <v>69.053562853894348</v>
      </c>
      <c r="C31">
        <f t="shared" si="1"/>
        <v>69.030303030303031</v>
      </c>
    </row>
    <row r="32" spans="1:3">
      <c r="A32">
        <f t="shared" si="2"/>
        <v>-19</v>
      </c>
      <c r="B32">
        <f t="shared" si="0"/>
        <v>68.753788102202279</v>
      </c>
      <c r="C32">
        <f t="shared" si="1"/>
        <v>68.734848484848484</v>
      </c>
    </row>
    <row r="33" spans="1:3">
      <c r="A33">
        <f t="shared" si="2"/>
        <v>-18</v>
      </c>
      <c r="B33">
        <f t="shared" si="0"/>
        <v>68.469797350377149</v>
      </c>
      <c r="C33">
        <f t="shared" si="1"/>
        <v>68.454545454545453</v>
      </c>
    </row>
    <row r="34" spans="1:3">
      <c r="A34">
        <f t="shared" si="2"/>
        <v>-17</v>
      </c>
      <c r="B34">
        <f t="shared" si="0"/>
        <v>68.201525401865993</v>
      </c>
      <c r="C34">
        <f>F$2+(A34^2/(2*F$2))</f>
        <v>68.189393939393938</v>
      </c>
    </row>
    <row r="35" spans="1:3">
      <c r="A35">
        <f t="shared" si="2"/>
        <v>-16</v>
      </c>
      <c r="B35">
        <f t="shared" si="0"/>
        <v>67.94891066872556</v>
      </c>
      <c r="C35">
        <f t="shared" si="1"/>
        <v>67.939393939393938</v>
      </c>
    </row>
    <row r="36" spans="1:3">
      <c r="A36" s="2">
        <f t="shared" si="2"/>
        <v>-15</v>
      </c>
      <c r="B36" s="2">
        <f t="shared" si="0"/>
        <v>67.711895157483411</v>
      </c>
      <c r="C36" s="2">
        <f t="shared" si="1"/>
        <v>67.704545454545453</v>
      </c>
    </row>
    <row r="37" spans="1:3">
      <c r="A37">
        <f t="shared" si="2"/>
        <v>-14</v>
      </c>
      <c r="B37">
        <f t="shared" si="0"/>
        <v>67.490424455824225</v>
      </c>
      <c r="C37">
        <f t="shared" si="1"/>
        <v>67.484848484848484</v>
      </c>
    </row>
    <row r="38" spans="1:3">
      <c r="A38">
        <f t="shared" si="2"/>
        <v>-13</v>
      </c>
      <c r="B38">
        <f t="shared" si="0"/>
        <v>67.284447720098186</v>
      </c>
      <c r="C38">
        <f t="shared" si="1"/>
        <v>67.280303030303031</v>
      </c>
    </row>
    <row r="39" spans="1:3">
      <c r="A39">
        <f t="shared" si="2"/>
        <v>-12</v>
      </c>
      <c r="B39">
        <f t="shared" si="0"/>
        <v>67.093917663648696</v>
      </c>
      <c r="C39">
        <f t="shared" si="1"/>
        <v>67.090909090909093</v>
      </c>
    </row>
    <row r="40" spans="1:3">
      <c r="A40">
        <f t="shared" si="2"/>
        <v>-11</v>
      </c>
      <c r="B40">
        <f t="shared" si="0"/>
        <v>66.918790545956583</v>
      </c>
      <c r="C40">
        <f t="shared" si="1"/>
        <v>66.916666666666671</v>
      </c>
    </row>
    <row r="41" spans="1:3">
      <c r="A41">
        <f t="shared" si="2"/>
        <v>-10</v>
      </c>
      <c r="B41">
        <f>F$2*COSH((A41)/F$2)</f>
        <v>66.759026162598516</v>
      </c>
      <c r="C41">
        <f t="shared" si="1"/>
        <v>66.757575757575751</v>
      </c>
    </row>
    <row r="42" spans="1:3">
      <c r="A42">
        <f t="shared" si="2"/>
        <v>-9</v>
      </c>
      <c r="B42">
        <f t="shared" si="0"/>
        <v>66.614587836017165</v>
      </c>
      <c r="C42">
        <f t="shared" si="1"/>
        <v>66.61363636363636</v>
      </c>
    </row>
    <row r="43" spans="1:3">
      <c r="A43">
        <f t="shared" si="2"/>
        <v>-8</v>
      </c>
      <c r="B43">
        <f t="shared" si="0"/>
        <v>66.48544240710099</v>
      </c>
      <c r="C43">
        <f t="shared" si="1"/>
        <v>66.484848484848484</v>
      </c>
    </row>
    <row r="44" spans="1:3">
      <c r="A44">
        <f t="shared" si="2"/>
        <v>-7</v>
      </c>
      <c r="B44">
        <f t="shared" si="0"/>
        <v>66.371560227571862</v>
      </c>
      <c r="C44">
        <f t="shared" si="1"/>
        <v>66.371212121212125</v>
      </c>
    </row>
    <row r="45" spans="1:3">
      <c r="A45">
        <f t="shared" si="2"/>
        <v>-6</v>
      </c>
      <c r="B45">
        <f t="shared" si="0"/>
        <v>66.272915153178573</v>
      </c>
      <c r="C45">
        <f t="shared" si="1"/>
        <v>66.272727272727266</v>
      </c>
    </row>
    <row r="46" spans="1:3">
      <c r="A46">
        <f t="shared" si="2"/>
        <v>-5</v>
      </c>
      <c r="B46">
        <f t="shared" si="0"/>
        <v>66.189484537694895</v>
      </c>
      <c r="C46">
        <f t="shared" si="1"/>
        <v>66.189393939393938</v>
      </c>
    </row>
    <row r="47" spans="1:3">
      <c r="A47">
        <f t="shared" si="2"/>
        <v>-4</v>
      </c>
      <c r="B47">
        <f>F$2*COSH((A47)/F$2)</f>
        <v>66.121249227720526</v>
      </c>
      <c r="C47">
        <f t="shared" si="1"/>
        <v>66.121212121212125</v>
      </c>
    </row>
    <row r="48" spans="1:3">
      <c r="A48">
        <f t="shared" si="2"/>
        <v>-3</v>
      </c>
      <c r="B48">
        <f t="shared" si="0"/>
        <v>66.068193558284094</v>
      </c>
      <c r="C48">
        <f t="shared" si="1"/>
        <v>66.068181818181813</v>
      </c>
    </row>
    <row r="49" spans="1:3">
      <c r="A49" s="2">
        <f t="shared" si="2"/>
        <v>-2</v>
      </c>
      <c r="B49" s="2">
        <f t="shared" si="0"/>
        <v>66.030305349246845</v>
      </c>
      <c r="C49" s="2">
        <f t="shared" si="1"/>
        <v>66.030303030303031</v>
      </c>
    </row>
    <row r="50" spans="1:3">
      <c r="A50">
        <f t="shared" si="2"/>
        <v>-1</v>
      </c>
      <c r="B50">
        <f t="shared" si="0"/>
        <v>66.007575902506417</v>
      </c>
      <c r="C50">
        <f t="shared" si="1"/>
        <v>66.007575757575751</v>
      </c>
    </row>
    <row r="51" spans="1:3">
      <c r="A51">
        <f t="shared" si="2"/>
        <v>0</v>
      </c>
      <c r="B51">
        <f t="shared" si="0"/>
        <v>66</v>
      </c>
      <c r="C51">
        <f t="shared" si="1"/>
        <v>66</v>
      </c>
    </row>
    <row r="52" spans="1:3">
      <c r="A52">
        <f t="shared" si="2"/>
        <v>1</v>
      </c>
      <c r="B52">
        <f>F$2*COSH((A52)/F$2)</f>
        <v>66.007575902506417</v>
      </c>
      <c r="C52">
        <f t="shared" si="1"/>
        <v>66.007575757575751</v>
      </c>
    </row>
    <row r="53" spans="1:3">
      <c r="A53">
        <f t="shared" si="2"/>
        <v>2</v>
      </c>
      <c r="B53">
        <f t="shared" si="0"/>
        <v>66.030305349246845</v>
      </c>
      <c r="C53">
        <f t="shared" si="1"/>
        <v>66.030303030303031</v>
      </c>
    </row>
    <row r="54" spans="1:3">
      <c r="A54">
        <f t="shared" si="2"/>
        <v>3</v>
      </c>
      <c r="B54">
        <f t="shared" si="0"/>
        <v>66.068193558284094</v>
      </c>
      <c r="C54">
        <f t="shared" si="1"/>
        <v>66.068181818181813</v>
      </c>
    </row>
    <row r="55" spans="1:3">
      <c r="A55">
        <f t="shared" si="2"/>
        <v>4</v>
      </c>
      <c r="B55">
        <f t="shared" si="0"/>
        <v>66.121249227720526</v>
      </c>
      <c r="C55">
        <f t="shared" si="1"/>
        <v>66.121212121212125</v>
      </c>
    </row>
    <row r="56" spans="1:3">
      <c r="A56">
        <f t="shared" si="2"/>
        <v>5</v>
      </c>
      <c r="B56">
        <f t="shared" si="0"/>
        <v>66.189484537694895</v>
      </c>
      <c r="C56">
        <f t="shared" si="1"/>
        <v>66.189393939393938</v>
      </c>
    </row>
    <row r="57" spans="1:3">
      <c r="A57">
        <f t="shared" si="2"/>
        <v>6</v>
      </c>
      <c r="B57">
        <f t="shared" si="0"/>
        <v>66.272915153178573</v>
      </c>
      <c r="C57">
        <f t="shared" si="1"/>
        <v>66.272727272727266</v>
      </c>
    </row>
    <row r="58" spans="1:3">
      <c r="A58">
        <f t="shared" si="2"/>
        <v>7</v>
      </c>
      <c r="B58">
        <f>F$2*COSH((A58)/F$2)</f>
        <v>66.371560227571862</v>
      </c>
      <c r="C58">
        <f t="shared" si="1"/>
        <v>66.371212121212125</v>
      </c>
    </row>
    <row r="59" spans="1:3">
      <c r="A59" s="2">
        <f t="shared" si="2"/>
        <v>8</v>
      </c>
      <c r="B59" s="2">
        <f t="shared" si="0"/>
        <v>66.48544240710099</v>
      </c>
      <c r="C59" s="2">
        <f t="shared" si="1"/>
        <v>66.484848484848484</v>
      </c>
    </row>
    <row r="60" spans="1:3">
      <c r="A60">
        <f t="shared" si="2"/>
        <v>9</v>
      </c>
      <c r="B60">
        <f t="shared" si="0"/>
        <v>66.614587836017165</v>
      </c>
      <c r="C60">
        <f t="shared" si="1"/>
        <v>66.61363636363636</v>
      </c>
    </row>
    <row r="61" spans="1:3">
      <c r="A61">
        <f t="shared" si="2"/>
        <v>10</v>
      </c>
      <c r="B61">
        <f t="shared" si="0"/>
        <v>66.759026162598516</v>
      </c>
      <c r="C61">
        <f t="shared" si="1"/>
        <v>66.757575757575751</v>
      </c>
    </row>
    <row r="62" spans="1:3">
      <c r="A62">
        <f t="shared" si="2"/>
        <v>11</v>
      </c>
      <c r="B62">
        <f t="shared" si="0"/>
        <v>66.918790545956583</v>
      </c>
      <c r="C62">
        <f t="shared" si="1"/>
        <v>66.916666666666671</v>
      </c>
    </row>
    <row r="63" spans="1:3">
      <c r="A63">
        <f t="shared" si="2"/>
        <v>12</v>
      </c>
      <c r="B63">
        <f t="shared" si="0"/>
        <v>67.093917663648696</v>
      </c>
      <c r="C63">
        <f t="shared" si="1"/>
        <v>67.090909090909093</v>
      </c>
    </row>
    <row r="64" spans="1:3">
      <c r="A64">
        <f t="shared" si="2"/>
        <v>13</v>
      </c>
      <c r="B64">
        <f t="shared" si="0"/>
        <v>67.284447720098186</v>
      </c>
      <c r="C64">
        <f t="shared" si="1"/>
        <v>67.280303030303031</v>
      </c>
    </row>
    <row r="65" spans="1:4">
      <c r="A65">
        <f t="shared" si="2"/>
        <v>14</v>
      </c>
      <c r="B65">
        <f t="shared" si="0"/>
        <v>67.490424455824225</v>
      </c>
      <c r="C65">
        <f t="shared" si="1"/>
        <v>67.484848484848484</v>
      </c>
    </row>
    <row r="66" spans="1:4">
      <c r="A66">
        <f t="shared" si="2"/>
        <v>15</v>
      </c>
      <c r="B66">
        <f t="shared" ref="B66:B101" si="3">F$2*COSH((A66)/F$2)</f>
        <v>67.711895157483411</v>
      </c>
      <c r="C66">
        <f t="shared" ref="C66:C101" si="4">F$2+(A66^2/(2*F$2))</f>
        <v>67.704545454545453</v>
      </c>
    </row>
    <row r="67" spans="1:4">
      <c r="A67">
        <f t="shared" ref="A67:A101" si="5">A66+1</f>
        <v>16</v>
      </c>
      <c r="B67">
        <f t="shared" si="3"/>
        <v>67.94891066872556</v>
      </c>
      <c r="C67">
        <f t="shared" si="4"/>
        <v>67.939393939393938</v>
      </c>
    </row>
    <row r="68" spans="1:4">
      <c r="A68" s="2">
        <f t="shared" si="5"/>
        <v>17</v>
      </c>
      <c r="B68" s="2">
        <f t="shared" si="3"/>
        <v>68.201525401865993</v>
      </c>
      <c r="C68" s="2">
        <f t="shared" si="4"/>
        <v>68.189393939393938</v>
      </c>
    </row>
    <row r="69" spans="1:4">
      <c r="A69" s="5">
        <f t="shared" si="5"/>
        <v>18</v>
      </c>
      <c r="B69" s="5">
        <f t="shared" si="3"/>
        <v>68.469797350377149</v>
      </c>
      <c r="C69" s="5">
        <f t="shared" si="4"/>
        <v>68.454545454545453</v>
      </c>
      <c r="D69" s="5"/>
    </row>
    <row r="70" spans="1:4">
      <c r="A70" s="5">
        <f t="shared" si="5"/>
        <v>19</v>
      </c>
      <c r="B70" s="5">
        <f t="shared" si="3"/>
        <v>68.753788102202279</v>
      </c>
      <c r="C70" s="5">
        <f t="shared" si="4"/>
        <v>68.734848484848484</v>
      </c>
      <c r="D70" s="5"/>
    </row>
    <row r="71" spans="1:4">
      <c r="A71" s="5">
        <f t="shared" si="5"/>
        <v>20</v>
      </c>
      <c r="B71" s="5">
        <f t="shared" si="3"/>
        <v>69.053562853894348</v>
      </c>
      <c r="C71" s="5">
        <f t="shared" si="4"/>
        <v>69.030303030303031</v>
      </c>
      <c r="D71" s="5"/>
    </row>
    <row r="72" spans="1:4">
      <c r="A72" s="5">
        <f t="shared" si="5"/>
        <v>21</v>
      </c>
      <c r="B72" s="5">
        <f t="shared" si="3"/>
        <v>69.369190425583454</v>
      </c>
      <c r="C72" s="5">
        <f t="shared" si="4"/>
        <v>69.340909090909093</v>
      </c>
      <c r="D72" s="5"/>
    </row>
    <row r="73" spans="1:4">
      <c r="A73" s="5">
        <f t="shared" si="5"/>
        <v>22</v>
      </c>
      <c r="B73" s="5">
        <f t="shared" si="3"/>
        <v>69.700743276776009</v>
      </c>
      <c r="C73" s="5">
        <f t="shared" si="4"/>
        <v>69.666666666666671</v>
      </c>
      <c r="D73" s="5"/>
    </row>
    <row r="74" spans="1:4">
      <c r="A74" s="5">
        <f t="shared" si="5"/>
        <v>23</v>
      </c>
      <c r="B74" s="5">
        <f t="shared" si="3"/>
        <v>70.048297522989429</v>
      </c>
      <c r="C74" s="5">
        <f t="shared" si="4"/>
        <v>70.007575757575751</v>
      </c>
      <c r="D74" s="5"/>
    </row>
    <row r="75" spans="1:4">
      <c r="A75" s="5">
        <f t="shared" si="5"/>
        <v>24</v>
      </c>
      <c r="B75" s="5">
        <f t="shared" si="3"/>
        <v>70.411932953226369</v>
      </c>
      <c r="C75" s="5">
        <f t="shared" si="4"/>
        <v>70.36363636363636</v>
      </c>
      <c r="D75" s="5"/>
    </row>
    <row r="76" spans="1:4">
      <c r="A76" s="5">
        <f t="shared" si="5"/>
        <v>25</v>
      </c>
      <c r="B76" s="5">
        <f t="shared" si="3"/>
        <v>70.791733048291846</v>
      </c>
      <c r="C76" s="5">
        <f t="shared" si="4"/>
        <v>70.734848484848484</v>
      </c>
      <c r="D76" s="5"/>
    </row>
    <row r="77" spans="1:4">
      <c r="A77" s="5">
        <f t="shared" si="5"/>
        <v>26</v>
      </c>
      <c r="B77" s="5">
        <f t="shared" si="3"/>
        <v>71.187784999958353</v>
      </c>
      <c r="C77" s="5">
        <f t="shared" si="4"/>
        <v>71.121212121212125</v>
      </c>
      <c r="D77" s="5"/>
    </row>
    <row r="78" spans="1:4">
      <c r="A78" s="5">
        <f t="shared" si="5"/>
        <v>27</v>
      </c>
      <c r="B78" s="5">
        <f t="shared" si="3"/>
        <v>71.600179730982674</v>
      </c>
      <c r="C78" s="5">
        <f t="shared" si="4"/>
        <v>71.522727272727266</v>
      </c>
      <c r="D78" s="5"/>
    </row>
    <row r="79" spans="1:4">
      <c r="A79" s="5">
        <f t="shared" si="5"/>
        <v>28</v>
      </c>
      <c r="B79" s="5">
        <f>F$2*COSH((A79)/F$2)</f>
        <v>72.02901191597924</v>
      </c>
      <c r="C79" s="5">
        <f t="shared" si="4"/>
        <v>71.939393939393938</v>
      </c>
      <c r="D79" s="5"/>
    </row>
    <row r="80" spans="1:4">
      <c r="A80" s="5">
        <f t="shared" si="5"/>
        <v>29</v>
      </c>
      <c r="B80" s="5">
        <f t="shared" si="3"/>
        <v>72.474380003154877</v>
      </c>
      <c r="C80" s="5">
        <f t="shared" si="4"/>
        <v>72.371212121212125</v>
      </c>
      <c r="D80" s="5"/>
    </row>
    <row r="81" spans="1:4">
      <c r="A81" s="2">
        <f t="shared" si="5"/>
        <v>30</v>
      </c>
      <c r="B81" s="2">
        <f t="shared" si="3"/>
        <v>72.936386236909797</v>
      </c>
      <c r="C81" s="2">
        <f t="shared" si="4"/>
        <v>72.818181818181813</v>
      </c>
      <c r="D81" s="5"/>
    </row>
    <row r="82" spans="1:4">
      <c r="A82" s="5">
        <f t="shared" si="5"/>
        <v>31</v>
      </c>
      <c r="B82" s="5">
        <f t="shared" si="3"/>
        <v>73.41513668131023</v>
      </c>
      <c r="C82" s="5">
        <f t="shared" si="4"/>
        <v>73.280303030303031</v>
      </c>
      <c r="D82" s="5"/>
    </row>
    <row r="83" spans="1:4">
      <c r="A83" s="5">
        <f t="shared" si="5"/>
        <v>32</v>
      </c>
      <c r="B83" s="5">
        <f t="shared" si="3"/>
        <v>73.91074124443773</v>
      </c>
      <c r="C83" s="5">
        <f t="shared" si="4"/>
        <v>73.757575757575751</v>
      </c>
      <c r="D83" s="5"/>
    </row>
    <row r="84" spans="1:4">
      <c r="A84" s="5">
        <f t="shared" si="5"/>
        <v>33</v>
      </c>
      <c r="B84" s="5">
        <f t="shared" si="3"/>
        <v>74.423313703621119</v>
      </c>
      <c r="C84" s="5">
        <f t="shared" si="4"/>
        <v>74.25</v>
      </c>
      <c r="D84" s="5"/>
    </row>
    <row r="85" spans="1:4">
      <c r="A85" s="5">
        <f t="shared" si="5"/>
        <v>34</v>
      </c>
      <c r="B85" s="5">
        <f t="shared" si="3"/>
        <v>74.952971731556758</v>
      </c>
      <c r="C85" s="5">
        <f t="shared" si="4"/>
        <v>74.757575757575751</v>
      </c>
      <c r="D85" s="5"/>
    </row>
    <row r="86" spans="1:4">
      <c r="A86" s="5">
        <f t="shared" si="5"/>
        <v>35</v>
      </c>
      <c r="B86" s="5">
        <f t="shared" si="3"/>
        <v>75.499836923322832</v>
      </c>
      <c r="C86" s="5">
        <f t="shared" si="4"/>
        <v>75.280303030303031</v>
      </c>
      <c r="D86" s="5"/>
    </row>
    <row r="87" spans="1:4">
      <c r="A87" s="5">
        <f t="shared" si="5"/>
        <v>36</v>
      </c>
      <c r="B87" s="5">
        <f t="shared" si="3"/>
        <v>76.064034824294396</v>
      </c>
      <c r="C87" s="5">
        <f t="shared" si="4"/>
        <v>75.818181818181813</v>
      </c>
      <c r="D87" s="5"/>
    </row>
    <row r="88" spans="1:4">
      <c r="A88" s="5">
        <f t="shared" si="5"/>
        <v>37</v>
      </c>
      <c r="B88" s="5">
        <f t="shared" si="3"/>
        <v>76.64569495896518</v>
      </c>
      <c r="C88" s="5">
        <f t="shared" si="4"/>
        <v>76.371212121212125</v>
      </c>
      <c r="D88" s="5"/>
    </row>
    <row r="89" spans="1:4">
      <c r="A89" s="5">
        <f t="shared" si="5"/>
        <v>38</v>
      </c>
      <c r="B89" s="5">
        <f t="shared" si="3"/>
        <v>77.244950860682806</v>
      </c>
      <c r="C89" s="5">
        <f t="shared" si="4"/>
        <v>76.939393939393938</v>
      </c>
      <c r="D89" s="5"/>
    </row>
    <row r="90" spans="1:4">
      <c r="A90" s="5">
        <f t="shared" si="5"/>
        <v>39</v>
      </c>
      <c r="B90" s="5">
        <f t="shared" si="3"/>
        <v>77.861940102304473</v>
      </c>
      <c r="C90" s="5">
        <f t="shared" si="4"/>
        <v>77.52272727272728</v>
      </c>
      <c r="D90" s="5"/>
    </row>
    <row r="91" spans="1:4">
      <c r="A91" s="5">
        <f t="shared" si="5"/>
        <v>40</v>
      </c>
      <c r="B91" s="5">
        <f t="shared" si="3"/>
        <v>78.496804327779941</v>
      </c>
      <c r="C91" s="5">
        <f t="shared" si="4"/>
        <v>78.121212121212125</v>
      </c>
      <c r="D91" s="5"/>
    </row>
    <row r="92" spans="1:4">
      <c r="A92" s="5">
        <f t="shared" si="5"/>
        <v>41</v>
      </c>
      <c r="B92" s="5">
        <f t="shared" si="3"/>
        <v>79.149689284669165</v>
      </c>
      <c r="C92" s="5">
        <f t="shared" si="4"/>
        <v>78.734848484848484</v>
      </c>
      <c r="D92" s="5"/>
    </row>
    <row r="93" spans="1:4">
      <c r="A93" s="5">
        <f t="shared" si="5"/>
        <v>42</v>
      </c>
      <c r="B93" s="5">
        <f t="shared" si="3"/>
        <v>79.820744857601809</v>
      </c>
      <c r="C93" s="5">
        <f t="shared" si="4"/>
        <v>79.36363636363636</v>
      </c>
      <c r="D93" s="5"/>
    </row>
    <row r="94" spans="1:4">
      <c r="A94" s="5">
        <f t="shared" si="5"/>
        <v>43</v>
      </c>
      <c r="B94" s="5">
        <f t="shared" si="3"/>
        <v>80.510125102686928</v>
      </c>
      <c r="C94" s="5">
        <f t="shared" si="4"/>
        <v>80.007575757575751</v>
      </c>
      <c r="D94" s="5"/>
    </row>
    <row r="95" spans="1:4">
      <c r="A95" s="5">
        <f t="shared" si="5"/>
        <v>44</v>
      </c>
      <c r="B95" s="5">
        <f t="shared" si="3"/>
        <v>81.217988282879844</v>
      </c>
      <c r="C95" s="5">
        <f t="shared" si="4"/>
        <v>80.666666666666671</v>
      </c>
      <c r="D95" s="5"/>
    </row>
    <row r="96" spans="1:4">
      <c r="A96" s="5">
        <f t="shared" si="5"/>
        <v>45</v>
      </c>
      <c r="B96" s="5">
        <f t="shared" si="3"/>
        <v>81.944496904315145</v>
      </c>
      <c r="C96" s="5">
        <f t="shared" si="4"/>
        <v>81.340909090909093</v>
      </c>
      <c r="D96" s="5"/>
    </row>
    <row r="97" spans="1:4">
      <c r="A97" s="5">
        <f t="shared" si="5"/>
        <v>46</v>
      </c>
      <c r="B97" s="5">
        <f t="shared" si="3"/>
        <v>82.689817753613596</v>
      </c>
      <c r="C97" s="5">
        <f t="shared" si="4"/>
        <v>82.030303030303031</v>
      </c>
      <c r="D97" s="5"/>
    </row>
    <row r="98" spans="1:4">
      <c r="A98" s="5">
        <f t="shared" si="5"/>
        <v>47</v>
      </c>
      <c r="B98" s="5">
        <f>F$2*COSH((A98)/F$2)</f>
        <v>83.454121936171916</v>
      </c>
      <c r="C98" s="5">
        <f t="shared" si="4"/>
        <v>82.734848484848484</v>
      </c>
      <c r="D98" s="5"/>
    </row>
    <row r="99" spans="1:4">
      <c r="A99">
        <f t="shared" si="5"/>
        <v>48</v>
      </c>
      <c r="B99">
        <f t="shared" si="3"/>
        <v>84.237584915443804</v>
      </c>
      <c r="C99">
        <f t="shared" si="4"/>
        <v>83.454545454545453</v>
      </c>
    </row>
    <row r="100" spans="1:4">
      <c r="A100">
        <f t="shared" si="5"/>
        <v>49</v>
      </c>
      <c r="B100">
        <f t="shared" si="3"/>
        <v>85.040386553221595</v>
      </c>
      <c r="C100">
        <f t="shared" si="4"/>
        <v>84.189393939393938</v>
      </c>
    </row>
    <row r="101" spans="1:4">
      <c r="A101" s="2">
        <f t="shared" si="5"/>
        <v>50</v>
      </c>
      <c r="B101" s="2">
        <f t="shared" si="3"/>
        <v>85.862711150927723</v>
      </c>
      <c r="C101" s="2">
        <f t="shared" si="4"/>
        <v>84.939393939393938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5"/>
  <sheetViews>
    <sheetView tabSelected="1" zoomScale="90" zoomScaleNormal="90" workbookViewId="0">
      <selection activeCell="B35" sqref="B35"/>
    </sheetView>
  </sheetViews>
  <sheetFormatPr defaultRowHeight="15"/>
  <cols>
    <col min="1" max="1" width="12" bestFit="1" customWidth="1"/>
    <col min="14" max="14" width="9.85546875" bestFit="1" customWidth="1"/>
  </cols>
  <sheetData>
    <row r="1" spans="1:20">
      <c r="A1" t="s">
        <v>6</v>
      </c>
      <c r="B1">
        <v>24</v>
      </c>
    </row>
    <row r="2" spans="1:20">
      <c r="A2" t="s">
        <v>7</v>
      </c>
      <c r="B2">
        <v>200</v>
      </c>
    </row>
    <row r="3" spans="1:20">
      <c r="A3" t="s">
        <v>1</v>
      </c>
      <c r="B3" t="s">
        <v>2</v>
      </c>
      <c r="D3" s="8" t="s">
        <v>8</v>
      </c>
    </row>
    <row r="4" spans="1:20">
      <c r="A4" s="4">
        <f>Arkusz1!A27+B1</f>
        <v>0</v>
      </c>
      <c r="B4" s="6">
        <f>Arkusz1!B27+B2</f>
        <v>270.41193295322637</v>
      </c>
      <c r="C4" s="7">
        <f>A$28*A4^2+A$29*A4+A$30</f>
        <v>270.47250166585263</v>
      </c>
      <c r="D4" s="6">
        <f>(C4-B4)^2</f>
        <v>3.6685689492029195E-3</v>
      </c>
      <c r="E4" s="3">
        <f>A4^2</f>
        <v>0</v>
      </c>
      <c r="F4" s="4">
        <f>A4</f>
        <v>0</v>
      </c>
      <c r="G4">
        <v>1</v>
      </c>
      <c r="I4" s="9">
        <f>B$33*COSH((A4+B$34)/B$33)-B$35</f>
        <v>270.56000812455204</v>
      </c>
      <c r="N4">
        <f t="array" ref="N4:T6">TRANSPOSE(E4:G10)</f>
        <v>0</v>
      </c>
      <c r="O4">
        <v>81</v>
      </c>
      <c r="P4">
        <v>484</v>
      </c>
      <c r="Q4">
        <v>1024</v>
      </c>
      <c r="R4">
        <v>1681</v>
      </c>
      <c r="S4">
        <v>2916</v>
      </c>
      <c r="T4">
        <v>5476</v>
      </c>
    </row>
    <row r="5" spans="1:20">
      <c r="A5" s="4">
        <f>Arkusz1!A36+B1</f>
        <v>9</v>
      </c>
      <c r="B5" s="6">
        <f>Arkusz1!B36+B2</f>
        <v>267.71189515748341</v>
      </c>
      <c r="C5" s="7">
        <f t="shared" ref="C5:C10" si="0">A$28*A5^2+A$29*A5+A$30</f>
        <v>267.69188785485642</v>
      </c>
      <c r="D5" s="6">
        <f t="shared" ref="D5:D10" si="1">(C5-B5)^2</f>
        <v>4.0029215840809503E-4</v>
      </c>
      <c r="E5" s="3">
        <f t="shared" ref="E5:E10" si="2">A5^2</f>
        <v>81</v>
      </c>
      <c r="F5" s="4">
        <f t="shared" ref="F5:F10" si="3">A5</f>
        <v>9</v>
      </c>
      <c r="G5">
        <v>1</v>
      </c>
      <c r="I5" s="9">
        <f t="shared" ref="I5:I10" si="4">B$33*COSH((A5+B$34)/B$33)-B$35</f>
        <v>267.71646308852814</v>
      </c>
      <c r="N5">
        <v>0</v>
      </c>
      <c r="O5">
        <v>9</v>
      </c>
      <c r="P5">
        <v>22</v>
      </c>
      <c r="Q5">
        <v>32</v>
      </c>
      <c r="R5">
        <v>41</v>
      </c>
      <c r="S5">
        <v>54</v>
      </c>
      <c r="T5">
        <v>74</v>
      </c>
    </row>
    <row r="6" spans="1:20">
      <c r="A6" s="4">
        <f>Arkusz1!A49+B1</f>
        <v>22</v>
      </c>
      <c r="B6" s="6">
        <f>Arkusz1!B49+B2</f>
        <v>266.03030534924687</v>
      </c>
      <c r="C6" s="7">
        <f t="shared" si="0"/>
        <v>265.9460817105558</v>
      </c>
      <c r="D6" s="6">
        <f t="shared" si="1"/>
        <v>7.0936213143641229E-3</v>
      </c>
      <c r="E6" s="3">
        <f t="shared" si="2"/>
        <v>484</v>
      </c>
      <c r="F6" s="4">
        <f t="shared" si="3"/>
        <v>22</v>
      </c>
      <c r="G6">
        <v>1</v>
      </c>
      <c r="I6" s="9">
        <f t="shared" si="4"/>
        <v>265.94752545321938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4">
        <f>Arkusz1!A59+B1</f>
        <v>32</v>
      </c>
      <c r="B7" s="6">
        <f>Arkusz1!B59+B2</f>
        <v>266.485442407101</v>
      </c>
      <c r="C7" s="7">
        <f t="shared" si="0"/>
        <v>266.42918987312805</v>
      </c>
      <c r="D7" s="6">
        <f t="shared" si="1"/>
        <v>3.164347578378099E-3</v>
      </c>
      <c r="E7" s="3">
        <f t="shared" si="2"/>
        <v>1024</v>
      </c>
      <c r="F7" s="4">
        <f t="shared" si="3"/>
        <v>32</v>
      </c>
      <c r="G7">
        <v>1</v>
      </c>
      <c r="I7" s="9">
        <f t="shared" si="4"/>
        <v>266.42614851939601</v>
      </c>
    </row>
    <row r="8" spans="1:20">
      <c r="A8" s="4">
        <f>Arkusz1!A68+B1</f>
        <v>41</v>
      </c>
      <c r="B8" s="6">
        <f>Arkusz1!B68+B2</f>
        <v>268.20152540186598</v>
      </c>
      <c r="C8" s="7">
        <f t="shared" si="0"/>
        <v>268.22160526364115</v>
      </c>
      <c r="D8" s="6">
        <f t="shared" si="1"/>
        <v>4.0320084891005211E-4</v>
      </c>
      <c r="E8" s="3">
        <f t="shared" si="2"/>
        <v>1681</v>
      </c>
      <c r="F8" s="4">
        <f t="shared" si="3"/>
        <v>41</v>
      </c>
      <c r="G8">
        <v>1</v>
      </c>
      <c r="I8" s="9">
        <f t="shared" si="4"/>
        <v>268.23182107348498</v>
      </c>
    </row>
    <row r="9" spans="1:20">
      <c r="A9" s="4">
        <f>Arkusz1!A81+B1</f>
        <v>54</v>
      </c>
      <c r="B9" s="6">
        <f>Arkusz1!B81+B2</f>
        <v>272.93638623690981</v>
      </c>
      <c r="C9" s="7">
        <f t="shared" si="0"/>
        <v>273.0812857437428</v>
      </c>
      <c r="D9" s="6">
        <f t="shared" si="1"/>
        <v>2.0995867080442276E-2</v>
      </c>
      <c r="E9" s="3">
        <f t="shared" si="2"/>
        <v>2916</v>
      </c>
      <c r="F9" s="4">
        <f t="shared" si="3"/>
        <v>54</v>
      </c>
      <c r="G9">
        <v>1</v>
      </c>
      <c r="I9" s="9">
        <f t="shared" si="4"/>
        <v>273.22219726651093</v>
      </c>
    </row>
    <row r="10" spans="1:20">
      <c r="A10" s="4">
        <f>Arkusz1!A101+B1</f>
        <v>74</v>
      </c>
      <c r="B10" s="6">
        <f>Arkusz1!B101+B2</f>
        <v>285.86271115092774</v>
      </c>
      <c r="C10" s="7">
        <f t="shared" si="0"/>
        <v>285.79764654498751</v>
      </c>
      <c r="D10" s="6">
        <f t="shared" si="1"/>
        <v>4.2334029461563736E-3</v>
      </c>
      <c r="E10" s="3">
        <f t="shared" si="2"/>
        <v>5476</v>
      </c>
      <c r="F10" s="4">
        <f t="shared" si="3"/>
        <v>74</v>
      </c>
      <c r="G10">
        <v>1</v>
      </c>
      <c r="I10" s="9">
        <f t="shared" si="4"/>
        <v>286.90511775989381</v>
      </c>
    </row>
    <row r="11" spans="1:20">
      <c r="C11" s="4"/>
      <c r="D11" s="6">
        <f>(SUM(D4:D10)/4)^0.5</f>
        <v>9.9949113147468613E-2</v>
      </c>
    </row>
    <row r="13" spans="1:20">
      <c r="A13">
        <f t="array" ref="A13:C15">MMULT(N4:T6,E4:G10)</f>
        <v>42604786</v>
      </c>
      <c r="B13">
        <v>675754</v>
      </c>
      <c r="C13">
        <v>11662</v>
      </c>
    </row>
    <row r="14" spans="1:20">
      <c r="A14">
        <v>675754</v>
      </c>
      <c r="B14">
        <v>11662</v>
      </c>
      <c r="C14">
        <v>232</v>
      </c>
    </row>
    <row r="15" spans="1:20">
      <c r="A15">
        <v>11662</v>
      </c>
      <c r="B15">
        <v>232</v>
      </c>
      <c r="C15">
        <v>7</v>
      </c>
    </row>
    <row r="18" spans="1:7">
      <c r="A18">
        <f t="array" ref="A18:C20">MINVERSE(A13:C15)</f>
        <v>4.7219571874757104E-7</v>
      </c>
      <c r="B18">
        <v>-3.4377987722901644E-5</v>
      </c>
      <c r="C18">
        <v>3.5270666852557268E-4</v>
      </c>
    </row>
    <row r="19" spans="1:7">
      <c r="A19">
        <v>-3.4377987722901644E-5</v>
      </c>
      <c r="B19">
        <v>2.7545812827987287E-3</v>
      </c>
      <c r="C19">
        <v>-3.4020966397832288E-2</v>
      </c>
    </row>
    <row r="20" spans="1:7">
      <c r="A20">
        <v>3.5270666852557257E-4</v>
      </c>
      <c r="B20">
        <v>-3.4020966397832288E-2</v>
      </c>
      <c r="C20">
        <v>0.68279986227883749</v>
      </c>
    </row>
    <row r="23" spans="1:7">
      <c r="A23">
        <f t="array" ref="A23:G25">MMULT(A18:C20,N4:T6)</f>
        <v>3.5270666852557268E-4</v>
      </c>
      <c r="B23">
        <v>8.1552632238011112E-5</v>
      </c>
      <c r="C23">
        <v>-1.7506633350443916E-4</v>
      </c>
      <c r="D23">
        <v>-2.6386052260976724E-4</v>
      </c>
      <c r="E23">
        <v>-2.6302982489872774E-4</v>
      </c>
      <c r="F23">
        <v>-1.2678195264319904E-4</v>
      </c>
      <c r="G23">
        <v>3.9447933289254972E-4</v>
      </c>
    </row>
    <row r="24" spans="1:7">
      <c r="A24">
        <v>-3.4020966397832288E-2</v>
      </c>
      <c r="B24">
        <v>-1.2014351858198762E-2</v>
      </c>
      <c r="C24">
        <v>9.9408757658553462E-3</v>
      </c>
      <c r="D24">
        <v>1.8922575223475749E-2</v>
      </c>
      <c r="E24">
        <v>2.1127468834717923E-2</v>
      </c>
      <c r="F24">
        <v>1.448021067331786E-2</v>
      </c>
      <c r="G24">
        <v>-1.843581224133576E-2</v>
      </c>
    </row>
    <row r="25" spans="1:7">
      <c r="A25">
        <v>0.68279986227883749</v>
      </c>
      <c r="B25">
        <v>0.40518040484891826</v>
      </c>
      <c r="C25">
        <v>0.10504862909290424</v>
      </c>
      <c r="D25">
        <v>-4.4699433881609463E-2</v>
      </c>
      <c r="E25">
        <v>-0.11915985024079889</v>
      </c>
      <c r="F25">
        <v>-0.12583967778353633</v>
      </c>
      <c r="G25">
        <v>9.6670065685283801E-2</v>
      </c>
    </row>
    <row r="28" spans="1:7">
      <c r="A28">
        <f t="array" ref="A28:A30">MMULT(A23:G25,B4:B10)</f>
        <v>7.9392868081758355E-3</v>
      </c>
      <c r="C28" t="s">
        <v>3</v>
      </c>
      <c r="D28">
        <f>A29^2-4*A28*A30</f>
        <v>-8.4447227788970523</v>
      </c>
    </row>
    <row r="29" spans="1:7">
      <c r="A29">
        <v>-0.38041067138427032</v>
      </c>
      <c r="C29" t="s">
        <v>4</v>
      </c>
      <c r="D29">
        <f>-A29/(2*A28)</f>
        <v>23.957483875788782</v>
      </c>
    </row>
    <row r="30" spans="1:7">
      <c r="A30">
        <v>270.47250166585263</v>
      </c>
      <c r="C30" t="s">
        <v>5</v>
      </c>
      <c r="D30">
        <f>-D28/(4*A28)</f>
        <v>265.91566040291934</v>
      </c>
    </row>
    <row r="33" spans="1:2">
      <c r="A33" t="s">
        <v>9</v>
      </c>
      <c r="B33">
        <v>62.77</v>
      </c>
    </row>
    <row r="34" spans="1:2">
      <c r="A34" t="s">
        <v>1</v>
      </c>
      <c r="B34">
        <v>-24</v>
      </c>
    </row>
    <row r="35" spans="1:2">
      <c r="A35" t="s">
        <v>2</v>
      </c>
      <c r="B35">
        <f>B33-D30</f>
        <v>-203.14566040291933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Wykresy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Catenary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2018-09-29T22:34:49Z</dcterms:modified>
</cp:coreProperties>
</file>