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c\PycharmProjects\PycharmProjects\ipbox\"/>
    </mc:Choice>
  </mc:AlternateContent>
  <xr:revisionPtr revIDLastSave="0" documentId="13_ncr:1_{EEFD0006-C135-4E89-A514-0994E9AB4796}" xr6:coauthVersionLast="47" xr6:coauthVersionMax="47" xr10:uidLastSave="{00000000-0000-0000-0000-000000000000}"/>
  <bookViews>
    <workbookView xWindow="-120" yWindow="-120" windowWidth="38640" windowHeight="21120" xr2:uid="{7543719E-E391-49E3-BF07-A6BF8A2A460D}"/>
  </bookViews>
  <sheets>
    <sheet name="all" sheetId="2" r:id="rId1"/>
    <sheet name="income_percent_ip" sheetId="3" r:id="rId2"/>
    <sheet name="ip_months" sheetId="4" r:id="rId3"/>
    <sheet name="other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2" i="2" l="1"/>
  <c r="H206" i="2" l="1"/>
  <c r="I206" i="2"/>
  <c r="H207" i="2" l="1"/>
  <c r="D14" i="3"/>
  <c r="E14" i="3"/>
  <c r="B14" i="3"/>
  <c r="G4" i="3"/>
  <c r="H4" i="3" s="1"/>
  <c r="G6" i="3"/>
  <c r="H6" i="3" s="1"/>
  <c r="F13" i="3"/>
  <c r="F12" i="3"/>
  <c r="F11" i="3"/>
  <c r="F10" i="3"/>
  <c r="F9" i="3"/>
  <c r="F8" i="3"/>
  <c r="G8" i="3" s="1"/>
  <c r="H8" i="3" s="1"/>
  <c r="F7" i="3"/>
  <c r="F6" i="3"/>
  <c r="F5" i="3"/>
  <c r="F4" i="3"/>
  <c r="F3" i="3"/>
  <c r="F2" i="3"/>
  <c r="G2" i="3" s="1"/>
  <c r="H2" i="3" s="1"/>
  <c r="C3" i="3"/>
  <c r="C4" i="3"/>
  <c r="C5" i="3"/>
  <c r="G5" i="3" s="1"/>
  <c r="H5" i="3" s="1"/>
  <c r="C6" i="3"/>
  <c r="C7" i="3"/>
  <c r="C8" i="3"/>
  <c r="C9" i="3"/>
  <c r="C10" i="3"/>
  <c r="G10" i="3" s="1"/>
  <c r="H10" i="3" s="1"/>
  <c r="C11" i="3"/>
  <c r="G11" i="3" s="1"/>
  <c r="H11" i="3" s="1"/>
  <c r="C12" i="3"/>
  <c r="G12" i="3" s="1"/>
  <c r="H12" i="3" s="1"/>
  <c r="C13" i="3"/>
  <c r="C2" i="3"/>
  <c r="I207" i="2"/>
  <c r="D205" i="2"/>
  <c r="D200" i="2"/>
  <c r="D201" i="2"/>
  <c r="D202" i="2"/>
  <c r="D203" i="2"/>
  <c r="D17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4" i="2"/>
  <c r="L208" i="2"/>
  <c r="L209" i="2"/>
  <c r="L210" i="2"/>
  <c r="L211" i="2"/>
  <c r="L212" i="2"/>
  <c r="L213" i="2"/>
  <c r="K44" i="2" a="1"/>
  <c r="K31" i="2" a="1"/>
  <c r="K32" i="2" a="1"/>
  <c r="K34" i="2" a="1"/>
  <c r="K39" i="2" a="1"/>
  <c r="K30" i="2" a="1"/>
  <c r="K35" i="2" a="1"/>
  <c r="K36" i="2" a="1"/>
  <c r="K40" i="2" a="1"/>
  <c r="K42" i="2" a="1"/>
  <c r="K33" i="2" a="1"/>
  <c r="K38" i="2" a="1"/>
  <c r="K41" i="2" a="1"/>
  <c r="K43" i="2" a="1"/>
  <c r="K37" i="2" a="1"/>
  <c r="K69" i="2" a="1"/>
  <c r="K61" i="2" a="1"/>
  <c r="K64" i="2" a="1"/>
  <c r="K62" i="2" a="1"/>
  <c r="K59" i="2" a="1"/>
  <c r="K63" i="2" a="1"/>
  <c r="K73" i="2" a="1"/>
  <c r="K71" i="2" a="1"/>
  <c r="K60" i="2" a="1"/>
  <c r="K70" i="2" a="1"/>
  <c r="K65" i="2" a="1"/>
  <c r="K67" i="2" a="1"/>
  <c r="K72" i="2" a="1"/>
  <c r="K66" i="2" a="1"/>
  <c r="K68" i="2" a="1"/>
  <c r="K58" i="2" a="1"/>
  <c r="K53" i="2" a="1"/>
  <c r="K56" i="2" a="1"/>
  <c r="K49" i="2" a="1"/>
  <c r="K48" i="2" a="1"/>
  <c r="K57" i="2" a="1"/>
  <c r="K50" i="2" a="1"/>
  <c r="K52" i="2" a="1"/>
  <c r="K51" i="2" a="1"/>
  <c r="K47" i="2" a="1"/>
  <c r="K46" i="2" a="1"/>
  <c r="K45" i="2" a="1"/>
  <c r="K55" i="2" a="1"/>
  <c r="K54" i="2" a="1"/>
  <c r="K164" i="2" a="1"/>
  <c r="K177" i="2" a="1"/>
  <c r="K176" i="2" a="1"/>
  <c r="K162" i="2" a="1"/>
  <c r="K183" i="2" a="1"/>
  <c r="K170" i="2" a="1"/>
  <c r="K179" i="2" a="1"/>
  <c r="K174" i="2" a="1"/>
  <c r="K165" i="2" a="1"/>
  <c r="K182" i="2" a="1"/>
  <c r="K186" i="2" a="1"/>
  <c r="K173" i="2" a="1"/>
  <c r="K178" i="2" a="1"/>
  <c r="K185" i="2" a="1"/>
  <c r="K167" i="2" a="1"/>
  <c r="K184" i="2" a="1"/>
  <c r="K168" i="2" a="1"/>
  <c r="K166" i="2" a="1"/>
  <c r="K187" i="2" a="1"/>
  <c r="K180" i="2" a="1"/>
  <c r="K205" i="2" a="1"/>
  <c r="K160" i="2" a="1"/>
  <c r="K171" i="2" a="1"/>
  <c r="K159" i="2" a="1"/>
  <c r="K172" i="2" a="1"/>
  <c r="K163" i="2" a="1"/>
  <c r="K161" i="2" a="1"/>
  <c r="K169" i="2" a="1"/>
  <c r="K181" i="2" a="1"/>
  <c r="K175" i="2" a="1"/>
  <c r="K99" i="2" a="1"/>
  <c r="K92" i="2" a="1"/>
  <c r="K94" i="2" a="1"/>
  <c r="K100" i="2" a="1"/>
  <c r="K96" i="2" a="1"/>
  <c r="K95" i="2" a="1"/>
  <c r="K97" i="2" a="1"/>
  <c r="K89" i="2" a="1"/>
  <c r="K93" i="2" a="1"/>
  <c r="K98" i="2" a="1"/>
  <c r="K91" i="2" a="1"/>
  <c r="K90" i="2" a="1"/>
  <c r="K152" i="2" a="1"/>
  <c r="K149" i="2" a="1"/>
  <c r="K157" i="2" a="1"/>
  <c r="K145" i="2" a="1"/>
  <c r="K146" i="2" a="1"/>
  <c r="K148" i="2" a="1"/>
  <c r="K158" i="2" a="1"/>
  <c r="K150" i="2" a="1"/>
  <c r="K142" i="2" a="1"/>
  <c r="K141" i="2" a="1"/>
  <c r="K147" i="2" a="1"/>
  <c r="K144" i="2" a="1"/>
  <c r="K151" i="2" a="1"/>
  <c r="K153" i="2" a="1"/>
  <c r="K154" i="2" a="1"/>
  <c r="K143" i="2" a="1"/>
  <c r="K156" i="2" a="1"/>
  <c r="K140" i="2" a="1"/>
  <c r="K155" i="2" a="1"/>
  <c r="K126" i="2" a="1"/>
  <c r="K133" i="2" a="1"/>
  <c r="K134" i="2" a="1"/>
  <c r="K130" i="2" a="1"/>
  <c r="K135" i="2" a="1"/>
  <c r="K124" i="2" a="1"/>
  <c r="K137" i="2" a="1"/>
  <c r="K136" i="2" a="1"/>
  <c r="K127" i="2" a="1"/>
  <c r="K128" i="2" a="1"/>
  <c r="K129" i="2" a="1"/>
  <c r="K139" i="2" a="1"/>
  <c r="K131" i="2" a="1"/>
  <c r="K132" i="2" a="1"/>
  <c r="K125" i="2" a="1"/>
  <c r="K138" i="2" a="1"/>
  <c r="K6" i="2" a="1"/>
  <c r="K12" i="2" a="1"/>
  <c r="K14" i="2" a="1"/>
  <c r="K5" i="2" a="1"/>
  <c r="K4" i="2" a="1"/>
  <c r="K18" i="2" a="1"/>
  <c r="K9" i="2" a="1"/>
  <c r="K2" i="2" a="1"/>
  <c r="K7" i="2" a="1"/>
  <c r="K17" i="2" a="1"/>
  <c r="K8" i="2" a="1"/>
  <c r="K13" i="2" a="1"/>
  <c r="K3" i="2" a="1"/>
  <c r="K11" i="2" a="1"/>
  <c r="K15" i="2" a="1"/>
  <c r="K10" i="2" a="1"/>
  <c r="K16" i="2" a="1"/>
  <c r="G7" i="3" l="1"/>
  <c r="H7" i="3" s="1"/>
  <c r="G13" i="3"/>
  <c r="H13" i="3" s="1"/>
  <c r="G9" i="3"/>
  <c r="H9" i="3" s="1"/>
  <c r="G3" i="3"/>
  <c r="G14" i="3" s="1"/>
  <c r="H14" i="3" s="1"/>
  <c r="F14" i="3"/>
  <c r="K138" i="2"/>
  <c r="L138" i="2" s="1"/>
  <c r="K125" i="2"/>
  <c r="L125" i="2" s="1"/>
  <c r="K132" i="2"/>
  <c r="L132" i="2" s="1"/>
  <c r="K131" i="2"/>
  <c r="L131" i="2" s="1"/>
  <c r="K139" i="2"/>
  <c r="L139" i="2" s="1"/>
  <c r="K129" i="2"/>
  <c r="L129" i="2" s="1"/>
  <c r="K128" i="2"/>
  <c r="L128" i="2" s="1"/>
  <c r="K127" i="2"/>
  <c r="L127" i="2" s="1"/>
  <c r="K136" i="2"/>
  <c r="L136" i="2" s="1"/>
  <c r="K137" i="2"/>
  <c r="L137" i="2" s="1"/>
  <c r="K124" i="2"/>
  <c r="L124" i="2" s="1"/>
  <c r="K135" i="2"/>
  <c r="L135" i="2" s="1"/>
  <c r="K130" i="2"/>
  <c r="L130" i="2" s="1"/>
  <c r="K134" i="2"/>
  <c r="L134" i="2" s="1"/>
  <c r="K133" i="2"/>
  <c r="L133" i="2" s="1"/>
  <c r="K126" i="2"/>
  <c r="L126" i="2" s="1"/>
  <c r="K155" i="2"/>
  <c r="L155" i="2" s="1"/>
  <c r="K140" i="2"/>
  <c r="L140" i="2" s="1"/>
  <c r="K156" i="2"/>
  <c r="L156" i="2" s="1"/>
  <c r="K143" i="2"/>
  <c r="L143" i="2" s="1"/>
  <c r="K154" i="2"/>
  <c r="L154" i="2" s="1"/>
  <c r="K153" i="2"/>
  <c r="L153" i="2" s="1"/>
  <c r="K151" i="2"/>
  <c r="L151" i="2" s="1"/>
  <c r="K144" i="2"/>
  <c r="L144" i="2" s="1"/>
  <c r="K147" i="2"/>
  <c r="L147" i="2" s="1"/>
  <c r="K141" i="2"/>
  <c r="L141" i="2" s="1"/>
  <c r="K142" i="2"/>
  <c r="L142" i="2" s="1"/>
  <c r="K150" i="2"/>
  <c r="L150" i="2" s="1"/>
  <c r="K158" i="2"/>
  <c r="L158" i="2" s="1"/>
  <c r="K148" i="2"/>
  <c r="L148" i="2" s="1"/>
  <c r="K146" i="2"/>
  <c r="L146" i="2" s="1"/>
  <c r="K145" i="2"/>
  <c r="L145" i="2" s="1"/>
  <c r="K157" i="2"/>
  <c r="L157" i="2" s="1"/>
  <c r="K149" i="2"/>
  <c r="L149" i="2" s="1"/>
  <c r="K152" i="2"/>
  <c r="L152" i="2" s="1"/>
  <c r="K90" i="2"/>
  <c r="L90" i="2" s="1"/>
  <c r="K91" i="2"/>
  <c r="L91" i="2" s="1"/>
  <c r="K98" i="2"/>
  <c r="L98" i="2" s="1"/>
  <c r="K93" i="2"/>
  <c r="L93" i="2" s="1"/>
  <c r="K89" i="2"/>
  <c r="L89" i="2" s="1"/>
  <c r="K97" i="2"/>
  <c r="L97" i="2" s="1"/>
  <c r="K95" i="2"/>
  <c r="L95" i="2" s="1"/>
  <c r="K96" i="2"/>
  <c r="L96" i="2" s="1"/>
  <c r="K100" i="2"/>
  <c r="L100" i="2" s="1"/>
  <c r="K94" i="2"/>
  <c r="L94" i="2" s="1"/>
  <c r="K92" i="2"/>
  <c r="L92" i="2" s="1"/>
  <c r="K99" i="2"/>
  <c r="L99" i="2" s="1"/>
  <c r="K175" i="2"/>
  <c r="L175" i="2" s="1"/>
  <c r="K181" i="2"/>
  <c r="L181" i="2" s="1"/>
  <c r="K169" i="2"/>
  <c r="L169" i="2" s="1"/>
  <c r="K161" i="2"/>
  <c r="L161" i="2" s="1"/>
  <c r="K163" i="2"/>
  <c r="L163" i="2" s="1"/>
  <c r="K172" i="2"/>
  <c r="L172" i="2" s="1"/>
  <c r="K159" i="2"/>
  <c r="L159" i="2" s="1"/>
  <c r="K171" i="2"/>
  <c r="L171" i="2" s="1"/>
  <c r="K160" i="2"/>
  <c r="L160" i="2" s="1"/>
  <c r="K205" i="2"/>
  <c r="L205" i="2" s="1"/>
  <c r="K180" i="2"/>
  <c r="L180" i="2" s="1"/>
  <c r="K187" i="2"/>
  <c r="L187" i="2" s="1"/>
  <c r="K166" i="2"/>
  <c r="L166" i="2" s="1"/>
  <c r="K168" i="2"/>
  <c r="L168" i="2" s="1"/>
  <c r="K184" i="2"/>
  <c r="L184" i="2" s="1"/>
  <c r="K167" i="2"/>
  <c r="L167" i="2" s="1"/>
  <c r="K185" i="2"/>
  <c r="L185" i="2" s="1"/>
  <c r="K178" i="2"/>
  <c r="L178" i="2" s="1"/>
  <c r="K173" i="2"/>
  <c r="L173" i="2" s="1"/>
  <c r="K186" i="2"/>
  <c r="L186" i="2" s="1"/>
  <c r="K182" i="2"/>
  <c r="L182" i="2" s="1"/>
  <c r="K165" i="2"/>
  <c r="L165" i="2" s="1"/>
  <c r="K174" i="2"/>
  <c r="L174" i="2" s="1"/>
  <c r="K179" i="2"/>
  <c r="L179" i="2" s="1"/>
  <c r="K170" i="2"/>
  <c r="L170" i="2" s="1"/>
  <c r="K183" i="2"/>
  <c r="L183" i="2" s="1"/>
  <c r="K162" i="2"/>
  <c r="L162" i="2" s="1"/>
  <c r="K176" i="2"/>
  <c r="L176" i="2" s="1"/>
  <c r="K177" i="2"/>
  <c r="L177" i="2" s="1"/>
  <c r="K164" i="2"/>
  <c r="L164" i="2" s="1"/>
  <c r="K54" i="2"/>
  <c r="L54" i="2" s="1"/>
  <c r="K55" i="2"/>
  <c r="L55" i="2" s="1"/>
  <c r="K45" i="2"/>
  <c r="L45" i="2" s="1"/>
  <c r="K46" i="2"/>
  <c r="L46" i="2" s="1"/>
  <c r="K47" i="2"/>
  <c r="L47" i="2" s="1"/>
  <c r="K51" i="2"/>
  <c r="L51" i="2" s="1"/>
  <c r="K52" i="2"/>
  <c r="L52" i="2" s="1"/>
  <c r="K50" i="2"/>
  <c r="L50" i="2" s="1"/>
  <c r="K57" i="2"/>
  <c r="L57" i="2" s="1"/>
  <c r="K48" i="2"/>
  <c r="L48" i="2" s="1"/>
  <c r="K49" i="2"/>
  <c r="L49" i="2" s="1"/>
  <c r="K56" i="2"/>
  <c r="L56" i="2" s="1"/>
  <c r="K53" i="2"/>
  <c r="L53" i="2" s="1"/>
  <c r="K58" i="2"/>
  <c r="L58" i="2" s="1"/>
  <c r="K68" i="2"/>
  <c r="L68" i="2" s="1"/>
  <c r="K66" i="2"/>
  <c r="L66" i="2" s="1"/>
  <c r="K72" i="2"/>
  <c r="L72" i="2" s="1"/>
  <c r="K67" i="2"/>
  <c r="L67" i="2" s="1"/>
  <c r="K65" i="2"/>
  <c r="L65" i="2" s="1"/>
  <c r="K70" i="2"/>
  <c r="L70" i="2" s="1"/>
  <c r="K60" i="2"/>
  <c r="L60" i="2" s="1"/>
  <c r="K71" i="2"/>
  <c r="L71" i="2" s="1"/>
  <c r="K73" i="2"/>
  <c r="L73" i="2" s="1"/>
  <c r="K63" i="2"/>
  <c r="L63" i="2" s="1"/>
  <c r="K59" i="2"/>
  <c r="L59" i="2" s="1"/>
  <c r="K62" i="2"/>
  <c r="L62" i="2" s="1"/>
  <c r="K64" i="2"/>
  <c r="L64" i="2" s="1"/>
  <c r="K61" i="2"/>
  <c r="L61" i="2" s="1"/>
  <c r="K69" i="2"/>
  <c r="L69" i="2" s="1"/>
  <c r="K37" i="2"/>
  <c r="L37" i="2" s="1"/>
  <c r="K43" i="2"/>
  <c r="L43" i="2" s="1"/>
  <c r="K41" i="2"/>
  <c r="L41" i="2" s="1"/>
  <c r="K38" i="2"/>
  <c r="L38" i="2" s="1"/>
  <c r="K33" i="2"/>
  <c r="L33" i="2" s="1"/>
  <c r="K42" i="2"/>
  <c r="L42" i="2" s="1"/>
  <c r="K40" i="2"/>
  <c r="L40" i="2" s="1"/>
  <c r="K36" i="2"/>
  <c r="L36" i="2" s="1"/>
  <c r="K35" i="2"/>
  <c r="L35" i="2" s="1"/>
  <c r="K30" i="2"/>
  <c r="L30" i="2" s="1"/>
  <c r="K39" i="2"/>
  <c r="L39" i="2" s="1"/>
  <c r="K34" i="2"/>
  <c r="L34" i="2" s="1"/>
  <c r="K32" i="2"/>
  <c r="L32" i="2" s="1"/>
  <c r="K31" i="2"/>
  <c r="L31" i="2" s="1"/>
  <c r="K44" i="2"/>
  <c r="L44" i="2" s="1"/>
  <c r="C14" i="3"/>
  <c r="K16" i="2"/>
  <c r="L16" i="2" s="1"/>
  <c r="K10" i="2"/>
  <c r="L10" i="2" s="1"/>
  <c r="K15" i="2"/>
  <c r="L15" i="2" s="1"/>
  <c r="K11" i="2"/>
  <c r="L11" i="2" s="1"/>
  <c r="K3" i="2"/>
  <c r="L3" i="2" s="1"/>
  <c r="K13" i="2"/>
  <c r="L13" i="2" s="1"/>
  <c r="K8" i="2"/>
  <c r="L8" i="2" s="1"/>
  <c r="K17" i="2"/>
  <c r="L17" i="2" s="1"/>
  <c r="K7" i="2"/>
  <c r="L7" i="2" s="1"/>
  <c r="K2" i="2"/>
  <c r="K9" i="2"/>
  <c r="L9" i="2" s="1"/>
  <c r="K18" i="2"/>
  <c r="L18" i="2" s="1"/>
  <c r="K4" i="2"/>
  <c r="L4" i="2" s="1"/>
  <c r="K5" i="2"/>
  <c r="L5" i="2" s="1"/>
  <c r="K14" i="2"/>
  <c r="L14" i="2" s="1"/>
  <c r="K12" i="2"/>
  <c r="L12" i="2" s="1"/>
  <c r="K6" i="2"/>
  <c r="L6" i="2" s="1"/>
  <c r="K77" i="2" a="1"/>
  <c r="K80" i="2" a="1"/>
  <c r="K76" i="2" a="1"/>
  <c r="K74" i="2" a="1"/>
  <c r="K88" i="2" a="1"/>
  <c r="K86" i="2" a="1"/>
  <c r="K75" i="2" a="1"/>
  <c r="K84" i="2" a="1"/>
  <c r="K87" i="2" a="1"/>
  <c r="K82" i="2" a="1"/>
  <c r="K85" i="2" a="1"/>
  <c r="K78" i="2" a="1"/>
  <c r="K81" i="2" a="1"/>
  <c r="K79" i="2" a="1"/>
  <c r="K83" i="2" a="1"/>
  <c r="K196" i="2" a="1"/>
  <c r="K193" i="2" a="1"/>
  <c r="K199" i="2" a="1"/>
  <c r="K203" i="2" a="1"/>
  <c r="K192" i="2" a="1"/>
  <c r="K189" i="2" a="1"/>
  <c r="K197" i="2" a="1"/>
  <c r="K198" i="2" a="1"/>
  <c r="K202" i="2" a="1"/>
  <c r="K200" i="2" a="1"/>
  <c r="K195" i="2" a="1"/>
  <c r="K201" i="2" a="1"/>
  <c r="K191" i="2" a="1"/>
  <c r="K204" i="2" a="1"/>
  <c r="K188" i="2" a="1"/>
  <c r="K194" i="2" a="1"/>
  <c r="K190" i="2" a="1"/>
  <c r="K102" i="2" a="1"/>
  <c r="K109" i="2" a="1"/>
  <c r="K115" i="2" a="1"/>
  <c r="K106" i="2" a="1"/>
  <c r="K118" i="2" a="1"/>
  <c r="K111" i="2" a="1"/>
  <c r="K119" i="2" a="1"/>
  <c r="K117" i="2" a="1"/>
  <c r="K121" i="2" a="1"/>
  <c r="K101" i="2" a="1"/>
  <c r="K103" i="2" a="1"/>
  <c r="K114" i="2" a="1"/>
  <c r="K123" i="2" a="1"/>
  <c r="K113" i="2" a="1"/>
  <c r="K120" i="2" a="1"/>
  <c r="K116" i="2" a="1"/>
  <c r="K104" i="2" a="1"/>
  <c r="K112" i="2" a="1"/>
  <c r="K105" i="2" a="1"/>
  <c r="K108" i="2" a="1"/>
  <c r="K107" i="2" a="1"/>
  <c r="K110" i="2" a="1"/>
  <c r="K122" i="2" a="1"/>
  <c r="K83" i="2" l="1"/>
  <c r="L83" i="2" s="1"/>
  <c r="K79" i="2"/>
  <c r="L79" i="2" s="1"/>
  <c r="K81" i="2"/>
  <c r="L81" i="2" s="1"/>
  <c r="K78" i="2"/>
  <c r="L78" i="2" s="1"/>
  <c r="K85" i="2"/>
  <c r="L85" i="2" s="1"/>
  <c r="K82" i="2"/>
  <c r="L82" i="2" s="1"/>
  <c r="K87" i="2"/>
  <c r="L87" i="2" s="1"/>
  <c r="K84" i="2"/>
  <c r="L84" i="2" s="1"/>
  <c r="K75" i="2"/>
  <c r="L75" i="2" s="1"/>
  <c r="K86" i="2"/>
  <c r="L86" i="2" s="1"/>
  <c r="K88" i="2"/>
  <c r="L88" i="2" s="1"/>
  <c r="K74" i="2"/>
  <c r="L74" i="2" s="1"/>
  <c r="K76" i="2"/>
  <c r="L76" i="2" s="1"/>
  <c r="K80" i="2"/>
  <c r="L80" i="2" s="1"/>
  <c r="K77" i="2"/>
  <c r="L77" i="2" s="1"/>
  <c r="K122" i="2"/>
  <c r="L122" i="2" s="1"/>
  <c r="K110" i="2"/>
  <c r="L110" i="2" s="1"/>
  <c r="K107" i="2"/>
  <c r="L107" i="2" s="1"/>
  <c r="K108" i="2"/>
  <c r="L108" i="2" s="1"/>
  <c r="K105" i="2"/>
  <c r="L105" i="2" s="1"/>
  <c r="K112" i="2"/>
  <c r="L112" i="2" s="1"/>
  <c r="K104" i="2"/>
  <c r="L104" i="2" s="1"/>
  <c r="K116" i="2"/>
  <c r="L116" i="2" s="1"/>
  <c r="K120" i="2"/>
  <c r="L120" i="2" s="1"/>
  <c r="K113" i="2"/>
  <c r="L113" i="2" s="1"/>
  <c r="K123" i="2"/>
  <c r="L123" i="2" s="1"/>
  <c r="K114" i="2"/>
  <c r="L114" i="2" s="1"/>
  <c r="K103" i="2"/>
  <c r="L103" i="2" s="1"/>
  <c r="K101" i="2"/>
  <c r="L101" i="2" s="1"/>
  <c r="K121" i="2"/>
  <c r="L121" i="2" s="1"/>
  <c r="K117" i="2"/>
  <c r="L117" i="2" s="1"/>
  <c r="K119" i="2"/>
  <c r="L119" i="2" s="1"/>
  <c r="K111" i="2"/>
  <c r="L111" i="2" s="1"/>
  <c r="K118" i="2"/>
  <c r="L118" i="2" s="1"/>
  <c r="K106" i="2"/>
  <c r="L106" i="2" s="1"/>
  <c r="K115" i="2"/>
  <c r="L115" i="2" s="1"/>
  <c r="K109" i="2"/>
  <c r="L109" i="2" s="1"/>
  <c r="K102" i="2"/>
  <c r="L102" i="2" s="1"/>
  <c r="K190" i="2"/>
  <c r="L190" i="2" s="1"/>
  <c r="K194" i="2"/>
  <c r="L194" i="2" s="1"/>
  <c r="K188" i="2"/>
  <c r="L188" i="2" s="1"/>
  <c r="K204" i="2"/>
  <c r="L204" i="2" s="1"/>
  <c r="K191" i="2"/>
  <c r="L191" i="2" s="1"/>
  <c r="K201" i="2"/>
  <c r="L201" i="2" s="1"/>
  <c r="K195" i="2"/>
  <c r="L195" i="2" s="1"/>
  <c r="K200" i="2"/>
  <c r="L200" i="2" s="1"/>
  <c r="K202" i="2"/>
  <c r="L202" i="2" s="1"/>
  <c r="K198" i="2"/>
  <c r="L198" i="2" s="1"/>
  <c r="K197" i="2"/>
  <c r="L197" i="2" s="1"/>
  <c r="K189" i="2"/>
  <c r="L189" i="2" s="1"/>
  <c r="K192" i="2"/>
  <c r="L192" i="2" s="1"/>
  <c r="K203" i="2"/>
  <c r="L203" i="2" s="1"/>
  <c r="K199" i="2"/>
  <c r="L199" i="2" s="1"/>
  <c r="K193" i="2"/>
  <c r="L193" i="2" s="1"/>
  <c r="K196" i="2"/>
  <c r="L196" i="2" s="1"/>
  <c r="H3" i="3"/>
  <c r="L2" i="2"/>
  <c r="K20" i="2" a="1"/>
  <c r="K27" i="2" a="1"/>
  <c r="K25" i="2" a="1"/>
  <c r="K22" i="2" a="1"/>
  <c r="K21" i="2" a="1"/>
  <c r="K23" i="2" a="1"/>
  <c r="K28" i="2" a="1"/>
  <c r="K19" i="2" a="1"/>
  <c r="K24" i="2" a="1"/>
  <c r="K29" i="2" a="1"/>
  <c r="K26" i="2" a="1"/>
  <c r="K26" i="2" l="1"/>
  <c r="L26" i="2" s="1"/>
  <c r="K29" i="2"/>
  <c r="L29" i="2" s="1"/>
  <c r="K24" i="2"/>
  <c r="L24" i="2" s="1"/>
  <c r="K19" i="2"/>
  <c r="K28" i="2"/>
  <c r="L28" i="2" s="1"/>
  <c r="K23" i="2"/>
  <c r="L23" i="2" s="1"/>
  <c r="K21" i="2"/>
  <c r="L21" i="2" s="1"/>
  <c r="K22" i="2"/>
  <c r="L22" i="2" s="1"/>
  <c r="K25" i="2"/>
  <c r="L25" i="2" s="1"/>
  <c r="K27" i="2"/>
  <c r="L27" i="2" s="1"/>
  <c r="K20" i="2"/>
  <c r="L20" i="2" s="1"/>
  <c r="G213" i="2"/>
  <c r="L19" i="2" l="1"/>
  <c r="H208" i="2"/>
  <c r="H209" i="2" s="1"/>
  <c r="I208" i="2"/>
  <c r="I209" i="2" l="1"/>
  <c r="I213" i="2" s="1"/>
  <c r="I212" i="2"/>
  <c r="L20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<sst xmlns="http://schemas.openxmlformats.org/spreadsheetml/2006/main" count="863" uniqueCount="458">
  <si>
    <t>Miesiac</t>
  </si>
  <si>
    <t>Dzien</t>
  </si>
  <si>
    <t>Data</t>
  </si>
  <si>
    <t>NR</t>
  </si>
  <si>
    <t>Nazwa</t>
  </si>
  <si>
    <t>Typ</t>
  </si>
  <si>
    <t>Przychód</t>
  </si>
  <si>
    <t>Wydatek</t>
  </si>
  <si>
    <t>Nexus</t>
  </si>
  <si>
    <t>PIT5</t>
  </si>
  <si>
    <t>A</t>
  </si>
  <si>
    <t>inne</t>
  </si>
  <si>
    <t>zakup paliwa</t>
  </si>
  <si>
    <t>sprzedaż</t>
  </si>
  <si>
    <t>usługa biurowa</t>
  </si>
  <si>
    <t>internet</t>
  </si>
  <si>
    <t>SUMA</t>
  </si>
  <si>
    <t>Podatek 5</t>
  </si>
  <si>
    <t>Podatek 19</t>
  </si>
  <si>
    <t>Koszta nexus</t>
  </si>
  <si>
    <t>Koszta nexus 5l</t>
  </si>
  <si>
    <t>usługa przewozu osób</t>
  </si>
  <si>
    <t>bilety lotnicze</t>
  </si>
  <si>
    <t>rozliczenie podróży służbowej</t>
  </si>
  <si>
    <t>zapłacone składki ZUS</t>
  </si>
  <si>
    <t>delegacja</t>
  </si>
  <si>
    <t>składki ZUS</t>
  </si>
  <si>
    <t>opłata za przejazd</t>
  </si>
  <si>
    <t>Sprawdzone</t>
  </si>
  <si>
    <t>T</t>
  </si>
  <si>
    <t>Fundusz pracy</t>
  </si>
  <si>
    <t>Miesiąc</t>
  </si>
  <si>
    <t>Godziny</t>
  </si>
  <si>
    <t>Godziny IP</t>
  </si>
  <si>
    <t>Procent IP</t>
  </si>
  <si>
    <t>Inne</t>
  </si>
  <si>
    <t>Kwota na fakturze</t>
  </si>
  <si>
    <t>Kwota z Godzin</t>
  </si>
  <si>
    <t>Kwota IPBOX</t>
  </si>
  <si>
    <t>Procent IPBOX</t>
  </si>
  <si>
    <t>Suma</t>
  </si>
  <si>
    <t>Nr IP</t>
  </si>
  <si>
    <t>Total</t>
  </si>
  <si>
    <t>Dane firmy</t>
  </si>
  <si>
    <t>Rok</t>
  </si>
  <si>
    <t>Klucz</t>
  </si>
  <si>
    <t>Wartosc</t>
  </si>
  <si>
    <t>TEST5</t>
  </si>
  <si>
    <t>TEST1</t>
  </si>
  <si>
    <t>TEST2</t>
  </si>
  <si>
    <t>TEST3</t>
  </si>
  <si>
    <t>TEST4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</si>
  <si>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</si>
  <si>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</si>
  <si>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</si>
  <si>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</si>
  <si>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</si>
  <si>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</si>
  <si>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</si>
  <si>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</si>
  <si>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</si>
  <si>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</si>
  <si>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</si>
  <si>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</si>
  <si>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</si>
  <si>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</si>
  <si>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</si>
  <si>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</si>
  <si>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</si>
  <si>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</si>
  <si>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</si>
  <si>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</si>
  <si>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</si>
  <si>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</si>
  <si>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</si>
  <si>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</si>
  <si>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</si>
  <si>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</si>
  <si>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</si>
  <si>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</si>
  <si>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</si>
  <si>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</si>
  <si>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</si>
  <si>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</si>
  <si>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</si>
  <si>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</si>
  <si>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</si>
  <si>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</si>
  <si>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</si>
  <si>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</si>
  <si>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</si>
  <si>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</si>
  <si>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</si>
  <si>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</si>
  <si>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</si>
  <si>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</si>
  <si>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</si>
  <si>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</si>
  <si>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</si>
  <si>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</si>
  <si>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</si>
  <si>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</si>
  <si>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</si>
  <si>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</si>
  <si>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</si>
  <si>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</si>
  <si>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</si>
  <si>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</si>
  <si>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</si>
  <si>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</si>
  <si>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</si>
  <si>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</si>
  <si>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</si>
  <si>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</si>
  <si>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</si>
  <si>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</si>
  <si>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</si>
  <si>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</si>
  <si>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</si>
  <si>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</si>
  <si>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</si>
  <si>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</si>
  <si>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</si>
  <si>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</si>
  <si>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</si>
  <si>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</si>
  <si>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</si>
  <si>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</si>
  <si>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</si>
  <si>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</si>
  <si>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</si>
  <si>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</si>
  <si>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</si>
  <si>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</si>
  <si>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</si>
  <si>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</si>
  <si>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</si>
  <si>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</si>
  <si>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</si>
  <si>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</si>
  <si>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</si>
  <si>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</si>
  <si>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</si>
  <si>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</si>
  <si>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</si>
  <si>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</si>
  <si>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</si>
  <si>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</si>
  <si>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</si>
  <si>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</si>
  <si>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</si>
  <si>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</si>
  <si>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</si>
  <si>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</si>
  <si>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</si>
  <si>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</si>
  <si>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</si>
  <si>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</si>
  <si>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</si>
  <si>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</si>
  <si>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</si>
  <si>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</si>
  <si>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</si>
  <si>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</si>
  <si>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</si>
  <si>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</si>
  <si>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</si>
  <si>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</si>
  <si>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</si>
  <si>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</si>
  <si>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</si>
  <si>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</si>
  <si>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</si>
  <si>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</si>
  <si>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</si>
  <si>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</si>
  <si>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</si>
  <si>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</si>
  <si>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</si>
  <si>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</si>
  <si>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</si>
  <si>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</si>
  <si>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</si>
  <si>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</si>
  <si>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</si>
  <si>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</si>
  <si>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</si>
  <si>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</si>
  <si>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</si>
  <si>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</si>
  <si>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</si>
  <si>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</si>
  <si>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</si>
  <si>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</si>
  <si>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</si>
  <si>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</si>
  <si>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</si>
  <si>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</si>
  <si>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</si>
  <si>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</si>
  <si>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</si>
  <si>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</si>
  <si>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</si>
  <si>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</si>
  <si>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</si>
  <si>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</si>
  <si>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</si>
  <si>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</si>
  <si>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</si>
  <si>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</si>
  <si>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</si>
  <si>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</si>
  <si>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</si>
  <si>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</si>
  <si>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</si>
  <si>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</si>
  <si>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</si>
  <si>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</si>
  <si>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</si>
  <si>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</si>
  <si>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</si>
  <si>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</si>
  <si>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</si>
  <si>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</si>
  <si>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</si>
  <si>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</si>
  <si>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</si>
  <si>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</si>
  <si>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</si>
  <si>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</si>
  <si>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</si>
  <si>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</si>
  <si>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</si>
  <si>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</si>
  <si>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</si>
  <si>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</si>
  <si>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</si>
  <si>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</si>
  <si>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</si>
  <si>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</si>
  <si>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</si>
  <si>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</si>
  <si>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</si>
  <si>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</si>
  <si>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</si>
  <si>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</si>
  <si>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</si>
  <si>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</si>
  <si>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</si>
  <si>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</si>
  <si>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</si>
  <si>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TEST_NAZWA_1</t>
  </si>
  <si>
    <t>TEST_NAZWA_2</t>
  </si>
  <si>
    <t>TEST_NAZWA_3</t>
  </si>
  <si>
    <t>TEST_NAZWA_4</t>
  </si>
  <si>
    <t>TEST_NAZWA_5</t>
  </si>
  <si>
    <t>TEST_NAZWA_6</t>
  </si>
  <si>
    <t>TEST_NAZWA_7</t>
  </si>
  <si>
    <t>TEST_NAZWA_8</t>
  </si>
  <si>
    <t>TEST_NAZWA_9</t>
  </si>
  <si>
    <t>TEST_NAZWA_10</t>
  </si>
  <si>
    <t>TEST_NAZWA_11</t>
  </si>
  <si>
    <t>TEST_NAZWA_12</t>
  </si>
  <si>
    <t>TEST_NAZWA_13</t>
  </si>
  <si>
    <t>TEST_NAZWA_14</t>
  </si>
  <si>
    <t>TEST_NAZWA_15</t>
  </si>
  <si>
    <t>TEST_NAZWA_16</t>
  </si>
  <si>
    <t>TEST_NAZWA_17</t>
  </si>
  <si>
    <t>TEST_NAZWA_18</t>
  </si>
  <si>
    <t>TEST_NAZWA_19</t>
  </si>
  <si>
    <t>TEST_NAZWA_20</t>
  </si>
  <si>
    <t>TEST_NAZWA_21</t>
  </si>
  <si>
    <t>TEST_NAZWA_22</t>
  </si>
  <si>
    <t>TEST_NAZWA_23</t>
  </si>
  <si>
    <t>TEST_NAZWA_24</t>
  </si>
  <si>
    <t>TEST_NAZWA_25</t>
  </si>
  <si>
    <t>TEST_NAZWA_26</t>
  </si>
  <si>
    <t>TEST_NAZWA_27</t>
  </si>
  <si>
    <t>TEST_NAZWA_28</t>
  </si>
  <si>
    <t>TEST_NAZWA_29</t>
  </si>
  <si>
    <t>TEST_NAZWA_30</t>
  </si>
  <si>
    <t>TEST_NAZWA_31</t>
  </si>
  <si>
    <t>TEST_NAZWA_32</t>
  </si>
  <si>
    <t>TEST_NAZWA_33</t>
  </si>
  <si>
    <t>TEST_NAZWA_34</t>
  </si>
  <si>
    <t>TEST_NAZWA_35</t>
  </si>
  <si>
    <t>TEST_NAZWA_36</t>
  </si>
  <si>
    <t>TEST_NAZWA_37</t>
  </si>
  <si>
    <t>TEST_NAZWA_38</t>
  </si>
  <si>
    <t>TEST_NAZWA_39</t>
  </si>
  <si>
    <t>TEST_NAZWA_40</t>
  </si>
  <si>
    <t>TEST_NAZWA_41</t>
  </si>
  <si>
    <t>TEST_NAZWA_42</t>
  </si>
  <si>
    <t>TEST_NAZWA_43</t>
  </si>
  <si>
    <t>TEST_NAZWA_44</t>
  </si>
  <si>
    <t>TEST_NAZWA_45</t>
  </si>
  <si>
    <t>TEST_NAZWA_46</t>
  </si>
  <si>
    <t>TEST_NAZWA_47</t>
  </si>
  <si>
    <t>TEST_NAZWA_48</t>
  </si>
  <si>
    <t>TEST_NAZWA_49</t>
  </si>
  <si>
    <t>TEST_NAZWA_50</t>
  </si>
  <si>
    <t>TEST_NAZWA_51</t>
  </si>
  <si>
    <t>TEST_NAZWA_52</t>
  </si>
  <si>
    <t>TEST_NAZWA_53</t>
  </si>
  <si>
    <t>TEST_NAZWA_54</t>
  </si>
  <si>
    <t>TEST_NAZWA_55</t>
  </si>
  <si>
    <t>TEST_NAZWA_56</t>
  </si>
  <si>
    <t>TEST_NAZWA_57</t>
  </si>
  <si>
    <t>TEST_NAZWA_58</t>
  </si>
  <si>
    <t>TEST_NAZWA_59</t>
  </si>
  <si>
    <t>TEST_NAZWA_60</t>
  </si>
  <si>
    <t>TEST_NAZWA_61</t>
  </si>
  <si>
    <t>TEST_NAZWA_62</t>
  </si>
  <si>
    <t>TEST_NAZWA_63</t>
  </si>
  <si>
    <t>TEST_NAZWA_64</t>
  </si>
  <si>
    <t>TEST_NAZWA_65</t>
  </si>
  <si>
    <t>TEST_NAZWA_66</t>
  </si>
  <si>
    <t>TEST_NAZWA_67</t>
  </si>
  <si>
    <t>TEST_NAZWA_68</t>
  </si>
  <si>
    <t>TEST_NAZWA_69</t>
  </si>
  <si>
    <t>TEST_NAZWA_70</t>
  </si>
  <si>
    <t>TEST_NAZWA_71</t>
  </si>
  <si>
    <t>TEST_NAZWA_72</t>
  </si>
  <si>
    <t>TEST_NAZWA_73</t>
  </si>
  <si>
    <t>TEST_NAZWA_74</t>
  </si>
  <si>
    <t>TEST_NAZWA_75</t>
  </si>
  <si>
    <t>TEST_NAZWA_76</t>
  </si>
  <si>
    <t>TEST_NAZWA_77</t>
  </si>
  <si>
    <t>TEST_NAZWA_78</t>
  </si>
  <si>
    <t>TEST_NAZWA_79</t>
  </si>
  <si>
    <t>TEST_NAZWA_80</t>
  </si>
  <si>
    <t>TEST_NAZWA_81</t>
  </si>
  <si>
    <t>TEST_NAZWA_82</t>
  </si>
  <si>
    <t>TEST_NAZWA_83</t>
  </si>
  <si>
    <t>TEST_NAZWA_84</t>
  </si>
  <si>
    <t>TEST_NAZWA_85</t>
  </si>
  <si>
    <t>TEST_NAZWA_86</t>
  </si>
  <si>
    <t>TEST_NAZWA_87</t>
  </si>
  <si>
    <t>TEST_NAZWA_88</t>
  </si>
  <si>
    <t>TEST_NAZWA_89</t>
  </si>
  <si>
    <t>TEST_NAZWA_90</t>
  </si>
  <si>
    <t>TEST_NAZWA_91</t>
  </si>
  <si>
    <t>TEST_NAZWA_92</t>
  </si>
  <si>
    <t>TEST_NAZWA_93</t>
  </si>
  <si>
    <t>TEST_NAZWA_94</t>
  </si>
  <si>
    <t>TEST_NAZWA_95</t>
  </si>
  <si>
    <t>TEST_NAZWA_96</t>
  </si>
  <si>
    <t>TEST_NAZWA_97</t>
  </si>
  <si>
    <t>TEST_NAZWA_98</t>
  </si>
  <si>
    <t>TEST_NAZWA_99</t>
  </si>
  <si>
    <t>TEST_NAZWA_100</t>
  </si>
  <si>
    <t>TEST_NAZWA_101</t>
  </si>
  <si>
    <t>TEST_NAZWA_102</t>
  </si>
  <si>
    <t>TEST_NAZWA_103</t>
  </si>
  <si>
    <t>TEST_NAZWA_104</t>
  </si>
  <si>
    <t>TEST_NAZWA_105</t>
  </si>
  <si>
    <t>TEST_NAZWA_106</t>
  </si>
  <si>
    <t>TEST_NAZWA_107</t>
  </si>
  <si>
    <t>TEST_NAZWA_108</t>
  </si>
  <si>
    <t>TEST_NAZWA_109</t>
  </si>
  <si>
    <t>TEST_NAZWA_110</t>
  </si>
  <si>
    <t>TEST_NAZWA_111</t>
  </si>
  <si>
    <t>TEST_NAZWA_112</t>
  </si>
  <si>
    <t>TEST_NAZWA_113</t>
  </si>
  <si>
    <t>TEST_NAZWA_114</t>
  </si>
  <si>
    <t>TEST_NAZWA_115</t>
  </si>
  <si>
    <t>TEST_NAZWA_116</t>
  </si>
  <si>
    <t>TEST_NAZWA_117</t>
  </si>
  <si>
    <t>TEST_NAZWA_118</t>
  </si>
  <si>
    <t>TEST_NAZWA_119</t>
  </si>
  <si>
    <t>TEST_NAZWA_120</t>
  </si>
  <si>
    <t>TEST_NAZWA_121</t>
  </si>
  <si>
    <t>TEST_NAZWA_122</t>
  </si>
  <si>
    <t>TEST_NAZWA_123</t>
  </si>
  <si>
    <t>TEST_NAZWA_124</t>
  </si>
  <si>
    <t>TEST_NAZWA_125</t>
  </si>
  <si>
    <t>TEST_NAZWA_126</t>
  </si>
  <si>
    <t>TEST_NAZWA_127</t>
  </si>
  <si>
    <t>TEST_NAZWA_128</t>
  </si>
  <si>
    <t>TEST_NAZWA_129</t>
  </si>
  <si>
    <t>TEST_NAZWA_130</t>
  </si>
  <si>
    <t>TEST_NAZWA_131</t>
  </si>
  <si>
    <t>TEST_NAZWA_132</t>
  </si>
  <si>
    <t>TEST_NAZWA_133</t>
  </si>
  <si>
    <t>TEST_NAZWA_134</t>
  </si>
  <si>
    <t>TEST_NAZWA_135</t>
  </si>
  <si>
    <t>TEST_NAZWA_136</t>
  </si>
  <si>
    <t>TEST_NAZWA_137</t>
  </si>
  <si>
    <t>TEST_NAZWA_138</t>
  </si>
  <si>
    <t>TEST_NAZWA_139</t>
  </si>
  <si>
    <t>TEST_NAZWA_140</t>
  </si>
  <si>
    <t>TEST_NAZWA_141</t>
  </si>
  <si>
    <t>TEST_NAZWA_142</t>
  </si>
  <si>
    <t>TEST_NAZWA_143</t>
  </si>
  <si>
    <t>TEST_NAZWA_144</t>
  </si>
  <si>
    <t>TEST_NAZWA_145</t>
  </si>
  <si>
    <t>TEST_NAZWA_146</t>
  </si>
  <si>
    <t>TEST_NAZWA_147</t>
  </si>
  <si>
    <t>TEST_NAZWA_148</t>
  </si>
  <si>
    <t>TEST_NAZWA_149</t>
  </si>
  <si>
    <t>TEST_NAZWA_150</t>
  </si>
  <si>
    <t>TEST_NAZWA_151</t>
  </si>
  <si>
    <t>TEST_NAZWA_152</t>
  </si>
  <si>
    <t>TEST_NAZWA_153</t>
  </si>
  <si>
    <t>TEST_NAZWA_154</t>
  </si>
  <si>
    <t>TEST_NAZWA_155</t>
  </si>
  <si>
    <t>TEST_NAZWA_156</t>
  </si>
  <si>
    <t>TEST_NAZWA_157</t>
  </si>
  <si>
    <t>TEST_NAZWA_158</t>
  </si>
  <si>
    <t>TEST_NAZWA_159</t>
  </si>
  <si>
    <t>TEST_NAZWA_160</t>
  </si>
  <si>
    <t>TEST_NAZWA_161</t>
  </si>
  <si>
    <t>TEST_NAZWA_162</t>
  </si>
  <si>
    <t>TEST_NAZWA_163</t>
  </si>
  <si>
    <t>TEST_NAZWA_164</t>
  </si>
  <si>
    <t>TEST_NAZWA_165</t>
  </si>
  <si>
    <t>TEST_NAZWA_166</t>
  </si>
  <si>
    <t>TEST_NAZWA_167</t>
  </si>
  <si>
    <t>TEST_NAZWA_168</t>
  </si>
  <si>
    <t>TEST_NAZWA_169</t>
  </si>
  <si>
    <t>TEST_NAZWA_170</t>
  </si>
  <si>
    <t>TEST_NAZWA_171</t>
  </si>
  <si>
    <t>TEST_NAZWA_172</t>
  </si>
  <si>
    <t>TEST_NAZWA_173</t>
  </si>
  <si>
    <t>TEST_NAZWA_174</t>
  </si>
  <si>
    <t>TEST_NAZWA_175</t>
  </si>
  <si>
    <t>TEST_NAZWA_176</t>
  </si>
  <si>
    <t>TEST_NAZWA_177</t>
  </si>
  <si>
    <t>TEST_NAZWA_178</t>
  </si>
  <si>
    <t>TEST_NAZWA_179</t>
  </si>
  <si>
    <t>TEST_NAZWA_180</t>
  </si>
  <si>
    <t>TEST_NAZWA_181</t>
  </si>
  <si>
    <t>TEST_NAZWA_182</t>
  </si>
  <si>
    <t>TEST_NAZWA_183</t>
  </si>
  <si>
    <t>TEST_NAZWA_184</t>
  </si>
  <si>
    <t>TEST_NAZWA_185</t>
  </si>
  <si>
    <t>TEST_NAZWA_186</t>
  </si>
  <si>
    <t>TEST_NAZWA_187</t>
  </si>
  <si>
    <t>TEST_NAZWA_188</t>
  </si>
  <si>
    <t>TEST_NAZWA_189</t>
  </si>
  <si>
    <t>TEST_NAZWA_190</t>
  </si>
  <si>
    <t>TEST_NAZWA_191</t>
  </si>
  <si>
    <t>TEST_NAZWA_192</t>
  </si>
  <si>
    <t>TEST_NAZWA_193</t>
  </si>
  <si>
    <t>TEST_NAZWA_194</t>
  </si>
  <si>
    <t>TEST_NAZWA_195</t>
  </si>
  <si>
    <t>TEST_NAZWA_196</t>
  </si>
  <si>
    <t>TEST_NAZWA_197</t>
  </si>
  <si>
    <t>TEST_NAZWA_198</t>
  </si>
  <si>
    <t>TEST_NAZWA_199</t>
  </si>
  <si>
    <t>TEST_NAZWA_200</t>
  </si>
  <si>
    <t>TEST_NAZWA_201</t>
  </si>
  <si>
    <t>TEST_NAZWA_202</t>
  </si>
  <si>
    <t>TEST_NAZWA_203</t>
  </si>
  <si>
    <t>TEST_NAZWA_204</t>
  </si>
  <si>
    <t>Twoja firma</t>
  </si>
  <si>
    <t>Koszta bez nexus</t>
  </si>
  <si>
    <t>Koszta bez nexus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</si>
</sst>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#,##0.00\ _z_ł"/>
    <numFmt numFmtId="165" formatCode="#,##0.00\ &quot;zł&quot;"/>
    <numFmt numFmtId="166" formatCode="0.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 style="medium">
        <color indexed="64"/>
      </left>
      <right/>
      <top style="thin">
        <color theme="7"/>
      </top>
      <bottom/>
      <diagonal/>
    </border>
    <border>
      <left/>
      <right/>
      <top style="thin">
        <color theme="7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0" fontId="1" fillId="2" borderId="4" xfId="0" applyFont="1" applyFill="1" applyBorder="1"/>
    <xf numFmtId="0" fontId="1" fillId="0" borderId="4" xfId="0" applyFont="1" applyBorder="1"/>
    <xf numFmtId="165" fontId="0" fillId="0" borderId="1" xfId="0" applyNumberFormat="1" applyBorder="1"/>
    <xf numFmtId="165" fontId="0" fillId="0" borderId="3" xfId="0" applyNumberFormat="1" applyBorder="1"/>
    <xf numFmtId="0" fontId="3" fillId="3" borderId="0" xfId="0" applyFont="1" applyFill="1"/>
    <xf numFmtId="49" fontId="2" fillId="3" borderId="0" xfId="0" applyNumberFormat="1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166" fontId="0" fillId="0" borderId="1" xfId="0" applyNumberFormat="1" applyBorder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4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4" fontId="0" fillId="0" borderId="0" xfId="0" applyNumberFormat="1"/>
  </cellXfs>
  <cellStyles count="1">
    <cellStyle name="Normalny" xfId="0" builtinId="0"/>
  </cellStyles>
  <dxfs count="25">
    <dxf>
      <numFmt numFmtId="165" formatCode="#,##0.00\ &quot;zł&quot;"/>
    </dxf>
    <dxf>
      <numFmt numFmtId="164" formatCode="#,##0.00\ _z_ł"/>
    </dxf>
    <dxf>
      <numFmt numFmtId="164" formatCode="#,##0.00\ _z_ł"/>
    </dxf>
    <dxf>
      <numFmt numFmtId="0" formatCode="General"/>
    </dxf>
    <dxf>
      <numFmt numFmtId="0" formatCode="General"/>
    </dxf>
    <dxf>
      <numFmt numFmtId="164" formatCode="#,##0.00\ _z_ł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#,##0.00\ _z_ł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5" formatCode="#,##0.00\ &quot;zł&quot;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4" formatCode="0.00%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#,##0.00\ _z_ł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#,##0.00\ _z_ł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dd/mm/yyyy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1CD65-5092-454E-B631-7AF957AA40EC}" name="Tabela1" displayName="Tabela1" ref="A1:L206" totalsRowCount="1" dataDxfId="20" tableBorderDxfId="19">
  <autoFilter ref="A1:L205" xr:uid="{BBD1CD65-5092-454E-B631-7AF957AA40EC}"/>
  <tableColumns count="12">
    <tableColumn id="1" xr3:uid="{E34F1F54-B746-408F-AC41-9F92540AF709}" name="Sprawdzone" totalsRowLabel="Total" dataDxfId="18"/>
    <tableColumn id="2" xr3:uid="{023C4C7F-1159-4DF7-9CC9-8CE9B78759F3}" name="Miesiac" dataDxfId="17"/>
    <tableColumn id="3" xr3:uid="{2C16F108-DC6E-412C-9540-04A9771A9DD0}" name="Dzien" dataDxfId="16"/>
    <tableColumn id="4" xr3:uid="{101B33CB-A503-426A-BDE5-1F102199A1F5}" name="Data" dataDxfId="15">
      <calculatedColumnFormula>DATE(2022, B2, C2)</calculatedColumnFormula>
    </tableColumn>
    <tableColumn id="5" xr3:uid="{5D92D155-E28C-4CAA-AF74-2947DB954F87}" name="NR" dataDxfId="14"/>
    <tableColumn id="6" xr3:uid="{84AC8F2F-E3E5-46E6-8180-E92C095EA5E2}" name="Nazwa" dataDxfId="13"/>
    <tableColumn id="7" xr3:uid="{89AA1763-A639-4142-874C-15D3ADE8B927}" name="Typ" dataDxfId="12"/>
    <tableColumn id="8" xr3:uid="{687C3556-106B-4D7D-A0E6-395FB14C6779}" name="Przychód" totalsRowFunction="sum" dataDxfId="11" totalsRowDxfId="2"/>
    <tableColumn id="9" xr3:uid="{94044A69-71B3-4F24-AF68-D453D61CB59A}" name="Wydatek" totalsRowFunction="sum" dataDxfId="10" totalsRowDxfId="1"/>
    <tableColumn id="10" xr3:uid="{EB756D94-84B1-40DE-85E1-711C779E96D4}" name="Nexus" dataDxfId="9"/>
    <tableColumn id="11" xr3:uid="{C7744B2B-323C-4D2C-BED6-9E014343BAA7}" name="Procent IP" dataDxfId="8">
      <calculatedColumnFormula array="1">INDIRECT("'income_percent_ip'!H"&amp;SUM(B2+1))</calculatedColumnFormula>
    </tableColumn>
    <tableColumn id="12" xr3:uid="{66AF918E-69B7-41B2-8C9B-E2FDAEFC91D4}" name="PIT5" totalsRowFunction="sum" dataDxfId="7" totalsRowDxfId="0">
      <calculatedColumnFormula>K2*I2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261F3-57BD-406A-A0F9-61D3F98917CC}" name="Table2" displayName="Table2" ref="A1:H14" totalsRowShown="0">
  <autoFilter ref="A1:H14" xr:uid="{965261F3-57BD-406A-A0F9-61D3F98917CC}"/>
  <tableColumns count="8">
    <tableColumn id="1" xr3:uid="{9AC918F7-A5B0-4788-B282-B24A6BE5DFC4}" name="Miesiąc"/>
    <tableColumn id="2" xr3:uid="{8E7D52A7-4145-48A9-B783-A0AACAD27FB5}" name="Godziny"/>
    <tableColumn id="3" xr3:uid="{F0A2B22C-EC0A-4927-9312-570BE5773272}" name="Godziny IP"/>
    <tableColumn id="4" xr3:uid="{D2D01728-7525-4686-9322-F8F9A97CDE1A}" name="Inne"/>
    <tableColumn id="5" xr3:uid="{E15460DC-B211-4E99-8AEE-1350A2E728A8}" name="Kwota na fakturze" dataDxfId="6"/>
    <tableColumn id="6" xr3:uid="{BD7B31FA-3562-403B-BE2C-F080455B8816}" name="Kwota z Godzin" dataDxfId="5">
      <calculatedColumnFormula>Table2[[#This Row],[Kwota na fakturze]]-Table2[[#This Row],[Inne]]</calculatedColumnFormula>
    </tableColumn>
    <tableColumn id="7" xr3:uid="{39AE4F2D-B53C-4909-8145-C6882A6CAD12}" name="Kwota IPBOX" dataDxfId="4">
      <calculatedColumnFormula>Table2[[#This Row],[Kwota z Godzin]]*Table2[[#This Row],[Godziny IP]]/Table2[[#This Row],[Godziny]]</calculatedColumnFormula>
    </tableColumn>
    <tableColumn id="8" xr3:uid="{33997EEF-1B09-41A3-BD08-5791F6398C36}" name="Procent IPBOX" dataDxfId="3">
      <calculatedColumnFormula>Table2[[#This Row],[Kwota IPBOX]]/Table2[[#This Row],[Kwota na fakturze]]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AB9FF-A20A-46C6-8615-4C8A06023778}" name="Table3" displayName="Table3" ref="A1:B13" totalsRowShown="0">
  <autoFilter ref="A1:B13" xr:uid="{302AB9FF-A20A-46C6-8615-4C8A06023778}"/>
  <tableColumns count="2">
    <tableColumn id="1" xr3:uid="{6C944998-59C7-4324-ACC0-5F0FD9C93BCD}" name="Miesiąc"/>
    <tableColumn id="2" xr3:uid="{50D9A369-2977-4123-BD15-0C45495B8B1C}" name="Nr IP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454A-C6C4-47C6-B0B6-11B5B9A377B3}">
  <dimension ref="A1:L213"/>
  <sheetViews>
    <sheetView tabSelected="1" topLeftCell="A177" workbookViewId="0">
      <selection activeCell="P197" sqref="P197"/>
    </sheetView>
  </sheetViews>
  <sheetFormatPr defaultRowHeight="15" x14ac:dyDescent="0.25"/>
  <cols>
    <col min="1" max="1" width="14" customWidth="1"/>
    <col min="2" max="2" width="10" customWidth="1"/>
    <col min="4" max="4" width="10.140625" bestFit="1" customWidth="1"/>
    <col min="5" max="5" width="25.85546875" bestFit="1" customWidth="1"/>
    <col min="6" max="6" width="48" customWidth="1"/>
    <col min="7" max="7" width="14.140625" customWidth="1"/>
    <col min="8" max="8" width="13.42578125" bestFit="1" customWidth="1"/>
    <col min="9" max="9" width="12.28515625" bestFit="1" customWidth="1"/>
    <col min="10" max="10" width="8.85546875" bestFit="1" customWidth="1"/>
    <col min="11" max="12" width="12.28515625" bestFit="1" customWidth="1"/>
  </cols>
  <sheetData>
    <row r="1" spans="1:12" x14ac:dyDescent="0.25">
      <c r="A1" s="13" t="s">
        <v>28</v>
      </c>
      <c r="B1" s="13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5" t="s">
        <v>6</v>
      </c>
      <c r="I1" s="15" t="s">
        <v>7</v>
      </c>
      <c r="J1" s="13" t="s">
        <v>8</v>
      </c>
      <c r="K1" s="13" t="s">
        <v>34</v>
      </c>
      <c r="L1" s="16" t="s">
        <v>9</v>
      </c>
    </row>
    <row r="2" spans="1:12" x14ac:dyDescent="0.25">
      <c r="A2" s="1" t="s">
        <v>29</v>
      </c>
      <c r="B2" s="1">
        <v>1</v>
      </c>
      <c r="C2" s="1">
        <v>1</v>
      </c>
      <c r="D2" s="3">
        <f t="shared" ref="D2:D33" si="0">DATE(2022, B2, C2)</f>
        <v>44562</v>
      </c>
      <c r="E2" s="4" t="s">
        <v>48</v>
      </c>
      <c r="F2" s="1" t="s">
        <v>251</v>
      </c>
      <c r="G2" s="1" t="s">
        <v>11</v>
      </c>
      <c r="H2" s="5"/>
      <c r="I2" s="5">
        <v>1</v>
      </c>
      <c r="J2" s="1" t="s">
        <v>10</v>
      </c>
      <c r="K2" s="23" cm="1">
        <f t="array" aca="1" ref="K2" ca="1">INDIRECT("'income_percent_ip'!H"&amp;SUM(B2+1))</f>
        <v>0.74924999999999997</v>
      </c>
      <c r="L2" s="11">
        <f t="shared" ref="L2:L65" ca="1" si="1">K2*I2</f>
        <v>0.74924999999999997</v>
      </c>
    </row>
    <row r="3" spans="1:12" x14ac:dyDescent="0.25">
      <c r="A3" s="1" t="s">
        <v>29</v>
      </c>
      <c r="B3" s="1">
        <v>1</v>
      </c>
      <c r="C3" s="1">
        <v>2</v>
      </c>
      <c r="D3" s="3">
        <f t="shared" si="0"/>
        <v>44563</v>
      </c>
      <c r="E3" s="4" t="s">
        <v>49</v>
      </c>
      <c r="F3" s="1" t="s">
        <v>252</v>
      </c>
      <c r="G3" s="1" t="s">
        <v>11</v>
      </c>
      <c r="H3" s="5"/>
      <c r="I3" s="5">
        <v>2</v>
      </c>
      <c r="J3" s="1"/>
      <c r="K3" s="23" cm="1">
        <f t="array" aca="1" ref="K3" ca="1">INDIRECT("'income_percent_ip'!H"&amp;SUM(B3+1))</f>
        <v>0.74924999999999997</v>
      </c>
      <c r="L3" s="11">
        <f t="shared" ca="1" si="1"/>
        <v>1.4984999999999999</v>
      </c>
    </row>
    <row r="4" spans="1:12" x14ac:dyDescent="0.25">
      <c r="A4" s="1" t="s">
        <v>29</v>
      </c>
      <c r="B4" s="1">
        <v>1</v>
      </c>
      <c r="C4" s="1">
        <v>3</v>
      </c>
      <c r="D4" s="3">
        <f t="shared" si="0"/>
        <v>44564</v>
      </c>
      <c r="E4" s="4" t="s">
        <v>50</v>
      </c>
      <c r="F4" s="1" t="s">
        <v>253</v>
      </c>
      <c r="G4" s="1" t="s">
        <v>12</v>
      </c>
      <c r="H4" s="5"/>
      <c r="I4" s="5">
        <v>3</v>
      </c>
      <c r="J4" s="1"/>
      <c r="K4" s="23" cm="1">
        <f t="array" aca="1" ref="K4" ca="1">INDIRECT("'income_percent_ip'!H"&amp;SUM(B4+1))</f>
        <v>0.74924999999999997</v>
      </c>
      <c r="L4" s="11">
        <f t="shared" ca="1" si="1"/>
        <v>2.2477499999999999</v>
      </c>
    </row>
    <row r="5" spans="1:12" x14ac:dyDescent="0.25">
      <c r="A5" s="1" t="s">
        <v>29</v>
      </c>
      <c r="B5" s="1">
        <v>1</v>
      </c>
      <c r="C5" s="1">
        <v>4</v>
      </c>
      <c r="D5" s="3">
        <f t="shared" si="0"/>
        <v>44565</v>
      </c>
      <c r="E5" s="4" t="s">
        <v>51</v>
      </c>
      <c r="F5" s="1" t="s">
        <v>254</v>
      </c>
      <c r="G5" s="1" t="s">
        <v>15</v>
      </c>
      <c r="H5" s="5"/>
      <c r="I5" s="5">
        <v>4</v>
      </c>
      <c r="J5" s="1"/>
      <c r="K5" s="23" cm="1">
        <f t="array" aca="1" ref="K5" ca="1">INDIRECT("'income_percent_ip'!H"&amp;SUM(B5+1))</f>
        <v>0.74924999999999997</v>
      </c>
      <c r="L5" s="11">
        <f t="shared" ca="1" si="1"/>
        <v>2.9969999999999999</v>
      </c>
    </row>
    <row r="6" spans="1:12" x14ac:dyDescent="0.25">
      <c r="A6" s="1" t="s">
        <v>29</v>
      </c>
      <c r="B6" s="1">
        <v>1</v>
      </c>
      <c r="C6" s="1">
        <v>5</v>
      </c>
      <c r="D6" s="3">
        <f t="shared" si="0"/>
        <v>44566</v>
      </c>
      <c r="E6" s="4" t="s">
        <v>47</v>
      </c>
      <c r="F6" s="1" t="s">
        <v>255</v>
      </c>
      <c r="G6" s="1" t="s">
        <v>11</v>
      </c>
      <c r="H6" s="5"/>
      <c r="I6" s="5">
        <v>5</v>
      </c>
      <c r="J6" s="1"/>
      <c r="K6" s="23" cm="1">
        <f t="array" aca="1" ref="K6" ca="1">INDIRECT("'income_percent_ip'!H"&amp;SUM(B6+1))</f>
        <v>0.74924999999999997</v>
      </c>
      <c r="L6" s="11">
        <f t="shared" ca="1" si="1"/>
        <v>3.7462499999999999</v>
      </c>
    </row>
    <row r="7" spans="1:12" x14ac:dyDescent="0.25">
      <c r="A7" s="1" t="s">
        <v>29</v>
      </c>
      <c r="B7" s="1">
        <v>1</v>
      </c>
      <c r="C7" s="1">
        <v>6</v>
      </c>
      <c r="D7" s="3">
        <f t="shared" si="0"/>
        <v>44567</v>
      </c>
      <c r="E7" s="4" t="s">
        <v>52</v>
      </c>
      <c r="F7" s="1" t="s">
        <v>256</v>
      </c>
      <c r="G7" s="1" t="s">
        <v>11</v>
      </c>
      <c r="H7" s="5"/>
      <c r="I7" s="5">
        <v>6</v>
      </c>
      <c r="J7" s="1"/>
      <c r="K7" s="23" cm="1">
        <f t="array" aca="1" ref="K7" ca="1">INDIRECT("'income_percent_ip'!H"&amp;SUM(B7+1))</f>
        <v>0.74924999999999997</v>
      </c>
      <c r="L7" s="11">
        <f t="shared" ca="1" si="1"/>
        <v>4.4954999999999998</v>
      </c>
    </row>
    <row r="8" spans="1:12" x14ac:dyDescent="0.25">
      <c r="A8" s="1" t="s">
        <v>29</v>
      </c>
      <c r="B8" s="1">
        <v>1</v>
      </c>
      <c r="C8" s="1">
        <v>7</v>
      </c>
      <c r="D8" s="3">
        <f t="shared" si="0"/>
        <v>44568</v>
      </c>
      <c r="E8" s="4" t="s">
        <v>53</v>
      </c>
      <c r="F8" s="1" t="s">
        <v>257</v>
      </c>
      <c r="G8" s="1" t="s">
        <v>11</v>
      </c>
      <c r="H8" s="5"/>
      <c r="I8" s="5">
        <v>7</v>
      </c>
      <c r="J8" s="1"/>
      <c r="K8" s="23" cm="1">
        <f t="array" aca="1" ref="K8" ca="1">INDIRECT("'income_percent_ip'!H"&amp;SUM(B8+1))</f>
        <v>0.74924999999999997</v>
      </c>
      <c r="L8" s="11">
        <f t="shared" ca="1" si="1"/>
        <v>5.2447499999999998</v>
      </c>
    </row>
    <row r="9" spans="1:12" x14ac:dyDescent="0.25">
      <c r="A9" s="1" t="s">
        <v>29</v>
      </c>
      <c r="B9" s="1">
        <v>1</v>
      </c>
      <c r="C9" s="1">
        <v>8</v>
      </c>
      <c r="D9" s="3">
        <f t="shared" si="0"/>
        <v>44569</v>
      </c>
      <c r="E9" s="4" t="s">
        <v>54</v>
      </c>
      <c r="F9" s="1" t="s">
        <v>258</v>
      </c>
      <c r="G9" s="1" t="s">
        <v>11</v>
      </c>
      <c r="H9" s="5"/>
      <c r="I9" s="5">
        <v>8</v>
      </c>
      <c r="J9" s="1"/>
      <c r="K9" s="23" cm="1">
        <f t="array" aca="1" ref="K9" ca="1">INDIRECT("'income_percent_ip'!H"&amp;SUM(B9+1))</f>
        <v>0.74924999999999997</v>
      </c>
      <c r="L9" s="11">
        <f t="shared" ca="1" si="1"/>
        <v>5.9939999999999998</v>
      </c>
    </row>
    <row r="10" spans="1:12" x14ac:dyDescent="0.25">
      <c r="A10" s="1" t="s">
        <v>29</v>
      </c>
      <c r="B10" s="1">
        <v>1</v>
      </c>
      <c r="C10" s="1">
        <v>9</v>
      </c>
      <c r="D10" s="3">
        <f t="shared" si="0"/>
        <v>44570</v>
      </c>
      <c r="E10" s="4" t="s">
        <v>55</v>
      </c>
      <c r="F10" s="1" t="s">
        <v>259</v>
      </c>
      <c r="G10" s="1" t="s">
        <v>11</v>
      </c>
      <c r="H10" s="5"/>
      <c r="I10" s="5">
        <v>9</v>
      </c>
      <c r="J10" s="1"/>
      <c r="K10" s="23" cm="1">
        <f t="array" aca="1" ref="K10" ca="1">INDIRECT("'income_percent_ip'!H"&amp;SUM(B10+1))</f>
        <v>0.74924999999999997</v>
      </c>
      <c r="L10" s="11">
        <f t="shared" ca="1" si="1"/>
        <v>6.7432499999999997</v>
      </c>
    </row>
    <row r="11" spans="1:12" x14ac:dyDescent="0.25">
      <c r="A11" s="1" t="s">
        <v>29</v>
      </c>
      <c r="B11" s="1">
        <v>1</v>
      </c>
      <c r="C11" s="1">
        <v>10</v>
      </c>
      <c r="D11" s="3">
        <f t="shared" si="0"/>
        <v>44571</v>
      </c>
      <c r="E11" s="4" t="s">
        <v>56</v>
      </c>
      <c r="F11" s="1" t="s">
        <v>260</v>
      </c>
      <c r="G11" s="1" t="s">
        <v>11</v>
      </c>
      <c r="H11" s="5"/>
      <c r="I11" s="5">
        <v>10</v>
      </c>
      <c r="J11" s="1"/>
      <c r="K11" s="23" cm="1">
        <f t="array" aca="1" ref="K11" ca="1">INDIRECT("'income_percent_ip'!H"&amp;SUM(B11+1))</f>
        <v>0.74924999999999997</v>
      </c>
      <c r="L11" s="11">
        <f t="shared" ca="1" si="1"/>
        <v>7.4924999999999997</v>
      </c>
    </row>
    <row r="12" spans="1:12" x14ac:dyDescent="0.25">
      <c r="A12" s="1" t="s">
        <v>29</v>
      </c>
      <c r="B12" s="1">
        <v>1</v>
      </c>
      <c r="C12" s="1">
        <v>11</v>
      </c>
      <c r="D12" s="3">
        <f t="shared" si="0"/>
        <v>44572</v>
      </c>
      <c r="E12" s="4" t="s">
        <v>57</v>
      </c>
      <c r="F12" s="1" t="s">
        <v>261</v>
      </c>
      <c r="G12" s="1" t="s">
        <v>11</v>
      </c>
      <c r="H12" s="5"/>
      <c r="I12" s="5">
        <v>11</v>
      </c>
      <c r="J12" s="1"/>
      <c r="K12" s="23" cm="1">
        <f t="array" aca="1" ref="K12" ca="1">INDIRECT("'income_percent_ip'!H"&amp;SUM(B12+1))</f>
        <v>0.74924999999999997</v>
      </c>
      <c r="L12" s="11">
        <f t="shared" ca="1" si="1"/>
        <v>8.2417499999999997</v>
      </c>
    </row>
    <row r="13" spans="1:12" x14ac:dyDescent="0.25">
      <c r="A13" s="1" t="s">
        <v>29</v>
      </c>
      <c r="B13" s="1">
        <v>1</v>
      </c>
      <c r="C13" s="1">
        <v>12</v>
      </c>
      <c r="D13" s="3">
        <f t="shared" si="0"/>
        <v>44573</v>
      </c>
      <c r="E13" s="4" t="s">
        <v>58</v>
      </c>
      <c r="F13" s="1" t="s">
        <v>262</v>
      </c>
      <c r="G13" s="1" t="s">
        <v>11</v>
      </c>
      <c r="H13" s="5"/>
      <c r="I13" s="5">
        <v>12</v>
      </c>
      <c r="J13" s="1"/>
      <c r="K13" s="23" cm="1">
        <f t="array" aca="1" ref="K13" ca="1">INDIRECT("'income_percent_ip'!H"&amp;SUM(B13+1))</f>
        <v>0.74924999999999997</v>
      </c>
      <c r="L13" s="11">
        <f t="shared" ca="1" si="1"/>
        <v>8.9909999999999997</v>
      </c>
    </row>
    <row r="14" spans="1:12" x14ac:dyDescent="0.25">
      <c r="A14" s="1" t="s">
        <v>29</v>
      </c>
      <c r="B14" s="1">
        <v>1</v>
      </c>
      <c r="C14" s="1">
        <v>13</v>
      </c>
      <c r="D14" s="3">
        <f t="shared" si="0"/>
        <v>44574</v>
      </c>
      <c r="E14" s="4" t="s">
        <v>59</v>
      </c>
      <c r="F14" s="1" t="s">
        <v>263</v>
      </c>
      <c r="G14" s="1" t="s">
        <v>11</v>
      </c>
      <c r="H14" s="5"/>
      <c r="I14" s="5">
        <v>13</v>
      </c>
      <c r="J14" s="1"/>
      <c r="K14" s="23" cm="1">
        <f t="array" aca="1" ref="K14" ca="1">INDIRECT("'income_percent_ip'!H"&amp;SUM(B14+1))</f>
        <v>0.74924999999999997</v>
      </c>
      <c r="L14" s="11">
        <f t="shared" ca="1" si="1"/>
        <v>9.7402499999999996</v>
      </c>
    </row>
    <row r="15" spans="1:12" x14ac:dyDescent="0.25">
      <c r="A15" s="1" t="s">
        <v>29</v>
      </c>
      <c r="B15" s="1">
        <v>1</v>
      </c>
      <c r="C15" s="1">
        <v>14</v>
      </c>
      <c r="D15" s="3">
        <f t="shared" si="0"/>
        <v>44575</v>
      </c>
      <c r="E15" s="4" t="s">
        <v>60</v>
      </c>
      <c r="F15" s="1" t="s">
        <v>264</v>
      </c>
      <c r="G15" s="1" t="s">
        <v>11</v>
      </c>
      <c r="H15" s="5"/>
      <c r="I15" s="5">
        <v>14</v>
      </c>
      <c r="J15" s="1"/>
      <c r="K15" s="23" cm="1">
        <f t="array" aca="1" ref="K15" ca="1">INDIRECT("'income_percent_ip'!H"&amp;SUM(B15+1))</f>
        <v>0.74924999999999997</v>
      </c>
      <c r="L15" s="11">
        <f t="shared" ca="1" si="1"/>
        <v>10.4895</v>
      </c>
    </row>
    <row r="16" spans="1:12" x14ac:dyDescent="0.25">
      <c r="A16" s="1" t="s">
        <v>29</v>
      </c>
      <c r="B16" s="1">
        <v>1</v>
      </c>
      <c r="C16" s="1">
        <v>15</v>
      </c>
      <c r="D16" s="3">
        <f t="shared" si="0"/>
        <v>44576</v>
      </c>
      <c r="E16" s="4" t="s">
        <v>61</v>
      </c>
      <c r="F16" s="1" t="s">
        <v>265</v>
      </c>
      <c r="G16" s="1" t="s">
        <v>12</v>
      </c>
      <c r="H16" s="5"/>
      <c r="I16" s="5">
        <v>15</v>
      </c>
      <c r="J16" s="1"/>
      <c r="K16" s="23" cm="1">
        <f t="array" aca="1" ref="K16" ca="1">INDIRECT("'income_percent_ip'!H"&amp;SUM(B16+1))</f>
        <v>0.74924999999999997</v>
      </c>
      <c r="L16" s="11">
        <f t="shared" ca="1" si="1"/>
        <v>11.23875</v>
      </c>
    </row>
    <row r="17" spans="1:12" x14ac:dyDescent="0.25">
      <c r="A17" s="1" t="s">
        <v>29</v>
      </c>
      <c r="B17" s="1">
        <v>1</v>
      </c>
      <c r="C17" s="1">
        <v>16</v>
      </c>
      <c r="D17" s="3">
        <f t="shared" si="0"/>
        <v>44577</v>
      </c>
      <c r="E17" s="4" t="s">
        <v>62</v>
      </c>
      <c r="F17" s="1" t="s">
        <v>266</v>
      </c>
      <c r="G17" s="1" t="s">
        <v>14</v>
      </c>
      <c r="H17" s="5"/>
      <c r="I17" s="5">
        <v>16</v>
      </c>
      <c r="J17" s="1"/>
      <c r="K17" s="23" cm="1">
        <f t="array" aca="1" ref="K17" ca="1">INDIRECT("'income_percent_ip'!H"&amp;SUM(B17+1))</f>
        <v>0.74924999999999997</v>
      </c>
      <c r="L17" s="11">
        <f t="shared" ca="1" si="1"/>
        <v>11.988</v>
      </c>
    </row>
    <row r="18" spans="1:12" ht="15.75" thickBot="1" x14ac:dyDescent="0.3">
      <c r="A18" s="6" t="s">
        <v>29</v>
      </c>
      <c r="B18" s="6">
        <v>1</v>
      </c>
      <c r="C18" s="1">
        <v>17</v>
      </c>
      <c r="D18" s="7">
        <f t="shared" si="0"/>
        <v>44578</v>
      </c>
      <c r="E18" s="4" t="s">
        <v>63</v>
      </c>
      <c r="F18" s="1" t="s">
        <v>267</v>
      </c>
      <c r="G18" s="6" t="s">
        <v>13</v>
      </c>
      <c r="H18" s="8">
        <v>10000</v>
      </c>
      <c r="I18" s="5"/>
      <c r="J18" s="6"/>
      <c r="K18" s="25" cm="1">
        <f t="array" aca="1" ref="K18" ca="1">INDIRECT("'income_percent_ip'!H"&amp;SUM(B18+1))</f>
        <v>0.74924999999999997</v>
      </c>
      <c r="L18" s="12">
        <f t="shared" ca="1" si="1"/>
        <v>0</v>
      </c>
    </row>
    <row r="19" spans="1:12" x14ac:dyDescent="0.25">
      <c r="A19" s="1" t="s">
        <v>29</v>
      </c>
      <c r="B19" s="1">
        <v>2</v>
      </c>
      <c r="C19" s="1">
        <v>1</v>
      </c>
      <c r="D19" s="3">
        <f t="shared" si="0"/>
        <v>44593</v>
      </c>
      <c r="E19" s="4" t="s">
        <v>64</v>
      </c>
      <c r="F19" s="1" t="s">
        <v>268</v>
      </c>
      <c r="G19" s="1" t="s">
        <v>11</v>
      </c>
      <c r="H19" s="5"/>
      <c r="I19" s="5">
        <v>18</v>
      </c>
      <c r="J19" s="1"/>
      <c r="K19" s="24" cm="1">
        <f t="array" aca="1" ref="K19" ca="1">INDIRECT("'income_percent_ip'!H"&amp;SUM(B19+1))</f>
        <v>0.74863636363636366</v>
      </c>
      <c r="L19" s="11">
        <f t="shared" ca="1" si="1"/>
        <v>13.475454545454546</v>
      </c>
    </row>
    <row r="20" spans="1:12" x14ac:dyDescent="0.25">
      <c r="A20" s="1" t="s">
        <v>29</v>
      </c>
      <c r="B20" s="1">
        <v>2</v>
      </c>
      <c r="C20" s="1">
        <v>2</v>
      </c>
      <c r="D20" s="3">
        <f t="shared" si="0"/>
        <v>44594</v>
      </c>
      <c r="E20" s="4" t="s">
        <v>65</v>
      </c>
      <c r="F20" s="1" t="s">
        <v>269</v>
      </c>
      <c r="G20" s="1" t="s">
        <v>11</v>
      </c>
      <c r="H20" s="5"/>
      <c r="I20" s="5">
        <v>19</v>
      </c>
      <c r="J20" s="1"/>
      <c r="K20" s="24" cm="1">
        <f t="array" aca="1" ref="K20" ca="1">INDIRECT("'income_percent_ip'!H"&amp;SUM(B20+1))</f>
        <v>0.74863636363636366</v>
      </c>
      <c r="L20" s="11">
        <f t="shared" ca="1" si="1"/>
        <v>14.22409090909091</v>
      </c>
    </row>
    <row r="21" spans="1:12" x14ac:dyDescent="0.25">
      <c r="A21" s="1" t="s">
        <v>29</v>
      </c>
      <c r="B21" s="1">
        <v>2</v>
      </c>
      <c r="C21" s="1">
        <v>3</v>
      </c>
      <c r="D21" s="3">
        <f t="shared" si="0"/>
        <v>44595</v>
      </c>
      <c r="E21" s="4" t="s">
        <v>66</v>
      </c>
      <c r="F21" s="1" t="s">
        <v>270</v>
      </c>
      <c r="G21" s="1" t="s">
        <v>11</v>
      </c>
      <c r="H21" s="5"/>
      <c r="I21" s="5">
        <v>20</v>
      </c>
      <c r="J21" s="1" t="s">
        <v>10</v>
      </c>
      <c r="K21" s="24" cm="1">
        <f t="array" aca="1" ref="K21" ca="1">INDIRECT("'income_percent_ip'!H"&amp;SUM(B21+1))</f>
        <v>0.74863636363636366</v>
      </c>
      <c r="L21" s="11">
        <f t="shared" ca="1" si="1"/>
        <v>14.972727272727273</v>
      </c>
    </row>
    <row r="22" spans="1:12" x14ac:dyDescent="0.25">
      <c r="A22" s="1" t="s">
        <v>29</v>
      </c>
      <c r="B22" s="1">
        <v>2</v>
      </c>
      <c r="C22" s="1">
        <v>4</v>
      </c>
      <c r="D22" s="3">
        <f t="shared" si="0"/>
        <v>44596</v>
      </c>
      <c r="E22" s="4" t="s">
        <v>67</v>
      </c>
      <c r="F22" s="1" t="s">
        <v>271</v>
      </c>
      <c r="G22" s="1" t="s">
        <v>11</v>
      </c>
      <c r="H22" s="5"/>
      <c r="I22" s="5">
        <v>21</v>
      </c>
      <c r="J22" s="1"/>
      <c r="K22" s="24" cm="1">
        <f t="array" aca="1" ref="K22" ca="1">INDIRECT("'income_percent_ip'!H"&amp;SUM(B22+1))</f>
        <v>0.74863636363636366</v>
      </c>
      <c r="L22" s="11">
        <f t="shared" ca="1" si="1"/>
        <v>15.721363636363638</v>
      </c>
    </row>
    <row r="23" spans="1:12" x14ac:dyDescent="0.25">
      <c r="A23" s="1" t="s">
        <v>29</v>
      </c>
      <c r="B23" s="1">
        <v>2</v>
      </c>
      <c r="C23" s="1">
        <v>5</v>
      </c>
      <c r="D23" s="3">
        <f t="shared" si="0"/>
        <v>44597</v>
      </c>
      <c r="E23" s="4" t="s">
        <v>68</v>
      </c>
      <c r="F23" s="1" t="s">
        <v>272</v>
      </c>
      <c r="G23" s="1" t="s">
        <v>11</v>
      </c>
      <c r="H23" s="5"/>
      <c r="I23" s="5">
        <v>22</v>
      </c>
      <c r="J23" s="1"/>
      <c r="K23" s="24" cm="1">
        <f t="array" aca="1" ref="K23" ca="1">INDIRECT("'income_percent_ip'!H"&amp;SUM(B23+1))</f>
        <v>0.74863636363636366</v>
      </c>
      <c r="L23" s="11">
        <f t="shared" ca="1" si="1"/>
        <v>16.47</v>
      </c>
    </row>
    <row r="24" spans="1:12" x14ac:dyDescent="0.25">
      <c r="A24" s="1" t="s">
        <v>29</v>
      </c>
      <c r="B24" s="1">
        <v>2</v>
      </c>
      <c r="C24" s="1">
        <v>6</v>
      </c>
      <c r="D24" s="3">
        <f t="shared" si="0"/>
        <v>44598</v>
      </c>
      <c r="E24" s="4" t="s">
        <v>69</v>
      </c>
      <c r="F24" s="1" t="s">
        <v>273</v>
      </c>
      <c r="G24" s="1" t="s">
        <v>12</v>
      </c>
      <c r="H24" s="5"/>
      <c r="I24" s="5">
        <v>23</v>
      </c>
      <c r="J24" s="1"/>
      <c r="K24" s="24" cm="1">
        <f t="array" aca="1" ref="K24" ca="1">INDIRECT("'income_percent_ip'!H"&amp;SUM(B24+1))</f>
        <v>0.74863636363636366</v>
      </c>
      <c r="L24" s="11">
        <f t="shared" ca="1" si="1"/>
        <v>17.218636363636364</v>
      </c>
    </row>
    <row r="25" spans="1:12" x14ac:dyDescent="0.25">
      <c r="A25" s="1" t="s">
        <v>29</v>
      </c>
      <c r="B25" s="1">
        <v>2</v>
      </c>
      <c r="C25" s="1">
        <v>7</v>
      </c>
      <c r="D25" s="3">
        <f t="shared" si="0"/>
        <v>44599</v>
      </c>
      <c r="E25" s="4" t="s">
        <v>70</v>
      </c>
      <c r="F25" s="1" t="s">
        <v>274</v>
      </c>
      <c r="G25" s="1" t="s">
        <v>11</v>
      </c>
      <c r="H25" s="5"/>
      <c r="I25" s="5">
        <v>24</v>
      </c>
      <c r="J25" s="1"/>
      <c r="K25" s="24" cm="1">
        <f t="array" aca="1" ref="K25" ca="1">INDIRECT("'income_percent_ip'!H"&amp;SUM(B25+1))</f>
        <v>0.74863636363636366</v>
      </c>
      <c r="L25" s="11">
        <f t="shared" ca="1" si="1"/>
        <v>17.967272727272729</v>
      </c>
    </row>
    <row r="26" spans="1:12" x14ac:dyDescent="0.25">
      <c r="A26" s="1" t="s">
        <v>29</v>
      </c>
      <c r="B26" s="1">
        <v>2</v>
      </c>
      <c r="C26" s="1">
        <v>8</v>
      </c>
      <c r="D26" s="3">
        <f t="shared" si="0"/>
        <v>44600</v>
      </c>
      <c r="E26" s="4" t="s">
        <v>71</v>
      </c>
      <c r="F26" s="1" t="s">
        <v>275</v>
      </c>
      <c r="G26" s="1" t="s">
        <v>11</v>
      </c>
      <c r="H26" s="5"/>
      <c r="I26" s="5">
        <v>25</v>
      </c>
      <c r="J26" s="1"/>
      <c r="K26" s="24" cm="1">
        <f t="array" aca="1" ref="K26" ca="1">INDIRECT("'income_percent_ip'!H"&amp;SUM(B26+1))</f>
        <v>0.74863636363636366</v>
      </c>
      <c r="L26" s="11">
        <f t="shared" ca="1" si="1"/>
        <v>18.71590909090909</v>
      </c>
    </row>
    <row r="27" spans="1:12" x14ac:dyDescent="0.25">
      <c r="A27" s="1" t="s">
        <v>29</v>
      </c>
      <c r="B27" s="1">
        <v>2</v>
      </c>
      <c r="C27" s="1">
        <v>9</v>
      </c>
      <c r="D27" s="3">
        <f t="shared" si="0"/>
        <v>44601</v>
      </c>
      <c r="E27" s="4" t="s">
        <v>72</v>
      </c>
      <c r="F27" s="1" t="s">
        <v>276</v>
      </c>
      <c r="G27" s="1" t="s">
        <v>12</v>
      </c>
      <c r="H27" s="5"/>
      <c r="I27" s="5">
        <v>26</v>
      </c>
      <c r="J27" s="1"/>
      <c r="K27" s="24" cm="1">
        <f t="array" aca="1" ref="K27" ca="1">INDIRECT("'income_percent_ip'!H"&amp;SUM(B27+1))</f>
        <v>0.74863636363636366</v>
      </c>
      <c r="L27" s="11">
        <f t="shared" ca="1" si="1"/>
        <v>19.464545454545455</v>
      </c>
    </row>
    <row r="28" spans="1:12" x14ac:dyDescent="0.25">
      <c r="A28" s="1" t="s">
        <v>29</v>
      </c>
      <c r="B28" s="1">
        <v>2</v>
      </c>
      <c r="C28" s="1">
        <v>10</v>
      </c>
      <c r="D28" s="3">
        <f t="shared" si="0"/>
        <v>44602</v>
      </c>
      <c r="E28" s="4" t="s">
        <v>73</v>
      </c>
      <c r="F28" s="1" t="s">
        <v>277</v>
      </c>
      <c r="G28" s="1" t="s">
        <v>11</v>
      </c>
      <c r="H28" s="5"/>
      <c r="I28" s="5">
        <v>27</v>
      </c>
      <c r="J28" s="1"/>
      <c r="K28" s="24" cm="1">
        <f t="array" aca="1" ref="K28" ca="1">INDIRECT("'income_percent_ip'!H"&amp;SUM(B28+1))</f>
        <v>0.74863636363636366</v>
      </c>
      <c r="L28" s="11">
        <f t="shared" ca="1" si="1"/>
        <v>20.21318181818182</v>
      </c>
    </row>
    <row r="29" spans="1:12" ht="15.75" thickBot="1" x14ac:dyDescent="0.3">
      <c r="A29" s="6" t="s">
        <v>29</v>
      </c>
      <c r="B29" s="6">
        <v>2</v>
      </c>
      <c r="C29" s="1">
        <v>11</v>
      </c>
      <c r="D29" s="7">
        <f t="shared" si="0"/>
        <v>44603</v>
      </c>
      <c r="E29" s="4" t="s">
        <v>74</v>
      </c>
      <c r="F29" s="1" t="s">
        <v>278</v>
      </c>
      <c r="G29" s="6" t="s">
        <v>13</v>
      </c>
      <c r="H29" s="8">
        <v>11000</v>
      </c>
      <c r="I29" s="5"/>
      <c r="J29" s="6"/>
      <c r="K29" s="25" cm="1">
        <f t="array" aca="1" ref="K29" ca="1">INDIRECT("'income_percent_ip'!H"&amp;SUM(B29+1))</f>
        <v>0.74863636363636366</v>
      </c>
      <c r="L29" s="12">
        <f t="shared" ca="1" si="1"/>
        <v>0</v>
      </c>
    </row>
    <row r="30" spans="1:12" x14ac:dyDescent="0.25">
      <c r="A30" s="1" t="s">
        <v>29</v>
      </c>
      <c r="B30" s="1">
        <v>3</v>
      </c>
      <c r="C30" s="1">
        <v>1</v>
      </c>
      <c r="D30" s="3">
        <f t="shared" si="0"/>
        <v>44621</v>
      </c>
      <c r="E30" s="4" t="s">
        <v>75</v>
      </c>
      <c r="F30" s="1" t="s">
        <v>279</v>
      </c>
      <c r="G30" s="1" t="s">
        <v>11</v>
      </c>
      <c r="H30" s="5"/>
      <c r="I30" s="5">
        <v>29</v>
      </c>
      <c r="J30" s="1"/>
      <c r="K30" s="24" cm="1">
        <f t="array" aca="1" ref="K30" ca="1">INDIRECT("'income_percent_ip'!H"&amp;SUM(B30+1))</f>
        <v>0.74812500000000004</v>
      </c>
      <c r="L30" s="11">
        <f t="shared" ca="1" si="1"/>
        <v>21.695625</v>
      </c>
    </row>
    <row r="31" spans="1:12" x14ac:dyDescent="0.25">
      <c r="A31" s="1" t="s">
        <v>29</v>
      </c>
      <c r="B31" s="1">
        <v>3</v>
      </c>
      <c r="C31" s="1">
        <v>2</v>
      </c>
      <c r="D31" s="3">
        <f t="shared" si="0"/>
        <v>44622</v>
      </c>
      <c r="E31" s="4" t="s">
        <v>76</v>
      </c>
      <c r="F31" s="1" t="s">
        <v>280</v>
      </c>
      <c r="G31" s="1" t="s">
        <v>11</v>
      </c>
      <c r="H31" s="5"/>
      <c r="I31" s="5">
        <v>30</v>
      </c>
      <c r="J31" s="1"/>
      <c r="K31" s="24" cm="1">
        <f t="array" aca="1" ref="K31" ca="1">INDIRECT("'income_percent_ip'!H"&amp;SUM(B31+1))</f>
        <v>0.74812500000000004</v>
      </c>
      <c r="L31" s="11">
        <f t="shared" ca="1" si="1"/>
        <v>22.443750000000001</v>
      </c>
    </row>
    <row r="32" spans="1:12" x14ac:dyDescent="0.25">
      <c r="A32" s="1" t="s">
        <v>29</v>
      </c>
      <c r="B32" s="1">
        <v>3</v>
      </c>
      <c r="C32" s="1">
        <v>3</v>
      </c>
      <c r="D32" s="3">
        <f t="shared" si="0"/>
        <v>44623</v>
      </c>
      <c r="E32" s="4" t="s">
        <v>77</v>
      </c>
      <c r="F32" s="1" t="s">
        <v>281</v>
      </c>
      <c r="G32" s="1" t="s">
        <v>11</v>
      </c>
      <c r="H32" s="5"/>
      <c r="I32" s="5">
        <v>31</v>
      </c>
      <c r="J32" s="1"/>
      <c r="K32" s="24" cm="1">
        <f t="array" aca="1" ref="K32" ca="1">INDIRECT("'income_percent_ip'!H"&amp;SUM(B32+1))</f>
        <v>0.74812500000000004</v>
      </c>
      <c r="L32" s="11">
        <f t="shared" ca="1" si="1"/>
        <v>23.191875</v>
      </c>
    </row>
    <row r="33" spans="1:12" x14ac:dyDescent="0.25">
      <c r="A33" s="1" t="s">
        <v>29</v>
      </c>
      <c r="B33" s="1">
        <v>3</v>
      </c>
      <c r="C33" s="1">
        <v>4</v>
      </c>
      <c r="D33" s="3">
        <f t="shared" si="0"/>
        <v>44624</v>
      </c>
      <c r="E33" s="4" t="s">
        <v>78</v>
      </c>
      <c r="F33" s="1" t="s">
        <v>282</v>
      </c>
      <c r="G33" s="1" t="s">
        <v>12</v>
      </c>
      <c r="H33" s="5"/>
      <c r="I33" s="5">
        <v>32</v>
      </c>
      <c r="J33" s="1"/>
      <c r="K33" s="24" cm="1">
        <f t="array" aca="1" ref="K33" ca="1">INDIRECT("'income_percent_ip'!H"&amp;SUM(B33+1))</f>
        <v>0.74812500000000004</v>
      </c>
      <c r="L33" s="11">
        <f t="shared" ca="1" si="1"/>
        <v>23.94</v>
      </c>
    </row>
    <row r="34" spans="1:12" x14ac:dyDescent="0.25">
      <c r="A34" s="1" t="s">
        <v>29</v>
      </c>
      <c r="B34" s="1">
        <v>3</v>
      </c>
      <c r="C34" s="1">
        <v>5</v>
      </c>
      <c r="D34" s="3">
        <f t="shared" ref="D34:D65" si="2">DATE(2022, B34, C34)</f>
        <v>44625</v>
      </c>
      <c r="E34" s="4" t="s">
        <v>79</v>
      </c>
      <c r="F34" s="1" t="s">
        <v>283</v>
      </c>
      <c r="G34" s="1" t="s">
        <v>11</v>
      </c>
      <c r="H34" s="5"/>
      <c r="I34" s="5">
        <v>33</v>
      </c>
      <c r="J34" s="1" t="s">
        <v>10</v>
      </c>
      <c r="K34" s="24" cm="1">
        <f t="array" aca="1" ref="K34" ca="1">INDIRECT("'income_percent_ip'!H"&amp;SUM(B34+1))</f>
        <v>0.74812500000000004</v>
      </c>
      <c r="L34" s="11">
        <f t="shared" ca="1" si="1"/>
        <v>24.688125000000003</v>
      </c>
    </row>
    <row r="35" spans="1:12" x14ac:dyDescent="0.25">
      <c r="A35" s="1" t="s">
        <v>29</v>
      </c>
      <c r="B35" s="1">
        <v>3</v>
      </c>
      <c r="C35" s="1">
        <v>6</v>
      </c>
      <c r="D35" s="3">
        <f t="shared" si="2"/>
        <v>44626</v>
      </c>
      <c r="E35" s="4" t="s">
        <v>80</v>
      </c>
      <c r="F35" s="1" t="s">
        <v>284</v>
      </c>
      <c r="G35" s="1" t="s">
        <v>11</v>
      </c>
      <c r="H35" s="5"/>
      <c r="I35" s="5">
        <v>34</v>
      </c>
      <c r="J35" s="1"/>
      <c r="K35" s="24" cm="1">
        <f t="array" aca="1" ref="K35" ca="1">INDIRECT("'income_percent_ip'!H"&amp;SUM(B35+1))</f>
        <v>0.74812500000000004</v>
      </c>
      <c r="L35" s="11">
        <f t="shared" ca="1" si="1"/>
        <v>25.436250000000001</v>
      </c>
    </row>
    <row r="36" spans="1:12" x14ac:dyDescent="0.25">
      <c r="A36" s="1" t="s">
        <v>29</v>
      </c>
      <c r="B36" s="1">
        <v>3</v>
      </c>
      <c r="C36" s="1">
        <v>7</v>
      </c>
      <c r="D36" s="3">
        <f t="shared" si="2"/>
        <v>44627</v>
      </c>
      <c r="E36" s="4" t="s">
        <v>81</v>
      </c>
      <c r="F36" s="1" t="s">
        <v>285</v>
      </c>
      <c r="G36" s="1" t="s">
        <v>11</v>
      </c>
      <c r="H36" s="5"/>
      <c r="I36" s="5">
        <v>35</v>
      </c>
      <c r="J36" s="1"/>
      <c r="K36" s="24" cm="1">
        <f t="array" aca="1" ref="K36" ca="1">INDIRECT("'income_percent_ip'!H"&amp;SUM(B36+1))</f>
        <v>0.74812500000000004</v>
      </c>
      <c r="L36" s="11">
        <f t="shared" ca="1" si="1"/>
        <v>26.184375000000003</v>
      </c>
    </row>
    <row r="37" spans="1:12" x14ac:dyDescent="0.25">
      <c r="A37" s="1" t="s">
        <v>29</v>
      </c>
      <c r="B37" s="1">
        <v>3</v>
      </c>
      <c r="C37" s="1">
        <v>8</v>
      </c>
      <c r="D37" s="3">
        <f t="shared" si="2"/>
        <v>44628</v>
      </c>
      <c r="E37" s="4" t="s">
        <v>82</v>
      </c>
      <c r="F37" s="1" t="s">
        <v>286</v>
      </c>
      <c r="G37" s="1" t="s">
        <v>12</v>
      </c>
      <c r="H37" s="5"/>
      <c r="I37" s="5">
        <v>36</v>
      </c>
      <c r="J37" s="1"/>
      <c r="K37" s="24" cm="1">
        <f t="array" aca="1" ref="K37" ca="1">INDIRECT("'income_percent_ip'!H"&amp;SUM(B37+1))</f>
        <v>0.74812500000000004</v>
      </c>
      <c r="L37" s="11">
        <f t="shared" ca="1" si="1"/>
        <v>26.932500000000001</v>
      </c>
    </row>
    <row r="38" spans="1:12" x14ac:dyDescent="0.25">
      <c r="A38" s="1" t="s">
        <v>29</v>
      </c>
      <c r="B38" s="1">
        <v>3</v>
      </c>
      <c r="C38" s="1">
        <v>9</v>
      </c>
      <c r="D38" s="3">
        <f t="shared" si="2"/>
        <v>44629</v>
      </c>
      <c r="E38" s="4" t="s">
        <v>83</v>
      </c>
      <c r="F38" s="1" t="s">
        <v>287</v>
      </c>
      <c r="G38" s="1" t="s">
        <v>12</v>
      </c>
      <c r="H38" s="5"/>
      <c r="I38" s="5">
        <v>37</v>
      </c>
      <c r="J38" s="1"/>
      <c r="K38" s="24" cm="1">
        <f t="array" aca="1" ref="K38" ca="1">INDIRECT("'income_percent_ip'!H"&amp;SUM(B38+1))</f>
        <v>0.74812500000000004</v>
      </c>
      <c r="L38" s="11">
        <f t="shared" ca="1" si="1"/>
        <v>27.680625000000003</v>
      </c>
    </row>
    <row r="39" spans="1:12" x14ac:dyDescent="0.25">
      <c r="A39" s="1" t="s">
        <v>29</v>
      </c>
      <c r="B39" s="1">
        <v>3</v>
      </c>
      <c r="C39" s="1">
        <v>10</v>
      </c>
      <c r="D39" s="3">
        <f t="shared" si="2"/>
        <v>44630</v>
      </c>
      <c r="E39" s="4" t="s">
        <v>84</v>
      </c>
      <c r="F39" s="1" t="s">
        <v>288</v>
      </c>
      <c r="G39" s="1"/>
      <c r="H39" s="5"/>
      <c r="I39" s="5">
        <v>38</v>
      </c>
      <c r="J39" s="1"/>
      <c r="K39" s="24" cm="1">
        <f t="array" aca="1" ref="K39" ca="1">INDIRECT("'income_percent_ip'!H"&amp;SUM(B39+1))</f>
        <v>0.74812500000000004</v>
      </c>
      <c r="L39" s="11">
        <f t="shared" ca="1" si="1"/>
        <v>28.428750000000001</v>
      </c>
    </row>
    <row r="40" spans="1:12" x14ac:dyDescent="0.25">
      <c r="A40" s="1" t="s">
        <v>29</v>
      </c>
      <c r="B40" s="1">
        <v>3</v>
      </c>
      <c r="C40" s="1">
        <v>11</v>
      </c>
      <c r="D40" s="3">
        <f t="shared" si="2"/>
        <v>44631</v>
      </c>
      <c r="E40" s="4" t="s">
        <v>85</v>
      </c>
      <c r="F40" s="1" t="s">
        <v>289</v>
      </c>
      <c r="G40" s="1" t="s">
        <v>11</v>
      </c>
      <c r="H40" s="5"/>
      <c r="I40" s="5">
        <v>39</v>
      </c>
      <c r="J40" s="1"/>
      <c r="K40" s="24" cm="1">
        <f t="array" aca="1" ref="K40" ca="1">INDIRECT("'income_percent_ip'!H"&amp;SUM(B40+1))</f>
        <v>0.74812500000000004</v>
      </c>
      <c r="L40" s="11">
        <f t="shared" ca="1" si="1"/>
        <v>29.176875000000003</v>
      </c>
    </row>
    <row r="41" spans="1:12" x14ac:dyDescent="0.25">
      <c r="A41" s="1" t="s">
        <v>29</v>
      </c>
      <c r="B41" s="1">
        <v>3</v>
      </c>
      <c r="C41" s="1">
        <v>12</v>
      </c>
      <c r="D41" s="3">
        <f t="shared" si="2"/>
        <v>44632</v>
      </c>
      <c r="E41" s="4" t="s">
        <v>86</v>
      </c>
      <c r="F41" s="1" t="s">
        <v>290</v>
      </c>
      <c r="G41" s="1" t="s">
        <v>11</v>
      </c>
      <c r="H41" s="5"/>
      <c r="I41" s="5">
        <v>40</v>
      </c>
      <c r="J41" s="1"/>
      <c r="K41" s="24" cm="1">
        <f t="array" aca="1" ref="K41" ca="1">INDIRECT("'income_percent_ip'!H"&amp;SUM(B41+1))</f>
        <v>0.74812500000000004</v>
      </c>
      <c r="L41" s="11">
        <f t="shared" ca="1" si="1"/>
        <v>29.925000000000001</v>
      </c>
    </row>
    <row r="42" spans="1:12" x14ac:dyDescent="0.25">
      <c r="A42" s="1" t="s">
        <v>29</v>
      </c>
      <c r="B42" s="1">
        <v>3</v>
      </c>
      <c r="C42" s="1">
        <v>13</v>
      </c>
      <c r="D42" s="3">
        <f t="shared" si="2"/>
        <v>44633</v>
      </c>
      <c r="E42" s="4" t="s">
        <v>87</v>
      </c>
      <c r="F42" s="1" t="s">
        <v>291</v>
      </c>
      <c r="G42" s="1" t="s">
        <v>12</v>
      </c>
      <c r="H42" s="5"/>
      <c r="I42" s="5">
        <v>41</v>
      </c>
      <c r="J42" s="1"/>
      <c r="K42" s="24" cm="1">
        <f t="array" aca="1" ref="K42" ca="1">INDIRECT("'income_percent_ip'!H"&amp;SUM(B42+1))</f>
        <v>0.74812500000000004</v>
      </c>
      <c r="L42" s="11">
        <f t="shared" ca="1" si="1"/>
        <v>30.673125000000002</v>
      </c>
    </row>
    <row r="43" spans="1:12" x14ac:dyDescent="0.25">
      <c r="A43" s="1" t="s">
        <v>29</v>
      </c>
      <c r="B43" s="1">
        <v>3</v>
      </c>
      <c r="C43" s="1">
        <v>14</v>
      </c>
      <c r="D43" s="3">
        <f t="shared" si="2"/>
        <v>44634</v>
      </c>
      <c r="E43" s="4" t="s">
        <v>88</v>
      </c>
      <c r="F43" s="1" t="s">
        <v>292</v>
      </c>
      <c r="G43" s="1" t="s">
        <v>11</v>
      </c>
      <c r="H43" s="5"/>
      <c r="I43" s="5">
        <v>42</v>
      </c>
      <c r="J43" s="1"/>
      <c r="K43" s="24" cm="1">
        <f t="array" aca="1" ref="K43" ca="1">INDIRECT("'income_percent_ip'!H"&amp;SUM(B43+1))</f>
        <v>0.74812500000000004</v>
      </c>
      <c r="L43" s="11">
        <f t="shared" ca="1" si="1"/>
        <v>31.421250000000001</v>
      </c>
    </row>
    <row r="44" spans="1:12" ht="15.75" thickBot="1" x14ac:dyDescent="0.3">
      <c r="A44" s="6" t="s">
        <v>29</v>
      </c>
      <c r="B44" s="6">
        <v>3</v>
      </c>
      <c r="C44" s="1">
        <v>15</v>
      </c>
      <c r="D44" s="7">
        <f t="shared" si="2"/>
        <v>44635</v>
      </c>
      <c r="E44" s="4" t="s">
        <v>89</v>
      </c>
      <c r="F44" s="1" t="s">
        <v>293</v>
      </c>
      <c r="G44" s="6" t="s">
        <v>13</v>
      </c>
      <c r="H44" s="8">
        <v>12000</v>
      </c>
      <c r="I44" s="5"/>
      <c r="J44" s="6"/>
      <c r="K44" s="25" cm="1">
        <f t="array" aca="1" ref="K44" ca="1">INDIRECT("'income_percent_ip'!H"&amp;SUM(B44+1))</f>
        <v>0.74812500000000004</v>
      </c>
      <c r="L44" s="12">
        <f t="shared" ca="1" si="1"/>
        <v>0</v>
      </c>
    </row>
    <row r="45" spans="1:12" x14ac:dyDescent="0.25">
      <c r="A45" s="1" t="s">
        <v>29</v>
      </c>
      <c r="B45" s="1">
        <v>4</v>
      </c>
      <c r="C45" s="1">
        <v>1</v>
      </c>
      <c r="D45" s="3">
        <f t="shared" si="2"/>
        <v>44652</v>
      </c>
      <c r="E45" s="4" t="s">
        <v>90</v>
      </c>
      <c r="F45" s="1" t="s">
        <v>294</v>
      </c>
      <c r="G45" s="1" t="s">
        <v>12</v>
      </c>
      <c r="H45" s="5"/>
      <c r="I45" s="5">
        <v>44</v>
      </c>
      <c r="J45" s="1"/>
      <c r="K45" s="24" cm="1">
        <f t="array" aca="1" ref="K45" ca="1">INDIRECT("'income_percent_ip'!H"&amp;SUM(B45+1))</f>
        <v>0.74769230769230766</v>
      </c>
      <c r="L45" s="11">
        <f t="shared" ca="1" si="1"/>
        <v>32.89846153846154</v>
      </c>
    </row>
    <row r="46" spans="1:12" x14ac:dyDescent="0.25">
      <c r="A46" s="1" t="s">
        <v>29</v>
      </c>
      <c r="B46" s="1">
        <v>4</v>
      </c>
      <c r="C46" s="1">
        <v>2</v>
      </c>
      <c r="D46" s="3">
        <f t="shared" si="2"/>
        <v>44653</v>
      </c>
      <c r="E46" s="4" t="s">
        <v>91</v>
      </c>
      <c r="F46" s="1" t="s">
        <v>295</v>
      </c>
      <c r="G46" s="1" t="s">
        <v>11</v>
      </c>
      <c r="H46" s="5"/>
      <c r="I46" s="5">
        <v>45</v>
      </c>
      <c r="J46" s="1"/>
      <c r="K46" s="24" cm="1">
        <f t="array" aca="1" ref="K46" ca="1">INDIRECT("'income_percent_ip'!H"&amp;SUM(B46+1))</f>
        <v>0.74769230769230766</v>
      </c>
      <c r="L46" s="11">
        <f t="shared" ca="1" si="1"/>
        <v>33.646153846153844</v>
      </c>
    </row>
    <row r="47" spans="1:12" x14ac:dyDescent="0.25">
      <c r="A47" s="1" t="s">
        <v>29</v>
      </c>
      <c r="B47" s="1">
        <v>4</v>
      </c>
      <c r="C47" s="1">
        <v>3</v>
      </c>
      <c r="D47" s="3">
        <f t="shared" si="2"/>
        <v>44654</v>
      </c>
      <c r="E47" s="4" t="s">
        <v>92</v>
      </c>
      <c r="F47" s="1" t="s">
        <v>296</v>
      </c>
      <c r="G47" s="1" t="s">
        <v>11</v>
      </c>
      <c r="H47" s="5"/>
      <c r="I47" s="5">
        <v>46</v>
      </c>
      <c r="J47" s="1"/>
      <c r="K47" s="24" cm="1">
        <f t="array" aca="1" ref="K47" ca="1">INDIRECT("'income_percent_ip'!H"&amp;SUM(B47+1))</f>
        <v>0.74769230769230766</v>
      </c>
      <c r="L47" s="11">
        <f t="shared" ca="1" si="1"/>
        <v>34.393846153846155</v>
      </c>
    </row>
    <row r="48" spans="1:12" x14ac:dyDescent="0.25">
      <c r="A48" s="1" t="s">
        <v>29</v>
      </c>
      <c r="B48" s="1">
        <v>4</v>
      </c>
      <c r="C48" s="1">
        <v>4</v>
      </c>
      <c r="D48" s="3">
        <f t="shared" si="2"/>
        <v>44655</v>
      </c>
      <c r="E48" s="4" t="s">
        <v>93</v>
      </c>
      <c r="F48" s="1" t="s">
        <v>297</v>
      </c>
      <c r="G48" s="1" t="s">
        <v>11</v>
      </c>
      <c r="H48" s="5"/>
      <c r="I48" s="5">
        <v>47</v>
      </c>
      <c r="J48" s="1"/>
      <c r="K48" s="24" cm="1">
        <f t="array" aca="1" ref="K48" ca="1">INDIRECT("'income_percent_ip'!H"&amp;SUM(B48+1))</f>
        <v>0.74769230769230766</v>
      </c>
      <c r="L48" s="11">
        <f t="shared" ca="1" si="1"/>
        <v>35.14153846153846</v>
      </c>
    </row>
    <row r="49" spans="1:12" x14ac:dyDescent="0.25">
      <c r="A49" s="1" t="s">
        <v>29</v>
      </c>
      <c r="B49" s="1">
        <v>4</v>
      </c>
      <c r="C49" s="1">
        <v>5</v>
      </c>
      <c r="D49" s="3">
        <f t="shared" si="2"/>
        <v>44656</v>
      </c>
      <c r="E49" s="4" t="s">
        <v>94</v>
      </c>
      <c r="F49" s="1" t="s">
        <v>298</v>
      </c>
      <c r="G49" s="1" t="s">
        <v>11</v>
      </c>
      <c r="H49" s="5"/>
      <c r="I49" s="5">
        <v>48</v>
      </c>
      <c r="J49" s="1"/>
      <c r="K49" s="24" cm="1">
        <f t="array" aca="1" ref="K49" ca="1">INDIRECT("'income_percent_ip'!H"&amp;SUM(B49+1))</f>
        <v>0.74769230769230766</v>
      </c>
      <c r="L49" s="11">
        <f t="shared" ca="1" si="1"/>
        <v>35.889230769230764</v>
      </c>
    </row>
    <row r="50" spans="1:12" x14ac:dyDescent="0.25">
      <c r="A50" s="1" t="s">
        <v>29</v>
      </c>
      <c r="B50" s="1">
        <v>4</v>
      </c>
      <c r="C50" s="1">
        <v>6</v>
      </c>
      <c r="D50" s="3">
        <f t="shared" si="2"/>
        <v>44657</v>
      </c>
      <c r="E50" s="4" t="s">
        <v>95</v>
      </c>
      <c r="F50" s="1" t="s">
        <v>299</v>
      </c>
      <c r="G50" s="1" t="s">
        <v>11</v>
      </c>
      <c r="H50" s="5"/>
      <c r="I50" s="5">
        <v>49</v>
      </c>
      <c r="J50" s="1" t="s">
        <v>10</v>
      </c>
      <c r="K50" s="24" cm="1">
        <f t="array" aca="1" ref="K50" ca="1">INDIRECT("'income_percent_ip'!H"&amp;SUM(B50+1))</f>
        <v>0.74769230769230766</v>
      </c>
      <c r="L50" s="11">
        <f t="shared" ca="1" si="1"/>
        <v>36.636923076923075</v>
      </c>
    </row>
    <row r="51" spans="1:12" x14ac:dyDescent="0.25">
      <c r="A51" s="1" t="s">
        <v>29</v>
      </c>
      <c r="B51" s="1">
        <v>4</v>
      </c>
      <c r="C51" s="1">
        <v>7</v>
      </c>
      <c r="D51" s="3">
        <f t="shared" si="2"/>
        <v>44658</v>
      </c>
      <c r="E51" s="4" t="s">
        <v>96</v>
      </c>
      <c r="F51" s="1" t="s">
        <v>300</v>
      </c>
      <c r="G51" s="1" t="s">
        <v>11</v>
      </c>
      <c r="H51" s="5"/>
      <c r="I51" s="5">
        <v>50</v>
      </c>
      <c r="J51" s="1"/>
      <c r="K51" s="24" cm="1">
        <f t="array" aca="1" ref="K51" ca="1">INDIRECT("'income_percent_ip'!H"&amp;SUM(B51+1))</f>
        <v>0.74769230769230766</v>
      </c>
      <c r="L51" s="11">
        <f t="shared" ca="1" si="1"/>
        <v>37.38461538461538</v>
      </c>
    </row>
    <row r="52" spans="1:12" x14ac:dyDescent="0.25">
      <c r="A52" s="1" t="s">
        <v>29</v>
      </c>
      <c r="B52" s="1">
        <v>4</v>
      </c>
      <c r="C52" s="1">
        <v>8</v>
      </c>
      <c r="D52" s="3">
        <f t="shared" si="2"/>
        <v>44659</v>
      </c>
      <c r="E52" s="4" t="s">
        <v>97</v>
      </c>
      <c r="F52" s="1" t="s">
        <v>301</v>
      </c>
      <c r="G52" s="1" t="s">
        <v>12</v>
      </c>
      <c r="H52" s="5"/>
      <c r="I52" s="5">
        <v>51</v>
      </c>
      <c r="J52" s="1"/>
      <c r="K52" s="24" cm="1">
        <f t="array" aca="1" ref="K52" ca="1">INDIRECT("'income_percent_ip'!H"&amp;SUM(B52+1))</f>
        <v>0.74769230769230766</v>
      </c>
      <c r="L52" s="11">
        <f t="shared" ca="1" si="1"/>
        <v>38.132307692307691</v>
      </c>
    </row>
    <row r="53" spans="1:12" x14ac:dyDescent="0.25">
      <c r="A53" s="1" t="s">
        <v>29</v>
      </c>
      <c r="B53" s="1">
        <v>4</v>
      </c>
      <c r="C53" s="1">
        <v>9</v>
      </c>
      <c r="D53" s="3">
        <f t="shared" si="2"/>
        <v>44660</v>
      </c>
      <c r="E53" s="4" t="s">
        <v>98</v>
      </c>
      <c r="F53" s="1" t="s">
        <v>302</v>
      </c>
      <c r="G53" s="1" t="s">
        <v>11</v>
      </c>
      <c r="H53" s="5"/>
      <c r="I53" s="5">
        <v>52</v>
      </c>
      <c r="J53" s="1"/>
      <c r="K53" s="24" cm="1">
        <f t="array" aca="1" ref="K53" ca="1">INDIRECT("'income_percent_ip'!H"&amp;SUM(B53+1))</f>
        <v>0.74769230769230766</v>
      </c>
      <c r="L53" s="11">
        <f t="shared" ca="1" si="1"/>
        <v>38.879999999999995</v>
      </c>
    </row>
    <row r="54" spans="1:12" x14ac:dyDescent="0.25">
      <c r="A54" s="1" t="s">
        <v>29</v>
      </c>
      <c r="B54" s="1">
        <v>4</v>
      </c>
      <c r="C54" s="1">
        <v>10</v>
      </c>
      <c r="D54" s="3">
        <f t="shared" si="2"/>
        <v>44661</v>
      </c>
      <c r="E54" s="4" t="s">
        <v>99</v>
      </c>
      <c r="F54" s="1" t="s">
        <v>303</v>
      </c>
      <c r="G54" s="1" t="s">
        <v>11</v>
      </c>
      <c r="H54" s="5"/>
      <c r="I54" s="5">
        <v>53</v>
      </c>
      <c r="J54" s="1"/>
      <c r="K54" s="24" cm="1">
        <f t="array" aca="1" ref="K54" ca="1">INDIRECT("'income_percent_ip'!H"&amp;SUM(B54+1))</f>
        <v>0.74769230769230766</v>
      </c>
      <c r="L54" s="11">
        <f t="shared" ca="1" si="1"/>
        <v>39.627692307692307</v>
      </c>
    </row>
    <row r="55" spans="1:12" x14ac:dyDescent="0.25">
      <c r="A55" s="1" t="s">
        <v>29</v>
      </c>
      <c r="B55" s="1">
        <v>4</v>
      </c>
      <c r="C55" s="1">
        <v>11</v>
      </c>
      <c r="D55" s="3">
        <f t="shared" si="2"/>
        <v>44662</v>
      </c>
      <c r="E55" s="4" t="s">
        <v>100</v>
      </c>
      <c r="F55" s="1" t="s">
        <v>304</v>
      </c>
      <c r="G55" s="1" t="s">
        <v>12</v>
      </c>
      <c r="H55" s="5"/>
      <c r="I55" s="5">
        <v>54</v>
      </c>
      <c r="J55" s="1"/>
      <c r="K55" s="24" cm="1">
        <f t="array" aca="1" ref="K55" ca="1">INDIRECT("'income_percent_ip'!H"&amp;SUM(B55+1))</f>
        <v>0.74769230769230766</v>
      </c>
      <c r="L55" s="11">
        <f t="shared" ca="1" si="1"/>
        <v>40.375384615384611</v>
      </c>
    </row>
    <row r="56" spans="1:12" x14ac:dyDescent="0.25">
      <c r="A56" s="1" t="s">
        <v>29</v>
      </c>
      <c r="B56" s="1">
        <v>4</v>
      </c>
      <c r="C56" s="1">
        <v>12</v>
      </c>
      <c r="D56" s="3">
        <f t="shared" si="2"/>
        <v>44663</v>
      </c>
      <c r="E56" s="4" t="s">
        <v>101</v>
      </c>
      <c r="F56" s="1" t="s">
        <v>305</v>
      </c>
      <c r="G56" s="1" t="s">
        <v>11</v>
      </c>
      <c r="H56" s="5"/>
      <c r="I56" s="5">
        <v>55</v>
      </c>
      <c r="J56" s="1"/>
      <c r="K56" s="24" cm="1">
        <f t="array" aca="1" ref="K56" ca="1">INDIRECT("'income_percent_ip'!H"&amp;SUM(B56+1))</f>
        <v>0.74769230769230766</v>
      </c>
      <c r="L56" s="11">
        <f t="shared" ca="1" si="1"/>
        <v>41.123076923076923</v>
      </c>
    </row>
    <row r="57" spans="1:12" x14ac:dyDescent="0.25">
      <c r="A57" s="1" t="s">
        <v>29</v>
      </c>
      <c r="B57" s="1">
        <v>4</v>
      </c>
      <c r="C57" s="1">
        <v>13</v>
      </c>
      <c r="D57" s="3">
        <f t="shared" si="2"/>
        <v>44664</v>
      </c>
      <c r="E57" s="4" t="s">
        <v>102</v>
      </c>
      <c r="F57" s="1" t="s">
        <v>306</v>
      </c>
      <c r="G57" s="1" t="s">
        <v>11</v>
      </c>
      <c r="H57" s="5"/>
      <c r="I57" s="5">
        <v>56</v>
      </c>
      <c r="J57" s="1"/>
      <c r="K57" s="24" cm="1">
        <f t="array" aca="1" ref="K57" ca="1">INDIRECT("'income_percent_ip'!H"&amp;SUM(B57+1))</f>
        <v>0.74769230769230766</v>
      </c>
      <c r="L57" s="11">
        <f t="shared" ca="1" si="1"/>
        <v>41.870769230769227</v>
      </c>
    </row>
    <row r="58" spans="1:12" ht="15.75" thickBot="1" x14ac:dyDescent="0.3">
      <c r="A58" s="6" t="s">
        <v>29</v>
      </c>
      <c r="B58" s="6">
        <v>4</v>
      </c>
      <c r="C58" s="6">
        <v>14</v>
      </c>
      <c r="D58" s="7">
        <f t="shared" si="2"/>
        <v>44665</v>
      </c>
      <c r="E58" s="4" t="s">
        <v>103</v>
      </c>
      <c r="F58" s="1" t="s">
        <v>307</v>
      </c>
      <c r="G58" s="6" t="s">
        <v>13</v>
      </c>
      <c r="H58" s="8">
        <v>13000</v>
      </c>
      <c r="I58" s="5"/>
      <c r="J58" s="6"/>
      <c r="K58" s="25" cm="1">
        <f t="array" aca="1" ref="K58" ca="1">INDIRECT("'income_percent_ip'!H"&amp;SUM(B58+1))</f>
        <v>0.74769230769230766</v>
      </c>
      <c r="L58" s="12">
        <f t="shared" ca="1" si="1"/>
        <v>0</v>
      </c>
    </row>
    <row r="59" spans="1:12" x14ac:dyDescent="0.25">
      <c r="A59" s="1" t="s">
        <v>29</v>
      </c>
      <c r="B59" s="1">
        <v>5</v>
      </c>
      <c r="C59" s="1">
        <v>2</v>
      </c>
      <c r="D59" s="3">
        <f t="shared" si="2"/>
        <v>44683</v>
      </c>
      <c r="E59" s="4" t="s">
        <v>104</v>
      </c>
      <c r="F59" s="1" t="s">
        <v>308</v>
      </c>
      <c r="G59" s="1" t="s">
        <v>11</v>
      </c>
      <c r="H59" s="5"/>
      <c r="I59" s="5">
        <v>58</v>
      </c>
      <c r="J59" s="1"/>
      <c r="K59" s="24" cm="1">
        <f t="array" aca="1" ref="K59" ca="1">INDIRECT("'income_percent_ip'!H"&amp;SUM(B59+1))</f>
        <v>0.74732142857142858</v>
      </c>
      <c r="L59" s="11">
        <f t="shared" ca="1" si="1"/>
        <v>43.344642857142858</v>
      </c>
    </row>
    <row r="60" spans="1:12" x14ac:dyDescent="0.25">
      <c r="A60" s="1" t="s">
        <v>29</v>
      </c>
      <c r="B60" s="1">
        <v>5</v>
      </c>
      <c r="C60" s="1">
        <v>2</v>
      </c>
      <c r="D60" s="3">
        <f t="shared" si="2"/>
        <v>44683</v>
      </c>
      <c r="E60" s="4" t="s">
        <v>105</v>
      </c>
      <c r="F60" s="1" t="s">
        <v>309</v>
      </c>
      <c r="G60" s="1" t="s">
        <v>11</v>
      </c>
      <c r="H60" s="5"/>
      <c r="I60" s="5">
        <v>59</v>
      </c>
      <c r="J60" s="1"/>
      <c r="K60" s="24" cm="1">
        <f t="array" aca="1" ref="K60" ca="1">INDIRECT("'income_percent_ip'!H"&amp;SUM(B60+1))</f>
        <v>0.74732142857142858</v>
      </c>
      <c r="L60" s="11">
        <f t="shared" ca="1" si="1"/>
        <v>44.091964285714283</v>
      </c>
    </row>
    <row r="61" spans="1:12" x14ac:dyDescent="0.25">
      <c r="A61" s="1" t="s">
        <v>29</v>
      </c>
      <c r="B61" s="1">
        <v>5</v>
      </c>
      <c r="C61" s="1">
        <v>10</v>
      </c>
      <c r="D61" s="3">
        <f t="shared" si="2"/>
        <v>44691</v>
      </c>
      <c r="E61" s="4" t="s">
        <v>106</v>
      </c>
      <c r="F61" s="1" t="s">
        <v>310</v>
      </c>
      <c r="G61" s="1" t="s">
        <v>11</v>
      </c>
      <c r="H61" s="5"/>
      <c r="I61" s="5">
        <v>60</v>
      </c>
      <c r="J61" s="1"/>
      <c r="K61" s="24" cm="1">
        <f t="array" aca="1" ref="K61" ca="1">INDIRECT("'income_percent_ip'!H"&amp;SUM(B61+1))</f>
        <v>0.74732142857142858</v>
      </c>
      <c r="L61" s="11">
        <f t="shared" ca="1" si="1"/>
        <v>44.839285714285715</v>
      </c>
    </row>
    <row r="62" spans="1:12" x14ac:dyDescent="0.25">
      <c r="A62" s="1" t="s">
        <v>29</v>
      </c>
      <c r="B62" s="1">
        <v>5</v>
      </c>
      <c r="C62" s="1">
        <v>11</v>
      </c>
      <c r="D62" s="3">
        <f t="shared" si="2"/>
        <v>44692</v>
      </c>
      <c r="E62" s="4" t="s">
        <v>107</v>
      </c>
      <c r="F62" s="1" t="s">
        <v>311</v>
      </c>
      <c r="G62" s="1" t="s">
        <v>11</v>
      </c>
      <c r="H62" s="5"/>
      <c r="I62" s="5">
        <v>61</v>
      </c>
      <c r="J62" s="1" t="s">
        <v>10</v>
      </c>
      <c r="K62" s="24" cm="1">
        <f t="array" aca="1" ref="K62" ca="1">INDIRECT("'income_percent_ip'!H"&amp;SUM(B62+1))</f>
        <v>0.74732142857142858</v>
      </c>
      <c r="L62" s="11">
        <f t="shared" ca="1" si="1"/>
        <v>45.58660714285714</v>
      </c>
    </row>
    <row r="63" spans="1:12" x14ac:dyDescent="0.25">
      <c r="A63" s="1" t="s">
        <v>29</v>
      </c>
      <c r="B63" s="1">
        <v>5</v>
      </c>
      <c r="C63" s="1">
        <v>12</v>
      </c>
      <c r="D63" s="3">
        <f t="shared" si="2"/>
        <v>44693</v>
      </c>
      <c r="E63" s="4" t="s">
        <v>108</v>
      </c>
      <c r="F63" s="1" t="s">
        <v>312</v>
      </c>
      <c r="G63" s="1" t="s">
        <v>11</v>
      </c>
      <c r="H63" s="5"/>
      <c r="I63" s="5">
        <v>62</v>
      </c>
      <c r="J63" s="1"/>
      <c r="K63" s="24" cm="1">
        <f t="array" aca="1" ref="K63" ca="1">INDIRECT("'income_percent_ip'!H"&amp;SUM(B63+1))</f>
        <v>0.74732142857142858</v>
      </c>
      <c r="L63" s="11">
        <f t="shared" ca="1" si="1"/>
        <v>46.333928571428572</v>
      </c>
    </row>
    <row r="64" spans="1:12" x14ac:dyDescent="0.25">
      <c r="A64" s="1" t="s">
        <v>29</v>
      </c>
      <c r="B64" s="1">
        <v>5</v>
      </c>
      <c r="C64" s="1">
        <v>16</v>
      </c>
      <c r="D64" s="3">
        <f t="shared" si="2"/>
        <v>44697</v>
      </c>
      <c r="E64" s="4" t="s">
        <v>109</v>
      </c>
      <c r="F64" s="1" t="s">
        <v>313</v>
      </c>
      <c r="G64" s="1" t="s">
        <v>12</v>
      </c>
      <c r="H64" s="5"/>
      <c r="I64" s="5">
        <v>63</v>
      </c>
      <c r="J64" s="1"/>
      <c r="K64" s="24" cm="1">
        <f t="array" aca="1" ref="K64" ca="1">INDIRECT("'income_percent_ip'!H"&amp;SUM(B64+1))</f>
        <v>0.74732142857142858</v>
      </c>
      <c r="L64" s="11">
        <f t="shared" ca="1" si="1"/>
        <v>47.081249999999997</v>
      </c>
    </row>
    <row r="65" spans="1:12" x14ac:dyDescent="0.25">
      <c r="A65" s="1" t="s">
        <v>29</v>
      </c>
      <c r="B65" s="1">
        <v>5</v>
      </c>
      <c r="C65" s="1">
        <v>16</v>
      </c>
      <c r="D65" s="3">
        <f t="shared" si="2"/>
        <v>44697</v>
      </c>
      <c r="E65" s="4" t="s">
        <v>110</v>
      </c>
      <c r="F65" s="1" t="s">
        <v>314</v>
      </c>
      <c r="G65" s="1" t="s">
        <v>11</v>
      </c>
      <c r="H65" s="5"/>
      <c r="I65" s="5">
        <v>64</v>
      </c>
      <c r="J65" s="1"/>
      <c r="K65" s="24" cm="1">
        <f t="array" aca="1" ref="K65" ca="1">INDIRECT("'income_percent_ip'!H"&amp;SUM(B65+1))</f>
        <v>0.74732142857142858</v>
      </c>
      <c r="L65" s="11">
        <f t="shared" ca="1" si="1"/>
        <v>47.828571428571429</v>
      </c>
    </row>
    <row r="66" spans="1:12" x14ac:dyDescent="0.25">
      <c r="A66" s="1" t="s">
        <v>29</v>
      </c>
      <c r="B66" s="1">
        <v>5</v>
      </c>
      <c r="C66" s="1">
        <v>22</v>
      </c>
      <c r="D66" s="3">
        <f t="shared" ref="D66:D97" si="3">DATE(2022, B66, C66)</f>
        <v>44703</v>
      </c>
      <c r="E66" s="4" t="s">
        <v>111</v>
      </c>
      <c r="F66" s="1" t="s">
        <v>315</v>
      </c>
      <c r="G66" s="1" t="s">
        <v>11</v>
      </c>
      <c r="H66" s="5"/>
      <c r="I66" s="5">
        <v>65</v>
      </c>
      <c r="J66" s="1"/>
      <c r="K66" s="24" cm="1">
        <f t="array" aca="1" ref="K66" ca="1">INDIRECT("'income_percent_ip'!H"&amp;SUM(B66+1))</f>
        <v>0.74732142857142858</v>
      </c>
      <c r="L66" s="11">
        <f t="shared" ref="L66:L129" ca="1" si="4">K66*I66</f>
        <v>48.575892857142861</v>
      </c>
    </row>
    <row r="67" spans="1:12" x14ac:dyDescent="0.25">
      <c r="A67" s="1" t="s">
        <v>29</v>
      </c>
      <c r="B67" s="1">
        <v>5</v>
      </c>
      <c r="C67" s="1">
        <v>22</v>
      </c>
      <c r="D67" s="3">
        <f t="shared" si="3"/>
        <v>44703</v>
      </c>
      <c r="E67" s="4" t="s">
        <v>112</v>
      </c>
      <c r="F67" s="1" t="s">
        <v>316</v>
      </c>
      <c r="G67" s="1" t="s">
        <v>11</v>
      </c>
      <c r="H67" s="5"/>
      <c r="I67" s="5">
        <v>66</v>
      </c>
      <c r="J67" s="1"/>
      <c r="K67" s="24" cm="1">
        <f t="array" aca="1" ref="K67" ca="1">INDIRECT("'income_percent_ip'!H"&amp;SUM(B67+1))</f>
        <v>0.74732142857142858</v>
      </c>
      <c r="L67" s="11">
        <f t="shared" ca="1" si="4"/>
        <v>49.323214285714286</v>
      </c>
    </row>
    <row r="68" spans="1:12" x14ac:dyDescent="0.25">
      <c r="A68" s="1" t="s">
        <v>29</v>
      </c>
      <c r="B68" s="1">
        <v>5</v>
      </c>
      <c r="C68" s="1">
        <v>28</v>
      </c>
      <c r="D68" s="3">
        <f t="shared" si="3"/>
        <v>44709</v>
      </c>
      <c r="E68" s="4" t="s">
        <v>113</v>
      </c>
      <c r="F68" s="1" t="s">
        <v>317</v>
      </c>
      <c r="G68" s="1" t="s">
        <v>11</v>
      </c>
      <c r="H68" s="5"/>
      <c r="I68" s="5">
        <v>67</v>
      </c>
      <c r="J68" s="1"/>
      <c r="K68" s="24" cm="1">
        <f t="array" aca="1" ref="K68" ca="1">INDIRECT("'income_percent_ip'!H"&amp;SUM(B68+1))</f>
        <v>0.74732142857142858</v>
      </c>
      <c r="L68" s="11">
        <f t="shared" ca="1" si="4"/>
        <v>50.070535714285718</v>
      </c>
    </row>
    <row r="69" spans="1:12" x14ac:dyDescent="0.25">
      <c r="A69" s="1" t="s">
        <v>29</v>
      </c>
      <c r="B69" s="1">
        <v>5</v>
      </c>
      <c r="C69" s="1">
        <v>30</v>
      </c>
      <c r="D69" s="3">
        <f t="shared" si="3"/>
        <v>44711</v>
      </c>
      <c r="E69" s="4" t="s">
        <v>114</v>
      </c>
      <c r="F69" s="1" t="s">
        <v>318</v>
      </c>
      <c r="G69" s="1" t="s">
        <v>11</v>
      </c>
      <c r="H69" s="5"/>
      <c r="I69" s="5">
        <v>68</v>
      </c>
      <c r="J69" s="1"/>
      <c r="K69" s="24" cm="1">
        <f t="array" aca="1" ref="K69" ca="1">INDIRECT("'income_percent_ip'!H"&amp;SUM(B69+1))</f>
        <v>0.74732142857142858</v>
      </c>
      <c r="L69" s="11">
        <f t="shared" ca="1" si="4"/>
        <v>50.817857142857143</v>
      </c>
    </row>
    <row r="70" spans="1:12" x14ac:dyDescent="0.25">
      <c r="A70" s="1" t="s">
        <v>29</v>
      </c>
      <c r="B70" s="1">
        <v>5</v>
      </c>
      <c r="C70" s="1">
        <v>31</v>
      </c>
      <c r="D70" s="3">
        <f t="shared" si="3"/>
        <v>44712</v>
      </c>
      <c r="E70" s="4" t="s">
        <v>115</v>
      </c>
      <c r="F70" s="1" t="s">
        <v>319</v>
      </c>
      <c r="G70" s="1" t="s">
        <v>13</v>
      </c>
      <c r="H70" s="5">
        <v>14000</v>
      </c>
      <c r="I70" s="5"/>
      <c r="J70" s="1"/>
      <c r="K70" s="24" cm="1">
        <f t="array" aca="1" ref="K70" ca="1">INDIRECT("'income_percent_ip'!H"&amp;SUM(B70+1))</f>
        <v>0.74732142857142858</v>
      </c>
      <c r="L70" s="11">
        <f t="shared" ca="1" si="4"/>
        <v>0</v>
      </c>
    </row>
    <row r="71" spans="1:12" x14ac:dyDescent="0.25">
      <c r="A71" s="1" t="s">
        <v>29</v>
      </c>
      <c r="B71" s="1">
        <v>5</v>
      </c>
      <c r="C71" s="1">
        <v>31</v>
      </c>
      <c r="D71" s="3">
        <f t="shared" si="3"/>
        <v>44712</v>
      </c>
      <c r="E71" s="4" t="s">
        <v>116</v>
      </c>
      <c r="F71" s="1" t="s">
        <v>320</v>
      </c>
      <c r="G71" s="1" t="s">
        <v>21</v>
      </c>
      <c r="H71" s="5"/>
      <c r="I71" s="5">
        <v>70</v>
      </c>
      <c r="J71" s="1"/>
      <c r="K71" s="24" cm="1">
        <f t="array" aca="1" ref="K71" ca="1">INDIRECT("'income_percent_ip'!H"&amp;SUM(B71+1))</f>
        <v>0.74732142857142858</v>
      </c>
      <c r="L71" s="11">
        <f t="shared" ca="1" si="4"/>
        <v>52.3125</v>
      </c>
    </row>
    <row r="72" spans="1:12" x14ac:dyDescent="0.25">
      <c r="A72" s="1" t="s">
        <v>29</v>
      </c>
      <c r="B72" s="1">
        <v>5</v>
      </c>
      <c r="C72" s="1">
        <v>31</v>
      </c>
      <c r="D72" s="3">
        <f t="shared" si="3"/>
        <v>44712</v>
      </c>
      <c r="E72" s="4" t="s">
        <v>117</v>
      </c>
      <c r="F72" s="1" t="s">
        <v>321</v>
      </c>
      <c r="G72" s="1" t="s">
        <v>22</v>
      </c>
      <c r="H72" s="5"/>
      <c r="I72" s="5">
        <v>71</v>
      </c>
      <c r="J72" s="1"/>
      <c r="K72" s="24" cm="1">
        <f t="array" aca="1" ref="K72" ca="1">INDIRECT("'income_percent_ip'!H"&amp;SUM(B72+1))</f>
        <v>0.74732142857142858</v>
      </c>
      <c r="L72" s="11">
        <f t="shared" ca="1" si="4"/>
        <v>53.059821428571432</v>
      </c>
    </row>
    <row r="73" spans="1:12" ht="15.75" thickBot="1" x14ac:dyDescent="0.3">
      <c r="A73" s="6" t="s">
        <v>29</v>
      </c>
      <c r="B73" s="6">
        <v>5</v>
      </c>
      <c r="C73" s="6">
        <v>31</v>
      </c>
      <c r="D73" s="7">
        <f t="shared" si="3"/>
        <v>44712</v>
      </c>
      <c r="E73" s="4" t="s">
        <v>118</v>
      </c>
      <c r="F73" s="1" t="s">
        <v>322</v>
      </c>
      <c r="G73" s="6" t="s">
        <v>23</v>
      </c>
      <c r="H73" s="8"/>
      <c r="I73" s="5">
        <v>72</v>
      </c>
      <c r="J73" s="6"/>
      <c r="K73" s="25" cm="1">
        <f t="array" aca="1" ref="K73" ca="1">INDIRECT("'income_percent_ip'!H"&amp;SUM(B73+1))</f>
        <v>0.74732142857142858</v>
      </c>
      <c r="L73" s="12">
        <f t="shared" ca="1" si="4"/>
        <v>53.807142857142857</v>
      </c>
    </row>
    <row r="74" spans="1:12" x14ac:dyDescent="0.25">
      <c r="A74" s="1" t="s">
        <v>29</v>
      </c>
      <c r="B74" s="1">
        <v>6</v>
      </c>
      <c r="C74" s="1">
        <v>1</v>
      </c>
      <c r="D74" s="3">
        <f t="shared" si="3"/>
        <v>44713</v>
      </c>
      <c r="E74" s="4" t="s">
        <v>119</v>
      </c>
      <c r="F74" s="1" t="s">
        <v>323</v>
      </c>
      <c r="G74" s="1" t="s">
        <v>11</v>
      </c>
      <c r="H74" s="5"/>
      <c r="I74" s="5">
        <v>73</v>
      </c>
      <c r="J74" s="1"/>
      <c r="K74" s="24" cm="1">
        <f t="array" aca="1" ref="K74" ca="1">INDIRECT("'income_percent_ip'!H"&amp;SUM(B74+1))</f>
        <v>0.747</v>
      </c>
      <c r="L74" s="11">
        <f t="shared" ca="1" si="4"/>
        <v>54.530999999999999</v>
      </c>
    </row>
    <row r="75" spans="1:12" x14ac:dyDescent="0.25">
      <c r="A75" s="1" t="s">
        <v>29</v>
      </c>
      <c r="B75" s="1">
        <v>6</v>
      </c>
      <c r="C75" s="1">
        <v>3</v>
      </c>
      <c r="D75" s="3">
        <f t="shared" si="3"/>
        <v>44715</v>
      </c>
      <c r="E75" s="4" t="s">
        <v>120</v>
      </c>
      <c r="F75" s="1" t="s">
        <v>324</v>
      </c>
      <c r="G75" s="1" t="s">
        <v>12</v>
      </c>
      <c r="H75" s="5"/>
      <c r="I75" s="5">
        <v>74</v>
      </c>
      <c r="J75" s="1"/>
      <c r="K75" s="24" cm="1">
        <f t="array" aca="1" ref="K75" ca="1">INDIRECT("'income_percent_ip'!H"&amp;SUM(B75+1))</f>
        <v>0.747</v>
      </c>
      <c r="L75" s="11">
        <f t="shared" ca="1" si="4"/>
        <v>55.277999999999999</v>
      </c>
    </row>
    <row r="76" spans="1:12" x14ac:dyDescent="0.25">
      <c r="A76" s="1" t="s">
        <v>29</v>
      </c>
      <c r="B76" s="1">
        <v>6</v>
      </c>
      <c r="C76" s="1">
        <v>10</v>
      </c>
      <c r="D76" s="3">
        <f t="shared" si="3"/>
        <v>44722</v>
      </c>
      <c r="E76" s="4" t="s">
        <v>121</v>
      </c>
      <c r="F76" s="1" t="s">
        <v>325</v>
      </c>
      <c r="G76" s="1" t="s">
        <v>11</v>
      </c>
      <c r="H76" s="5"/>
      <c r="I76" s="5">
        <v>75</v>
      </c>
      <c r="J76" s="1"/>
      <c r="K76" s="24" cm="1">
        <f t="array" aca="1" ref="K76" ca="1">INDIRECT("'income_percent_ip'!H"&amp;SUM(B76+1))</f>
        <v>0.747</v>
      </c>
      <c r="L76" s="11">
        <f t="shared" ca="1" si="4"/>
        <v>56.024999999999999</v>
      </c>
    </row>
    <row r="77" spans="1:12" x14ac:dyDescent="0.25">
      <c r="A77" s="1" t="s">
        <v>29</v>
      </c>
      <c r="B77" s="1">
        <v>6</v>
      </c>
      <c r="C77" s="1">
        <v>11</v>
      </c>
      <c r="D77" s="3">
        <f t="shared" si="3"/>
        <v>44723</v>
      </c>
      <c r="E77" s="4" t="s">
        <v>122</v>
      </c>
      <c r="F77" s="1" t="s">
        <v>326</v>
      </c>
      <c r="G77" s="1" t="s">
        <v>11</v>
      </c>
      <c r="H77" s="5"/>
      <c r="I77" s="5">
        <v>76</v>
      </c>
      <c r="J77" s="1"/>
      <c r="K77" s="24" cm="1">
        <f t="array" aca="1" ref="K77" ca="1">INDIRECT("'income_percent_ip'!H"&amp;SUM(B77+1))</f>
        <v>0.747</v>
      </c>
      <c r="L77" s="11">
        <f t="shared" ca="1" si="4"/>
        <v>56.771999999999998</v>
      </c>
    </row>
    <row r="78" spans="1:12" x14ac:dyDescent="0.25">
      <c r="A78" s="1" t="s">
        <v>29</v>
      </c>
      <c r="B78" s="1">
        <v>6</v>
      </c>
      <c r="C78" s="1">
        <v>11</v>
      </c>
      <c r="D78" s="3">
        <f t="shared" si="3"/>
        <v>44723</v>
      </c>
      <c r="E78" s="4" t="s">
        <v>123</v>
      </c>
      <c r="F78" s="1" t="s">
        <v>327</v>
      </c>
      <c r="G78" s="1" t="s">
        <v>11</v>
      </c>
      <c r="H78" s="5"/>
      <c r="I78" s="5">
        <v>77</v>
      </c>
      <c r="J78" s="1"/>
      <c r="K78" s="24" cm="1">
        <f t="array" aca="1" ref="K78" ca="1">INDIRECT("'income_percent_ip'!H"&amp;SUM(B78+1))</f>
        <v>0.747</v>
      </c>
      <c r="L78" s="11">
        <f t="shared" ca="1" si="4"/>
        <v>57.518999999999998</v>
      </c>
    </row>
    <row r="79" spans="1:12" x14ac:dyDescent="0.25">
      <c r="A79" s="1" t="s">
        <v>29</v>
      </c>
      <c r="B79" s="1">
        <v>6</v>
      </c>
      <c r="C79" s="1">
        <v>11</v>
      </c>
      <c r="D79" s="3">
        <f t="shared" si="3"/>
        <v>44723</v>
      </c>
      <c r="E79" s="4" t="s">
        <v>124</v>
      </c>
      <c r="F79" s="1" t="s">
        <v>328</v>
      </c>
      <c r="G79" s="1" t="s">
        <v>12</v>
      </c>
      <c r="H79" s="5"/>
      <c r="I79" s="5">
        <v>78</v>
      </c>
      <c r="J79" s="1"/>
      <c r="K79" s="24" cm="1">
        <f t="array" aca="1" ref="K79" ca="1">INDIRECT("'income_percent_ip'!H"&amp;SUM(B79+1))</f>
        <v>0.747</v>
      </c>
      <c r="L79" s="11">
        <f t="shared" ca="1" si="4"/>
        <v>58.265999999999998</v>
      </c>
    </row>
    <row r="80" spans="1:12" x14ac:dyDescent="0.25">
      <c r="A80" s="1" t="s">
        <v>29</v>
      </c>
      <c r="B80" s="1">
        <v>6</v>
      </c>
      <c r="C80" s="1">
        <v>16</v>
      </c>
      <c r="D80" s="3">
        <f t="shared" si="3"/>
        <v>44728</v>
      </c>
      <c r="E80" s="4" t="s">
        <v>125</v>
      </c>
      <c r="F80" s="1" t="s">
        <v>329</v>
      </c>
      <c r="G80" s="1" t="s">
        <v>11</v>
      </c>
      <c r="H80" s="5"/>
      <c r="I80" s="5">
        <v>79</v>
      </c>
      <c r="J80" s="1"/>
      <c r="K80" s="24" cm="1">
        <f t="array" aca="1" ref="K80" ca="1">INDIRECT("'income_percent_ip'!H"&amp;SUM(B80+1))</f>
        <v>0.747</v>
      </c>
      <c r="L80" s="11">
        <f t="shared" ca="1" si="4"/>
        <v>59.012999999999998</v>
      </c>
    </row>
    <row r="81" spans="1:12" x14ac:dyDescent="0.25">
      <c r="A81" s="1" t="s">
        <v>29</v>
      </c>
      <c r="B81" s="1">
        <v>6</v>
      </c>
      <c r="C81" s="1">
        <v>16</v>
      </c>
      <c r="D81" s="3">
        <f t="shared" si="3"/>
        <v>44728</v>
      </c>
      <c r="E81" s="4" t="s">
        <v>126</v>
      </c>
      <c r="F81" s="1" t="s">
        <v>330</v>
      </c>
      <c r="G81" s="1" t="s">
        <v>11</v>
      </c>
      <c r="H81" s="5"/>
      <c r="I81" s="5">
        <v>80</v>
      </c>
      <c r="J81" s="1"/>
      <c r="K81" s="24" cm="1">
        <f t="array" aca="1" ref="K81" ca="1">INDIRECT("'income_percent_ip'!H"&amp;SUM(B81+1))</f>
        <v>0.747</v>
      </c>
      <c r="L81" s="11">
        <f t="shared" ca="1" si="4"/>
        <v>59.76</v>
      </c>
    </row>
    <row r="82" spans="1:12" x14ac:dyDescent="0.25">
      <c r="A82" s="1" t="s">
        <v>29</v>
      </c>
      <c r="B82" s="1">
        <v>6</v>
      </c>
      <c r="C82" s="1">
        <v>21</v>
      </c>
      <c r="D82" s="3">
        <f t="shared" si="3"/>
        <v>44733</v>
      </c>
      <c r="E82" s="4" t="s">
        <v>127</v>
      </c>
      <c r="F82" s="1" t="s">
        <v>331</v>
      </c>
      <c r="G82" s="1" t="s">
        <v>11</v>
      </c>
      <c r="H82" s="5"/>
      <c r="I82" s="5">
        <v>81</v>
      </c>
      <c r="J82" s="1"/>
      <c r="K82" s="24" cm="1">
        <f t="array" aca="1" ref="K82" ca="1">INDIRECT("'income_percent_ip'!H"&amp;SUM(B82+1))</f>
        <v>0.747</v>
      </c>
      <c r="L82" s="11">
        <f t="shared" ca="1" si="4"/>
        <v>60.506999999999998</v>
      </c>
    </row>
    <row r="83" spans="1:12" x14ac:dyDescent="0.25">
      <c r="A83" s="1" t="s">
        <v>29</v>
      </c>
      <c r="B83" s="1">
        <v>6</v>
      </c>
      <c r="C83" s="1">
        <v>21</v>
      </c>
      <c r="D83" s="3">
        <f t="shared" si="3"/>
        <v>44733</v>
      </c>
      <c r="E83" s="4" t="s">
        <v>128</v>
      </c>
      <c r="F83" s="1" t="s">
        <v>332</v>
      </c>
      <c r="G83" s="1" t="s">
        <v>12</v>
      </c>
      <c r="H83" s="5"/>
      <c r="I83" s="5">
        <v>82</v>
      </c>
      <c r="J83" s="1"/>
      <c r="K83" s="24" cm="1">
        <f t="array" aca="1" ref="K83" ca="1">INDIRECT("'income_percent_ip'!H"&amp;SUM(B83+1))</f>
        <v>0.747</v>
      </c>
      <c r="L83" s="11">
        <f t="shared" ca="1" si="4"/>
        <v>61.253999999999998</v>
      </c>
    </row>
    <row r="84" spans="1:12" x14ac:dyDescent="0.25">
      <c r="A84" s="1" t="s">
        <v>29</v>
      </c>
      <c r="B84" s="1">
        <v>6</v>
      </c>
      <c r="C84" s="1">
        <v>21</v>
      </c>
      <c r="D84" s="3">
        <f t="shared" si="3"/>
        <v>44733</v>
      </c>
      <c r="E84" s="4" t="s">
        <v>129</v>
      </c>
      <c r="F84" s="1" t="s">
        <v>333</v>
      </c>
      <c r="G84" s="1" t="s">
        <v>11</v>
      </c>
      <c r="H84" s="5"/>
      <c r="I84" s="5">
        <v>83</v>
      </c>
      <c r="J84" s="1"/>
      <c r="K84" s="24" cm="1">
        <f t="array" aca="1" ref="K84" ca="1">INDIRECT("'income_percent_ip'!H"&amp;SUM(B84+1))</f>
        <v>0.747</v>
      </c>
      <c r="L84" s="11">
        <f t="shared" ca="1" si="4"/>
        <v>62.000999999999998</v>
      </c>
    </row>
    <row r="85" spans="1:12" x14ac:dyDescent="0.25">
      <c r="A85" s="1" t="s">
        <v>29</v>
      </c>
      <c r="B85" s="1">
        <v>6</v>
      </c>
      <c r="C85" s="1">
        <v>30</v>
      </c>
      <c r="D85" s="3">
        <f t="shared" si="3"/>
        <v>44742</v>
      </c>
      <c r="E85" s="4" t="s">
        <v>130</v>
      </c>
      <c r="F85" s="1" t="s">
        <v>334</v>
      </c>
      <c r="G85" s="1" t="s">
        <v>11</v>
      </c>
      <c r="H85" s="5"/>
      <c r="I85" s="5">
        <v>84</v>
      </c>
      <c r="J85" s="1" t="s">
        <v>10</v>
      </c>
      <c r="K85" s="24" cm="1">
        <f t="array" aca="1" ref="K85" ca="1">INDIRECT("'income_percent_ip'!H"&amp;SUM(B85+1))</f>
        <v>0.747</v>
      </c>
      <c r="L85" s="11">
        <f t="shared" ca="1" si="4"/>
        <v>62.747999999999998</v>
      </c>
    </row>
    <row r="86" spans="1:12" x14ac:dyDescent="0.25">
      <c r="A86" s="1" t="s">
        <v>29</v>
      </c>
      <c r="B86" s="1">
        <v>6</v>
      </c>
      <c r="C86" s="1">
        <v>30</v>
      </c>
      <c r="D86" s="3">
        <f t="shared" si="3"/>
        <v>44742</v>
      </c>
      <c r="E86" s="4" t="s">
        <v>131</v>
      </c>
      <c r="F86" s="1" t="s">
        <v>335</v>
      </c>
      <c r="G86" s="1" t="s">
        <v>13</v>
      </c>
      <c r="H86" s="5">
        <v>15000</v>
      </c>
      <c r="I86" s="5"/>
      <c r="J86" s="1"/>
      <c r="K86" s="24" cm="1">
        <f t="array" aca="1" ref="K86" ca="1">INDIRECT("'income_percent_ip'!H"&amp;SUM(B86+1))</f>
        <v>0.747</v>
      </c>
      <c r="L86" s="11">
        <f t="shared" ca="1" si="4"/>
        <v>0</v>
      </c>
    </row>
    <row r="87" spans="1:12" x14ac:dyDescent="0.25">
      <c r="A87" s="1" t="s">
        <v>29</v>
      </c>
      <c r="B87" s="1">
        <v>6</v>
      </c>
      <c r="C87" s="1">
        <v>30</v>
      </c>
      <c r="D87" s="3">
        <f t="shared" si="3"/>
        <v>44742</v>
      </c>
      <c r="E87" s="4" t="s">
        <v>132</v>
      </c>
      <c r="F87" s="1" t="s">
        <v>336</v>
      </c>
      <c r="G87" s="1" t="s">
        <v>25</v>
      </c>
      <c r="H87" s="5"/>
      <c r="I87" s="5">
        <v>86</v>
      </c>
      <c r="J87" s="1"/>
      <c r="K87" s="24" cm="1">
        <f t="array" aca="1" ref="K87" ca="1">INDIRECT("'income_percent_ip'!H"&amp;SUM(B87+1))</f>
        <v>0.747</v>
      </c>
      <c r="L87" s="11">
        <f t="shared" ca="1" si="4"/>
        <v>64.242000000000004</v>
      </c>
    </row>
    <row r="88" spans="1:12" ht="15.75" thickBot="1" x14ac:dyDescent="0.3">
      <c r="A88" s="6" t="s">
        <v>29</v>
      </c>
      <c r="B88" s="6">
        <v>6</v>
      </c>
      <c r="C88" s="6">
        <v>30</v>
      </c>
      <c r="D88" s="7">
        <f t="shared" si="3"/>
        <v>44742</v>
      </c>
      <c r="E88" s="4" t="s">
        <v>133</v>
      </c>
      <c r="F88" s="1" t="s">
        <v>337</v>
      </c>
      <c r="G88" s="6" t="s">
        <v>24</v>
      </c>
      <c r="H88" s="8"/>
      <c r="I88" s="5">
        <v>87</v>
      </c>
      <c r="J88" s="6"/>
      <c r="K88" s="25" cm="1">
        <f t="array" aca="1" ref="K88" ca="1">INDIRECT("'income_percent_ip'!H"&amp;SUM(B88+1))</f>
        <v>0.747</v>
      </c>
      <c r="L88" s="12">
        <f t="shared" ca="1" si="4"/>
        <v>64.989000000000004</v>
      </c>
    </row>
    <row r="89" spans="1:12" x14ac:dyDescent="0.25">
      <c r="A89" s="1" t="s">
        <v>29</v>
      </c>
      <c r="B89" s="1">
        <v>7</v>
      </c>
      <c r="C89" s="1">
        <v>1</v>
      </c>
      <c r="D89" s="3">
        <f t="shared" si="3"/>
        <v>44743</v>
      </c>
      <c r="E89" s="4" t="s">
        <v>134</v>
      </c>
      <c r="F89" s="1" t="s">
        <v>338</v>
      </c>
      <c r="G89" s="1" t="s">
        <v>12</v>
      </c>
      <c r="H89" s="5"/>
      <c r="I89" s="5">
        <v>88</v>
      </c>
      <c r="J89" s="1"/>
      <c r="K89" s="24" cm="1">
        <f t="array" aca="1" ref="K89" ca="1">INDIRECT("'income_percent_ip'!H"&amp;SUM(B89+1))</f>
        <v>0.74671874999999999</v>
      </c>
      <c r="L89" s="11">
        <f t="shared" ca="1" si="4"/>
        <v>65.711249999999993</v>
      </c>
    </row>
    <row r="90" spans="1:12" x14ac:dyDescent="0.25">
      <c r="A90" s="1" t="s">
        <v>29</v>
      </c>
      <c r="B90" s="1">
        <v>7</v>
      </c>
      <c r="C90" s="1">
        <v>3</v>
      </c>
      <c r="D90" s="3">
        <f t="shared" si="3"/>
        <v>44745</v>
      </c>
      <c r="E90" s="4" t="s">
        <v>135</v>
      </c>
      <c r="F90" s="1" t="s">
        <v>339</v>
      </c>
      <c r="G90" s="1" t="s">
        <v>11</v>
      </c>
      <c r="H90" s="5"/>
      <c r="I90" s="5">
        <v>89</v>
      </c>
      <c r="J90" s="1"/>
      <c r="K90" s="24" cm="1">
        <f t="array" aca="1" ref="K90" ca="1">INDIRECT("'income_percent_ip'!H"&amp;SUM(B90+1))</f>
        <v>0.74671874999999999</v>
      </c>
      <c r="L90" s="11">
        <f t="shared" ca="1" si="4"/>
        <v>66.457968749999992</v>
      </c>
    </row>
    <row r="91" spans="1:12" x14ac:dyDescent="0.25">
      <c r="A91" s="1" t="s">
        <v>29</v>
      </c>
      <c r="B91" s="1">
        <v>7</v>
      </c>
      <c r="C91" s="1">
        <v>3</v>
      </c>
      <c r="D91" s="3">
        <f t="shared" si="3"/>
        <v>44745</v>
      </c>
      <c r="E91" s="4" t="s">
        <v>136</v>
      </c>
      <c r="F91" s="1" t="s">
        <v>340</v>
      </c>
      <c r="G91" s="1" t="s">
        <v>12</v>
      </c>
      <c r="H91" s="5"/>
      <c r="I91" s="5">
        <v>90</v>
      </c>
      <c r="J91" s="1"/>
      <c r="K91" s="24" cm="1">
        <f t="array" aca="1" ref="K91" ca="1">INDIRECT("'income_percent_ip'!H"&amp;SUM(B91+1))</f>
        <v>0.74671874999999999</v>
      </c>
      <c r="L91" s="11">
        <f t="shared" ca="1" si="4"/>
        <v>67.204687500000006</v>
      </c>
    </row>
    <row r="92" spans="1:12" x14ac:dyDescent="0.25">
      <c r="A92" s="1" t="s">
        <v>29</v>
      </c>
      <c r="B92" s="1">
        <v>7</v>
      </c>
      <c r="C92" s="1">
        <v>10</v>
      </c>
      <c r="D92" s="3">
        <f t="shared" si="3"/>
        <v>44752</v>
      </c>
      <c r="E92" s="4" t="s">
        <v>137</v>
      </c>
      <c r="F92" s="1" t="s">
        <v>341</v>
      </c>
      <c r="G92" s="1" t="s">
        <v>11</v>
      </c>
      <c r="H92" s="5"/>
      <c r="I92" s="5">
        <v>91</v>
      </c>
      <c r="J92" s="1"/>
      <c r="K92" s="24" cm="1">
        <f t="array" aca="1" ref="K92" ca="1">INDIRECT("'income_percent_ip'!H"&amp;SUM(B92+1))</f>
        <v>0.74671874999999999</v>
      </c>
      <c r="L92" s="11">
        <f t="shared" ca="1" si="4"/>
        <v>67.951406250000005</v>
      </c>
    </row>
    <row r="93" spans="1:12" x14ac:dyDescent="0.25">
      <c r="A93" s="1" t="s">
        <v>29</v>
      </c>
      <c r="B93" s="1">
        <v>7</v>
      </c>
      <c r="C93" s="1">
        <v>11</v>
      </c>
      <c r="D93" s="3">
        <f t="shared" si="3"/>
        <v>44753</v>
      </c>
      <c r="E93" s="4" t="s">
        <v>138</v>
      </c>
      <c r="F93" s="1" t="s">
        <v>342</v>
      </c>
      <c r="G93" s="1" t="s">
        <v>11</v>
      </c>
      <c r="H93" s="5"/>
      <c r="I93" s="5">
        <v>92</v>
      </c>
      <c r="J93" s="1" t="s">
        <v>10</v>
      </c>
      <c r="K93" s="24" cm="1">
        <f t="array" aca="1" ref="K93" ca="1">INDIRECT("'income_percent_ip'!H"&amp;SUM(B93+1))</f>
        <v>0.74671874999999999</v>
      </c>
      <c r="L93" s="11">
        <f t="shared" ca="1" si="4"/>
        <v>68.698125000000005</v>
      </c>
    </row>
    <row r="94" spans="1:12" x14ac:dyDescent="0.25">
      <c r="A94" s="1" t="s">
        <v>29</v>
      </c>
      <c r="B94" s="1">
        <v>7</v>
      </c>
      <c r="C94" s="1">
        <v>11</v>
      </c>
      <c r="D94" s="3">
        <f t="shared" si="3"/>
        <v>44753</v>
      </c>
      <c r="E94" s="4" t="s">
        <v>139</v>
      </c>
      <c r="F94" s="1" t="s">
        <v>343</v>
      </c>
      <c r="G94" s="1" t="s">
        <v>15</v>
      </c>
      <c r="H94" s="5"/>
      <c r="I94" s="5">
        <v>93</v>
      </c>
      <c r="J94" s="1"/>
      <c r="K94" s="24" cm="1">
        <f t="array" aca="1" ref="K94" ca="1">INDIRECT("'income_percent_ip'!H"&amp;SUM(B94+1))</f>
        <v>0.74671874999999999</v>
      </c>
      <c r="L94" s="11">
        <f t="shared" ca="1" si="4"/>
        <v>69.444843750000004</v>
      </c>
    </row>
    <row r="95" spans="1:12" x14ac:dyDescent="0.25">
      <c r="A95" s="1" t="s">
        <v>29</v>
      </c>
      <c r="B95" s="1">
        <v>7</v>
      </c>
      <c r="C95" s="1">
        <v>20</v>
      </c>
      <c r="D95" s="3">
        <f t="shared" si="3"/>
        <v>44762</v>
      </c>
      <c r="E95" s="4" t="s">
        <v>140</v>
      </c>
      <c r="F95" s="1" t="s">
        <v>344</v>
      </c>
      <c r="G95" s="1" t="s">
        <v>11</v>
      </c>
      <c r="H95" s="5"/>
      <c r="I95" s="5">
        <v>94</v>
      </c>
      <c r="J95" s="1"/>
      <c r="K95" s="24" cm="1">
        <f t="array" aca="1" ref="K95" ca="1">INDIRECT("'income_percent_ip'!H"&amp;SUM(B95+1))</f>
        <v>0.74671874999999999</v>
      </c>
      <c r="L95" s="11">
        <f t="shared" ca="1" si="4"/>
        <v>70.191562500000003</v>
      </c>
    </row>
    <row r="96" spans="1:12" x14ac:dyDescent="0.25">
      <c r="A96" s="1" t="s">
        <v>29</v>
      </c>
      <c r="B96" s="1">
        <v>7</v>
      </c>
      <c r="C96" s="1">
        <v>21</v>
      </c>
      <c r="D96" s="3">
        <f t="shared" si="3"/>
        <v>44763</v>
      </c>
      <c r="E96" s="4" t="s">
        <v>141</v>
      </c>
      <c r="F96" s="1" t="s">
        <v>345</v>
      </c>
      <c r="G96" s="1" t="s">
        <v>11</v>
      </c>
      <c r="H96" s="5"/>
      <c r="I96" s="5">
        <v>95</v>
      </c>
      <c r="J96" s="1"/>
      <c r="K96" s="24" cm="1">
        <f t="array" aca="1" ref="K96" ca="1">INDIRECT("'income_percent_ip'!H"&amp;SUM(B96+1))</f>
        <v>0.74671874999999999</v>
      </c>
      <c r="L96" s="11">
        <f t="shared" ca="1" si="4"/>
        <v>70.938281250000003</v>
      </c>
    </row>
    <row r="97" spans="1:12" x14ac:dyDescent="0.25">
      <c r="A97" s="1" t="s">
        <v>29</v>
      </c>
      <c r="B97" s="1">
        <v>7</v>
      </c>
      <c r="C97" s="1">
        <v>29</v>
      </c>
      <c r="D97" s="3">
        <f t="shared" si="3"/>
        <v>44771</v>
      </c>
      <c r="E97" s="4" t="s">
        <v>142</v>
      </c>
      <c r="F97" s="1" t="s">
        <v>346</v>
      </c>
      <c r="G97" s="1" t="s">
        <v>11</v>
      </c>
      <c r="H97" s="5"/>
      <c r="I97" s="5">
        <v>96</v>
      </c>
      <c r="J97" s="1"/>
      <c r="K97" s="24" cm="1">
        <f t="array" aca="1" ref="K97" ca="1">INDIRECT("'income_percent_ip'!H"&amp;SUM(B97+1))</f>
        <v>0.74671874999999999</v>
      </c>
      <c r="L97" s="11">
        <f t="shared" ca="1" si="4"/>
        <v>71.685000000000002</v>
      </c>
    </row>
    <row r="98" spans="1:12" x14ac:dyDescent="0.25">
      <c r="A98" s="1" t="s">
        <v>29</v>
      </c>
      <c r="B98" s="1">
        <v>7</v>
      </c>
      <c r="C98" s="1">
        <v>30</v>
      </c>
      <c r="D98" s="3">
        <f t="shared" ref="D98:D129" si="5">DATE(2022, B98, C98)</f>
        <v>44772</v>
      </c>
      <c r="E98" s="4" t="s">
        <v>143</v>
      </c>
      <c r="F98" s="1" t="s">
        <v>347</v>
      </c>
      <c r="G98" s="1" t="s">
        <v>11</v>
      </c>
      <c r="H98" s="5"/>
      <c r="I98" s="5">
        <v>97</v>
      </c>
      <c r="J98" s="1"/>
      <c r="K98" s="24" cm="1">
        <f t="array" aca="1" ref="K98" ca="1">INDIRECT("'income_percent_ip'!H"&amp;SUM(B98+1))</f>
        <v>0.74671874999999999</v>
      </c>
      <c r="L98" s="11">
        <f t="shared" ca="1" si="4"/>
        <v>72.431718750000002</v>
      </c>
    </row>
    <row r="99" spans="1:12" x14ac:dyDescent="0.25">
      <c r="A99" s="1" t="s">
        <v>29</v>
      </c>
      <c r="B99" s="1">
        <v>7</v>
      </c>
      <c r="C99" s="1">
        <v>31</v>
      </c>
      <c r="D99" s="3">
        <f t="shared" si="5"/>
        <v>44773</v>
      </c>
      <c r="E99" s="4" t="s">
        <v>144</v>
      </c>
      <c r="F99" s="1" t="s">
        <v>348</v>
      </c>
      <c r="G99" s="1" t="s">
        <v>13</v>
      </c>
      <c r="H99" s="5">
        <v>16000</v>
      </c>
      <c r="I99" s="5"/>
      <c r="J99" s="1"/>
      <c r="K99" s="24" cm="1">
        <f t="array" aca="1" ref="K99" ca="1">INDIRECT("'income_percent_ip'!H"&amp;SUM(B99+1))</f>
        <v>0.74671874999999999</v>
      </c>
      <c r="L99" s="11">
        <f t="shared" ca="1" si="4"/>
        <v>0</v>
      </c>
    </row>
    <row r="100" spans="1:12" ht="15.75" thickBot="1" x14ac:dyDescent="0.3">
      <c r="A100" s="6" t="s">
        <v>29</v>
      </c>
      <c r="B100" s="6">
        <v>7</v>
      </c>
      <c r="C100" s="6">
        <v>31</v>
      </c>
      <c r="D100" s="7">
        <f t="shared" si="5"/>
        <v>44773</v>
      </c>
      <c r="E100" s="4" t="s">
        <v>145</v>
      </c>
      <c r="F100" s="1" t="s">
        <v>349</v>
      </c>
      <c r="G100" s="6" t="s">
        <v>26</v>
      </c>
      <c r="H100" s="8"/>
      <c r="I100" s="5">
        <v>99</v>
      </c>
      <c r="J100" s="6"/>
      <c r="K100" s="25" cm="1">
        <f t="array" aca="1" ref="K100" ca="1">INDIRECT("'income_percent_ip'!H"&amp;SUM(B100+1))</f>
        <v>0.74671874999999999</v>
      </c>
      <c r="L100" s="12">
        <f t="shared" ca="1" si="4"/>
        <v>73.925156250000001</v>
      </c>
    </row>
    <row r="101" spans="1:12" x14ac:dyDescent="0.25">
      <c r="A101" s="1" t="s">
        <v>29</v>
      </c>
      <c r="B101" s="1">
        <v>8</v>
      </c>
      <c r="C101" s="1">
        <v>3</v>
      </c>
      <c r="D101" s="3">
        <f t="shared" si="5"/>
        <v>44776</v>
      </c>
      <c r="E101" s="4" t="s">
        <v>146</v>
      </c>
      <c r="F101" s="1" t="s">
        <v>350</v>
      </c>
      <c r="G101" s="1" t="s">
        <v>12</v>
      </c>
      <c r="H101" s="5"/>
      <c r="I101" s="5">
        <v>100</v>
      </c>
      <c r="J101" s="1"/>
      <c r="K101" s="24" cm="1">
        <f t="array" aca="1" ref="K101" ca="1">INDIRECT("'income_percent_ip'!H"&amp;SUM(B101+1))</f>
        <v>0.74647058823529411</v>
      </c>
      <c r="L101" s="11">
        <f t="shared" ca="1" si="4"/>
        <v>74.647058823529406</v>
      </c>
    </row>
    <row r="102" spans="1:12" x14ac:dyDescent="0.25">
      <c r="A102" s="1" t="s">
        <v>29</v>
      </c>
      <c r="B102" s="1">
        <v>8</v>
      </c>
      <c r="C102" s="1">
        <v>4</v>
      </c>
      <c r="D102" s="3">
        <f t="shared" si="5"/>
        <v>44777</v>
      </c>
      <c r="E102" s="4" t="s">
        <v>147</v>
      </c>
      <c r="F102" s="1" t="s">
        <v>351</v>
      </c>
      <c r="G102" s="1" t="s">
        <v>11</v>
      </c>
      <c r="H102" s="5"/>
      <c r="I102" s="5">
        <v>101</v>
      </c>
      <c r="J102" s="1"/>
      <c r="K102" s="24" cm="1">
        <f t="array" aca="1" ref="K102" ca="1">INDIRECT("'income_percent_ip'!H"&amp;SUM(B102+1))</f>
        <v>0.74647058823529411</v>
      </c>
      <c r="L102" s="11">
        <f t="shared" ca="1" si="4"/>
        <v>75.393529411764703</v>
      </c>
    </row>
    <row r="103" spans="1:12" x14ac:dyDescent="0.25">
      <c r="A103" s="1" t="s">
        <v>29</v>
      </c>
      <c r="B103" s="1">
        <v>8</v>
      </c>
      <c r="C103" s="1">
        <v>4</v>
      </c>
      <c r="D103" s="3">
        <f t="shared" si="5"/>
        <v>44777</v>
      </c>
      <c r="E103" s="4" t="s">
        <v>148</v>
      </c>
      <c r="F103" s="1" t="s">
        <v>352</v>
      </c>
      <c r="G103" s="1" t="s">
        <v>11</v>
      </c>
      <c r="H103" s="5"/>
      <c r="I103" s="5">
        <v>102</v>
      </c>
      <c r="J103" s="1"/>
      <c r="K103" s="24" cm="1">
        <f t="array" aca="1" ref="K103" ca="1">INDIRECT("'income_percent_ip'!H"&amp;SUM(B103+1))</f>
        <v>0.74647058823529411</v>
      </c>
      <c r="L103" s="11">
        <f t="shared" ca="1" si="4"/>
        <v>76.14</v>
      </c>
    </row>
    <row r="104" spans="1:12" x14ac:dyDescent="0.25">
      <c r="A104" s="1" t="s">
        <v>29</v>
      </c>
      <c r="B104" s="1">
        <v>8</v>
      </c>
      <c r="C104" s="1">
        <v>8</v>
      </c>
      <c r="D104" s="3">
        <f t="shared" si="5"/>
        <v>44781</v>
      </c>
      <c r="E104" s="4" t="s">
        <v>149</v>
      </c>
      <c r="F104" s="1" t="s">
        <v>353</v>
      </c>
      <c r="G104" s="1" t="s">
        <v>11</v>
      </c>
      <c r="H104" s="5"/>
      <c r="I104" s="5">
        <v>103</v>
      </c>
      <c r="J104" s="1"/>
      <c r="K104" s="24" cm="1">
        <f t="array" aca="1" ref="K104" ca="1">INDIRECT("'income_percent_ip'!H"&amp;SUM(B104+1))</f>
        <v>0.74647058823529411</v>
      </c>
      <c r="L104" s="11">
        <f t="shared" ca="1" si="4"/>
        <v>76.886470588235298</v>
      </c>
    </row>
    <row r="105" spans="1:12" x14ac:dyDescent="0.25">
      <c r="A105" s="1" t="s">
        <v>29</v>
      </c>
      <c r="B105" s="1">
        <v>8</v>
      </c>
      <c r="C105" s="1">
        <v>8</v>
      </c>
      <c r="D105" s="3">
        <f t="shared" si="5"/>
        <v>44781</v>
      </c>
      <c r="E105" s="4" t="s">
        <v>150</v>
      </c>
      <c r="F105" s="1" t="s">
        <v>354</v>
      </c>
      <c r="G105" s="1" t="s">
        <v>11</v>
      </c>
      <c r="H105" s="5"/>
      <c r="I105" s="5">
        <v>104</v>
      </c>
      <c r="J105" s="1"/>
      <c r="K105" s="24" cm="1">
        <f t="array" aca="1" ref="K105" ca="1">INDIRECT("'income_percent_ip'!H"&amp;SUM(B105+1))</f>
        <v>0.74647058823529411</v>
      </c>
      <c r="L105" s="11">
        <f t="shared" ca="1" si="4"/>
        <v>77.632941176470581</v>
      </c>
    </row>
    <row r="106" spans="1:12" x14ac:dyDescent="0.25">
      <c r="A106" s="1" t="s">
        <v>29</v>
      </c>
      <c r="B106" s="1">
        <v>8</v>
      </c>
      <c r="C106" s="1">
        <v>10</v>
      </c>
      <c r="D106" s="3">
        <f t="shared" si="5"/>
        <v>44783</v>
      </c>
      <c r="E106" s="4" t="s">
        <v>151</v>
      </c>
      <c r="F106" s="1" t="s">
        <v>355</v>
      </c>
      <c r="G106" s="1" t="s">
        <v>11</v>
      </c>
      <c r="H106" s="5"/>
      <c r="I106" s="5">
        <v>105</v>
      </c>
      <c r="J106" s="1"/>
      <c r="K106" s="24" cm="1">
        <f t="array" aca="1" ref="K106" ca="1">INDIRECT("'income_percent_ip'!H"&amp;SUM(B106+1))</f>
        <v>0.74647058823529411</v>
      </c>
      <c r="L106" s="11">
        <f t="shared" ca="1" si="4"/>
        <v>78.379411764705878</v>
      </c>
    </row>
    <row r="107" spans="1:12" x14ac:dyDescent="0.25">
      <c r="A107" s="1" t="s">
        <v>29</v>
      </c>
      <c r="B107" s="1">
        <v>8</v>
      </c>
      <c r="C107" s="1">
        <v>11</v>
      </c>
      <c r="D107" s="3">
        <f t="shared" si="5"/>
        <v>44784</v>
      </c>
      <c r="E107" s="4" t="s">
        <v>152</v>
      </c>
      <c r="F107" s="1" t="s">
        <v>356</v>
      </c>
      <c r="G107" s="1" t="s">
        <v>11</v>
      </c>
      <c r="H107" s="5"/>
      <c r="I107" s="5">
        <v>106</v>
      </c>
      <c r="J107" s="1" t="s">
        <v>10</v>
      </c>
      <c r="K107" s="24" cm="1">
        <f t="array" aca="1" ref="K107" ca="1">INDIRECT("'income_percent_ip'!H"&amp;SUM(B107+1))</f>
        <v>0.74647058823529411</v>
      </c>
      <c r="L107" s="11">
        <f t="shared" ca="1" si="4"/>
        <v>79.125882352941176</v>
      </c>
    </row>
    <row r="108" spans="1:12" x14ac:dyDescent="0.25">
      <c r="A108" s="1" t="s">
        <v>29</v>
      </c>
      <c r="B108" s="1">
        <v>8</v>
      </c>
      <c r="C108" s="1">
        <v>12</v>
      </c>
      <c r="D108" s="3">
        <f t="shared" si="5"/>
        <v>44785</v>
      </c>
      <c r="E108" s="4" t="s">
        <v>153</v>
      </c>
      <c r="F108" s="1" t="s">
        <v>357</v>
      </c>
      <c r="G108" s="1" t="s">
        <v>11</v>
      </c>
      <c r="H108" s="5"/>
      <c r="I108" s="5">
        <v>107</v>
      </c>
      <c r="J108" s="1"/>
      <c r="K108" s="24" cm="1">
        <f t="array" aca="1" ref="K108" ca="1">INDIRECT("'income_percent_ip'!H"&amp;SUM(B108+1))</f>
        <v>0.74647058823529411</v>
      </c>
      <c r="L108" s="11">
        <f t="shared" ca="1" si="4"/>
        <v>79.872352941176473</v>
      </c>
    </row>
    <row r="109" spans="1:12" x14ac:dyDescent="0.25">
      <c r="A109" s="1" t="s">
        <v>29</v>
      </c>
      <c r="B109" s="1">
        <v>8</v>
      </c>
      <c r="C109" s="1">
        <v>13</v>
      </c>
      <c r="D109" s="3">
        <f t="shared" si="5"/>
        <v>44786</v>
      </c>
      <c r="E109" s="4" t="s">
        <v>154</v>
      </c>
      <c r="F109" s="1" t="s">
        <v>358</v>
      </c>
      <c r="G109" s="1" t="s">
        <v>11</v>
      </c>
      <c r="H109" s="5"/>
      <c r="I109" s="5">
        <v>108</v>
      </c>
      <c r="J109" s="1"/>
      <c r="K109" s="24" cm="1">
        <f t="array" aca="1" ref="K109" ca="1">INDIRECT("'income_percent_ip'!H"&amp;SUM(B109+1))</f>
        <v>0.74647058823529411</v>
      </c>
      <c r="L109" s="11">
        <f t="shared" ca="1" si="4"/>
        <v>80.61882352941177</v>
      </c>
    </row>
    <row r="110" spans="1:12" x14ac:dyDescent="0.25">
      <c r="A110" s="1" t="s">
        <v>29</v>
      </c>
      <c r="B110" s="1">
        <v>8</v>
      </c>
      <c r="C110" s="1">
        <v>13</v>
      </c>
      <c r="D110" s="3">
        <f t="shared" si="5"/>
        <v>44786</v>
      </c>
      <c r="E110" s="4" t="s">
        <v>155</v>
      </c>
      <c r="F110" s="1" t="s">
        <v>359</v>
      </c>
      <c r="G110" s="1" t="s">
        <v>11</v>
      </c>
      <c r="H110" s="5"/>
      <c r="I110" s="5">
        <v>109</v>
      </c>
      <c r="J110" s="1"/>
      <c r="K110" s="24" cm="1">
        <f t="array" aca="1" ref="K110" ca="1">INDIRECT("'income_percent_ip'!H"&amp;SUM(B110+1))</f>
        <v>0.74647058823529411</v>
      </c>
      <c r="L110" s="11">
        <f t="shared" ca="1" si="4"/>
        <v>81.365294117647053</v>
      </c>
    </row>
    <row r="111" spans="1:12" x14ac:dyDescent="0.25">
      <c r="A111" s="1" t="s">
        <v>29</v>
      </c>
      <c r="B111" s="1">
        <v>8</v>
      </c>
      <c r="C111" s="1">
        <v>13</v>
      </c>
      <c r="D111" s="3">
        <f t="shared" si="5"/>
        <v>44786</v>
      </c>
      <c r="E111" s="4" t="s">
        <v>156</v>
      </c>
      <c r="F111" s="1" t="s">
        <v>360</v>
      </c>
      <c r="G111" s="1" t="s">
        <v>11</v>
      </c>
      <c r="H111" s="5"/>
      <c r="I111" s="5">
        <v>110</v>
      </c>
      <c r="J111" s="1"/>
      <c r="K111" s="24" cm="1">
        <f t="array" aca="1" ref="K111" ca="1">INDIRECT("'income_percent_ip'!H"&amp;SUM(B111+1))</f>
        <v>0.74647058823529411</v>
      </c>
      <c r="L111" s="11">
        <f t="shared" ca="1" si="4"/>
        <v>82.111764705882351</v>
      </c>
    </row>
    <row r="112" spans="1:12" x14ac:dyDescent="0.25">
      <c r="A112" s="1" t="s">
        <v>29</v>
      </c>
      <c r="B112" s="1">
        <v>8</v>
      </c>
      <c r="C112" s="1">
        <v>13</v>
      </c>
      <c r="D112" s="3">
        <f t="shared" si="5"/>
        <v>44786</v>
      </c>
      <c r="E112" s="4" t="s">
        <v>157</v>
      </c>
      <c r="F112" s="1" t="s">
        <v>361</v>
      </c>
      <c r="G112" s="1" t="s">
        <v>11</v>
      </c>
      <c r="H112" s="5"/>
      <c r="I112" s="5">
        <v>111</v>
      </c>
      <c r="J112" s="1"/>
      <c r="K112" s="24" cm="1">
        <f t="array" aca="1" ref="K112" ca="1">INDIRECT("'income_percent_ip'!H"&amp;SUM(B112+1))</f>
        <v>0.74647058823529411</v>
      </c>
      <c r="L112" s="11">
        <f t="shared" ca="1" si="4"/>
        <v>82.858235294117648</v>
      </c>
    </row>
    <row r="113" spans="1:12" x14ac:dyDescent="0.25">
      <c r="A113" s="1" t="s">
        <v>29</v>
      </c>
      <c r="B113" s="1">
        <v>8</v>
      </c>
      <c r="C113" s="1">
        <v>16</v>
      </c>
      <c r="D113" s="3">
        <f t="shared" si="5"/>
        <v>44789</v>
      </c>
      <c r="E113" s="4" t="s">
        <v>158</v>
      </c>
      <c r="F113" s="1" t="s">
        <v>362</v>
      </c>
      <c r="G113" s="1" t="s">
        <v>11</v>
      </c>
      <c r="H113" s="5"/>
      <c r="I113" s="5">
        <v>112</v>
      </c>
      <c r="J113" s="1"/>
      <c r="K113" s="24" cm="1">
        <f t="array" aca="1" ref="K113" ca="1">INDIRECT("'income_percent_ip'!H"&amp;SUM(B113+1))</f>
        <v>0.74647058823529411</v>
      </c>
      <c r="L113" s="11">
        <f t="shared" ca="1" si="4"/>
        <v>83.604705882352945</v>
      </c>
    </row>
    <row r="114" spans="1:12" x14ac:dyDescent="0.25">
      <c r="A114" s="1" t="s">
        <v>29</v>
      </c>
      <c r="B114" s="1">
        <v>8</v>
      </c>
      <c r="C114" s="1">
        <v>16</v>
      </c>
      <c r="D114" s="3">
        <f t="shared" si="5"/>
        <v>44789</v>
      </c>
      <c r="E114" s="4" t="s">
        <v>159</v>
      </c>
      <c r="F114" s="1" t="s">
        <v>363</v>
      </c>
      <c r="G114" s="1" t="s">
        <v>11</v>
      </c>
      <c r="H114" s="5"/>
      <c r="I114" s="5">
        <v>113</v>
      </c>
      <c r="J114" s="1"/>
      <c r="K114" s="24" cm="1">
        <f t="array" aca="1" ref="K114" ca="1">INDIRECT("'income_percent_ip'!H"&amp;SUM(B114+1))</f>
        <v>0.74647058823529411</v>
      </c>
      <c r="L114" s="11">
        <f t="shared" ca="1" si="4"/>
        <v>84.351176470588229</v>
      </c>
    </row>
    <row r="115" spans="1:12" x14ac:dyDescent="0.25">
      <c r="A115" s="1" t="s">
        <v>29</v>
      </c>
      <c r="B115" s="1">
        <v>8</v>
      </c>
      <c r="C115" s="1">
        <v>20</v>
      </c>
      <c r="D115" s="3">
        <f t="shared" si="5"/>
        <v>44793</v>
      </c>
      <c r="E115" s="4" t="s">
        <v>160</v>
      </c>
      <c r="F115" s="1" t="s">
        <v>364</v>
      </c>
      <c r="G115" s="1" t="s">
        <v>12</v>
      </c>
      <c r="H115" s="5"/>
      <c r="I115" s="5">
        <v>114</v>
      </c>
      <c r="J115" s="1"/>
      <c r="K115" s="24" cm="1">
        <f t="array" aca="1" ref="K115" ca="1">INDIRECT("'income_percent_ip'!H"&amp;SUM(B115+1))</f>
        <v>0.74647058823529411</v>
      </c>
      <c r="L115" s="11">
        <f t="shared" ca="1" si="4"/>
        <v>85.097647058823526</v>
      </c>
    </row>
    <row r="116" spans="1:12" x14ac:dyDescent="0.25">
      <c r="A116" s="1" t="s">
        <v>29</v>
      </c>
      <c r="B116" s="1">
        <v>8</v>
      </c>
      <c r="C116" s="1">
        <v>20</v>
      </c>
      <c r="D116" s="3">
        <f t="shared" si="5"/>
        <v>44793</v>
      </c>
      <c r="E116" s="4" t="s">
        <v>161</v>
      </c>
      <c r="F116" s="1" t="s">
        <v>365</v>
      </c>
      <c r="G116" s="1" t="s">
        <v>11</v>
      </c>
      <c r="H116" s="5"/>
      <c r="I116" s="5">
        <v>115</v>
      </c>
      <c r="J116" s="1"/>
      <c r="K116" s="24" cm="1">
        <f t="array" aca="1" ref="K116" ca="1">INDIRECT("'income_percent_ip'!H"&amp;SUM(B116+1))</f>
        <v>0.74647058823529411</v>
      </c>
      <c r="L116" s="11">
        <f t="shared" ca="1" si="4"/>
        <v>85.844117647058823</v>
      </c>
    </row>
    <row r="117" spans="1:12" x14ac:dyDescent="0.25">
      <c r="A117" s="1" t="s">
        <v>29</v>
      </c>
      <c r="B117" s="1">
        <v>8</v>
      </c>
      <c r="C117" s="1">
        <v>21</v>
      </c>
      <c r="D117" s="3">
        <f t="shared" si="5"/>
        <v>44794</v>
      </c>
      <c r="E117" s="4" t="s">
        <v>162</v>
      </c>
      <c r="F117" s="1" t="s">
        <v>366</v>
      </c>
      <c r="G117" s="1" t="s">
        <v>11</v>
      </c>
      <c r="H117" s="5"/>
      <c r="I117" s="5">
        <v>116</v>
      </c>
      <c r="J117" s="1"/>
      <c r="K117" s="24" cm="1">
        <f t="array" aca="1" ref="K117" ca="1">INDIRECT("'income_percent_ip'!H"&amp;SUM(B117+1))</f>
        <v>0.74647058823529411</v>
      </c>
      <c r="L117" s="11">
        <f t="shared" ca="1" si="4"/>
        <v>86.590588235294121</v>
      </c>
    </row>
    <row r="118" spans="1:12" x14ac:dyDescent="0.25">
      <c r="A118" s="1" t="s">
        <v>29</v>
      </c>
      <c r="B118" s="1">
        <v>8</v>
      </c>
      <c r="C118" s="1">
        <v>22</v>
      </c>
      <c r="D118" s="3">
        <f t="shared" si="5"/>
        <v>44795</v>
      </c>
      <c r="E118" s="4" t="s">
        <v>163</v>
      </c>
      <c r="F118" s="1" t="s">
        <v>367</v>
      </c>
      <c r="G118" s="1" t="s">
        <v>11</v>
      </c>
      <c r="H118" s="5"/>
      <c r="I118" s="5">
        <v>117</v>
      </c>
      <c r="J118" s="1"/>
      <c r="K118" s="24" cm="1">
        <f t="array" aca="1" ref="K118" ca="1">INDIRECT("'income_percent_ip'!H"&amp;SUM(B118+1))</f>
        <v>0.74647058823529411</v>
      </c>
      <c r="L118" s="11">
        <f t="shared" ca="1" si="4"/>
        <v>87.337058823529404</v>
      </c>
    </row>
    <row r="119" spans="1:12" x14ac:dyDescent="0.25">
      <c r="A119" s="1" t="s">
        <v>29</v>
      </c>
      <c r="B119" s="1">
        <v>8</v>
      </c>
      <c r="C119" s="1">
        <v>25</v>
      </c>
      <c r="D119" s="3">
        <f t="shared" si="5"/>
        <v>44798</v>
      </c>
      <c r="E119" s="4" t="s">
        <v>164</v>
      </c>
      <c r="F119" s="1" t="s">
        <v>368</v>
      </c>
      <c r="G119" s="1" t="s">
        <v>13</v>
      </c>
      <c r="H119" s="5">
        <v>17000</v>
      </c>
      <c r="I119" s="5"/>
      <c r="J119" s="1"/>
      <c r="K119" s="24" cm="1">
        <f t="array" aca="1" ref="K119" ca="1">INDIRECT("'income_percent_ip'!H"&amp;SUM(B119+1))</f>
        <v>0.74647058823529411</v>
      </c>
      <c r="L119" s="11">
        <f t="shared" ca="1" si="4"/>
        <v>0</v>
      </c>
    </row>
    <row r="120" spans="1:12" x14ac:dyDescent="0.25">
      <c r="A120" s="1" t="s">
        <v>29</v>
      </c>
      <c r="B120" s="1">
        <v>8</v>
      </c>
      <c r="C120" s="1">
        <v>25</v>
      </c>
      <c r="D120" s="3">
        <f t="shared" si="5"/>
        <v>44798</v>
      </c>
      <c r="E120" s="4" t="s">
        <v>165</v>
      </c>
      <c r="F120" s="1" t="s">
        <v>369</v>
      </c>
      <c r="G120" s="1" t="s">
        <v>12</v>
      </c>
      <c r="H120" s="5"/>
      <c r="I120" s="5">
        <v>119</v>
      </c>
      <c r="J120" s="1"/>
      <c r="K120" s="24" cm="1">
        <f t="array" aca="1" ref="K120" ca="1">INDIRECT("'income_percent_ip'!H"&amp;SUM(B120+1))</f>
        <v>0.74647058823529411</v>
      </c>
      <c r="L120" s="11">
        <f t="shared" ca="1" si="4"/>
        <v>88.83</v>
      </c>
    </row>
    <row r="121" spans="1:12" x14ac:dyDescent="0.25">
      <c r="A121" s="1" t="s">
        <v>29</v>
      </c>
      <c r="B121" s="1">
        <v>8</v>
      </c>
      <c r="C121" s="1">
        <v>27</v>
      </c>
      <c r="D121" s="3">
        <f t="shared" si="5"/>
        <v>44800</v>
      </c>
      <c r="E121" s="4" t="s">
        <v>166</v>
      </c>
      <c r="F121" s="1" t="s">
        <v>370</v>
      </c>
      <c r="G121" s="1" t="s">
        <v>12</v>
      </c>
      <c r="H121" s="5"/>
      <c r="I121" s="5">
        <v>120</v>
      </c>
      <c r="J121" s="1"/>
      <c r="K121" s="24" cm="1">
        <f t="array" aca="1" ref="K121" ca="1">INDIRECT("'income_percent_ip'!H"&amp;SUM(B121+1))</f>
        <v>0.74647058823529411</v>
      </c>
      <c r="L121" s="11">
        <f t="shared" ca="1" si="4"/>
        <v>89.576470588235296</v>
      </c>
    </row>
    <row r="122" spans="1:12" x14ac:dyDescent="0.25">
      <c r="A122" s="1" t="s">
        <v>29</v>
      </c>
      <c r="B122" s="1">
        <v>8</v>
      </c>
      <c r="C122" s="1">
        <v>27</v>
      </c>
      <c r="D122" s="3">
        <f t="shared" si="5"/>
        <v>44800</v>
      </c>
      <c r="E122" s="4" t="s">
        <v>167</v>
      </c>
      <c r="F122" s="1" t="s">
        <v>371</v>
      </c>
      <c r="G122" s="1" t="s">
        <v>11</v>
      </c>
      <c r="H122" s="5"/>
      <c r="I122" s="5">
        <v>121</v>
      </c>
      <c r="J122" s="1"/>
      <c r="K122" s="24" cm="1">
        <f t="array" aca="1" ref="K122" ca="1">INDIRECT("'income_percent_ip'!H"&amp;SUM(B122+1))</f>
        <v>0.74647058823529411</v>
      </c>
      <c r="L122" s="11">
        <f t="shared" ca="1" si="4"/>
        <v>90.322941176470593</v>
      </c>
    </row>
    <row r="123" spans="1:12" ht="15.75" thickBot="1" x14ac:dyDescent="0.3">
      <c r="A123" s="6" t="s">
        <v>29</v>
      </c>
      <c r="B123" s="6">
        <v>8</v>
      </c>
      <c r="C123" s="6">
        <v>31</v>
      </c>
      <c r="D123" s="7">
        <f t="shared" si="5"/>
        <v>44804</v>
      </c>
      <c r="E123" s="4" t="s">
        <v>168</v>
      </c>
      <c r="F123" s="1" t="s">
        <v>372</v>
      </c>
      <c r="G123" s="6" t="s">
        <v>27</v>
      </c>
      <c r="H123" s="8"/>
      <c r="I123" s="5">
        <v>122</v>
      </c>
      <c r="J123" s="6"/>
      <c r="K123" s="25" cm="1">
        <f t="array" aca="1" ref="K123" ca="1">INDIRECT("'income_percent_ip'!H"&amp;SUM(B123+1))</f>
        <v>0.74647058823529411</v>
      </c>
      <c r="L123" s="12">
        <f t="shared" ca="1" si="4"/>
        <v>91.069411764705876</v>
      </c>
    </row>
    <row r="124" spans="1:12" x14ac:dyDescent="0.25">
      <c r="A124" s="1" t="s">
        <v>29</v>
      </c>
      <c r="B124" s="1">
        <v>9</v>
      </c>
      <c r="C124" s="1">
        <v>7</v>
      </c>
      <c r="D124" s="3">
        <f t="shared" si="5"/>
        <v>44811</v>
      </c>
      <c r="E124" s="4" t="s">
        <v>169</v>
      </c>
      <c r="F124" s="1" t="s">
        <v>373</v>
      </c>
      <c r="G124" s="1" t="s">
        <v>12</v>
      </c>
      <c r="H124" s="5"/>
      <c r="I124" s="5">
        <v>123</v>
      </c>
      <c r="J124" s="1"/>
      <c r="K124" s="24" cm="1">
        <f t="array" aca="1" ref="K124" ca="1">INDIRECT("'income_percent_ip'!H"&amp;SUM(B124+1))</f>
        <v>0.74624999999999997</v>
      </c>
      <c r="L124" s="11">
        <f t="shared" ca="1" si="4"/>
        <v>91.788749999999993</v>
      </c>
    </row>
    <row r="125" spans="1:12" x14ac:dyDescent="0.25">
      <c r="A125" s="1" t="s">
        <v>29</v>
      </c>
      <c r="B125" s="1">
        <v>9</v>
      </c>
      <c r="C125" s="1">
        <v>10</v>
      </c>
      <c r="D125" s="3">
        <f t="shared" si="5"/>
        <v>44814</v>
      </c>
      <c r="E125" s="4" t="s">
        <v>170</v>
      </c>
      <c r="F125" s="1" t="s">
        <v>374</v>
      </c>
      <c r="G125" s="1" t="s">
        <v>11</v>
      </c>
      <c r="H125" s="5"/>
      <c r="I125" s="5">
        <v>124</v>
      </c>
      <c r="J125" s="1"/>
      <c r="K125" s="24" cm="1">
        <f t="array" aca="1" ref="K125" ca="1">INDIRECT("'income_percent_ip'!H"&amp;SUM(B125+1))</f>
        <v>0.74624999999999997</v>
      </c>
      <c r="L125" s="11">
        <f t="shared" ca="1" si="4"/>
        <v>92.534999999999997</v>
      </c>
    </row>
    <row r="126" spans="1:12" x14ac:dyDescent="0.25">
      <c r="A126" s="1" t="s">
        <v>29</v>
      </c>
      <c r="B126" s="1">
        <v>9</v>
      </c>
      <c r="C126" s="1">
        <v>11</v>
      </c>
      <c r="D126" s="3">
        <f t="shared" si="5"/>
        <v>44815</v>
      </c>
      <c r="E126" s="4" t="s">
        <v>171</v>
      </c>
      <c r="F126" s="1" t="s">
        <v>375</v>
      </c>
      <c r="G126" s="1" t="s">
        <v>11</v>
      </c>
      <c r="H126" s="5"/>
      <c r="I126" s="5">
        <v>125</v>
      </c>
      <c r="J126" s="1" t="s">
        <v>10</v>
      </c>
      <c r="K126" s="24" cm="1">
        <f t="array" aca="1" ref="K126" ca="1">INDIRECT("'income_percent_ip'!H"&amp;SUM(B126+1))</f>
        <v>0.74624999999999997</v>
      </c>
      <c r="L126" s="11">
        <f t="shared" ca="1" si="4"/>
        <v>93.28125</v>
      </c>
    </row>
    <row r="127" spans="1:12" x14ac:dyDescent="0.25">
      <c r="A127" s="1" t="s">
        <v>29</v>
      </c>
      <c r="B127" s="1">
        <v>9</v>
      </c>
      <c r="C127" s="1">
        <v>12</v>
      </c>
      <c r="D127" s="3">
        <f t="shared" si="5"/>
        <v>44816</v>
      </c>
      <c r="E127" s="4" t="s">
        <v>172</v>
      </c>
      <c r="F127" s="1" t="s">
        <v>376</v>
      </c>
      <c r="G127" s="1" t="s">
        <v>11</v>
      </c>
      <c r="H127" s="5"/>
      <c r="I127" s="5">
        <v>126</v>
      </c>
      <c r="J127" s="1"/>
      <c r="K127" s="24" cm="1">
        <f t="array" aca="1" ref="K127" ca="1">INDIRECT("'income_percent_ip'!H"&amp;SUM(B127+1))</f>
        <v>0.74624999999999997</v>
      </c>
      <c r="L127" s="11">
        <f t="shared" ca="1" si="4"/>
        <v>94.027499999999989</v>
      </c>
    </row>
    <row r="128" spans="1:12" x14ac:dyDescent="0.25">
      <c r="A128" s="1" t="s">
        <v>29</v>
      </c>
      <c r="B128" s="1">
        <v>9</v>
      </c>
      <c r="C128" s="1">
        <v>20</v>
      </c>
      <c r="D128" s="3">
        <f t="shared" si="5"/>
        <v>44824</v>
      </c>
      <c r="E128" s="4" t="s">
        <v>173</v>
      </c>
      <c r="F128" s="1" t="s">
        <v>377</v>
      </c>
      <c r="G128" s="1" t="s">
        <v>11</v>
      </c>
      <c r="H128" s="5"/>
      <c r="I128" s="5">
        <v>127</v>
      </c>
      <c r="J128" s="1"/>
      <c r="K128" s="24" cm="1">
        <f t="array" aca="1" ref="K128" ca="1">INDIRECT("'income_percent_ip'!H"&amp;SUM(B128+1))</f>
        <v>0.74624999999999997</v>
      </c>
      <c r="L128" s="11">
        <f t="shared" ca="1" si="4"/>
        <v>94.773749999999993</v>
      </c>
    </row>
    <row r="129" spans="1:12" x14ac:dyDescent="0.25">
      <c r="A129" s="1" t="s">
        <v>29</v>
      </c>
      <c r="B129" s="1">
        <v>9</v>
      </c>
      <c r="C129" s="1">
        <v>21</v>
      </c>
      <c r="D129" s="3">
        <f t="shared" si="5"/>
        <v>44825</v>
      </c>
      <c r="E129" s="4" t="s">
        <v>174</v>
      </c>
      <c r="F129" s="1" t="s">
        <v>378</v>
      </c>
      <c r="G129" s="1" t="s">
        <v>11</v>
      </c>
      <c r="H129" s="5"/>
      <c r="I129" s="5">
        <v>128</v>
      </c>
      <c r="J129" s="1"/>
      <c r="K129" s="24" cm="1">
        <f t="array" aca="1" ref="K129" ca="1">INDIRECT("'income_percent_ip'!H"&amp;SUM(B129+1))</f>
        <v>0.74624999999999997</v>
      </c>
      <c r="L129" s="11">
        <f t="shared" ca="1" si="4"/>
        <v>95.52</v>
      </c>
    </row>
    <row r="130" spans="1:12" x14ac:dyDescent="0.25">
      <c r="A130" s="1" t="s">
        <v>29</v>
      </c>
      <c r="B130" s="1">
        <v>9</v>
      </c>
      <c r="C130" s="1">
        <v>24</v>
      </c>
      <c r="D130" s="3">
        <f t="shared" ref="D130:D161" si="6">DATE(2022, B130, C130)</f>
        <v>44828</v>
      </c>
      <c r="E130" s="4" t="s">
        <v>175</v>
      </c>
      <c r="F130" s="1" t="s">
        <v>379</v>
      </c>
      <c r="G130" s="1" t="s">
        <v>11</v>
      </c>
      <c r="H130" s="5"/>
      <c r="I130" s="5">
        <v>129</v>
      </c>
      <c r="J130" s="1"/>
      <c r="K130" s="24" cm="1">
        <f t="array" aca="1" ref="K130" ca="1">INDIRECT("'income_percent_ip'!H"&amp;SUM(B130+1))</f>
        <v>0.74624999999999997</v>
      </c>
      <c r="L130" s="11">
        <f t="shared" ref="L130:L193" ca="1" si="7">K130*I130</f>
        <v>96.266249999999999</v>
      </c>
    </row>
    <row r="131" spans="1:12" x14ac:dyDescent="0.25">
      <c r="A131" s="1" t="s">
        <v>29</v>
      </c>
      <c r="B131" s="1">
        <v>9</v>
      </c>
      <c r="C131" s="1">
        <v>24</v>
      </c>
      <c r="D131" s="3">
        <f t="shared" si="6"/>
        <v>44828</v>
      </c>
      <c r="E131" s="4" t="s">
        <v>176</v>
      </c>
      <c r="F131" s="1" t="s">
        <v>380</v>
      </c>
      <c r="G131" s="1" t="s">
        <v>12</v>
      </c>
      <c r="H131" s="5"/>
      <c r="I131" s="5">
        <v>130</v>
      </c>
      <c r="J131" s="1"/>
      <c r="K131" s="24" cm="1">
        <f t="array" aca="1" ref="K131" ca="1">INDIRECT("'income_percent_ip'!H"&amp;SUM(B131+1))</f>
        <v>0.74624999999999997</v>
      </c>
      <c r="L131" s="11">
        <f t="shared" ca="1" si="7"/>
        <v>97.012500000000003</v>
      </c>
    </row>
    <row r="132" spans="1:12" x14ac:dyDescent="0.25">
      <c r="A132" s="1" t="s">
        <v>29</v>
      </c>
      <c r="B132" s="1">
        <v>9</v>
      </c>
      <c r="C132" s="1">
        <v>25</v>
      </c>
      <c r="D132" s="3">
        <f t="shared" si="6"/>
        <v>44829</v>
      </c>
      <c r="E132" s="4" t="s">
        <v>177</v>
      </c>
      <c r="F132" s="1" t="s">
        <v>381</v>
      </c>
      <c r="G132" s="1" t="s">
        <v>11</v>
      </c>
      <c r="H132" s="5"/>
      <c r="I132" s="5">
        <v>131</v>
      </c>
      <c r="J132" s="1"/>
      <c r="K132" s="24" cm="1">
        <f t="array" aca="1" ref="K132" ca="1">INDIRECT("'income_percent_ip'!H"&amp;SUM(B132+1))</f>
        <v>0.74624999999999997</v>
      </c>
      <c r="L132" s="11">
        <f t="shared" ca="1" si="7"/>
        <v>97.758749999999992</v>
      </c>
    </row>
    <row r="133" spans="1:12" x14ac:dyDescent="0.25">
      <c r="A133" s="1" t="s">
        <v>29</v>
      </c>
      <c r="B133" s="1">
        <v>9</v>
      </c>
      <c r="C133" s="1">
        <v>26</v>
      </c>
      <c r="D133" s="3">
        <f t="shared" si="6"/>
        <v>44830</v>
      </c>
      <c r="E133" s="4" t="s">
        <v>178</v>
      </c>
      <c r="F133" s="1" t="s">
        <v>382</v>
      </c>
      <c r="G133" s="1" t="s">
        <v>12</v>
      </c>
      <c r="H133" s="5"/>
      <c r="I133" s="5">
        <v>132</v>
      </c>
      <c r="J133" s="1"/>
      <c r="K133" s="24" cm="1">
        <f t="array" aca="1" ref="K133" ca="1">INDIRECT("'income_percent_ip'!H"&amp;SUM(B133+1))</f>
        <v>0.74624999999999997</v>
      </c>
      <c r="L133" s="11">
        <f t="shared" ca="1" si="7"/>
        <v>98.504999999999995</v>
      </c>
    </row>
    <row r="134" spans="1:12" x14ac:dyDescent="0.25">
      <c r="A134" s="1" t="s">
        <v>29</v>
      </c>
      <c r="B134" s="1">
        <v>9</v>
      </c>
      <c r="C134" s="1">
        <v>29</v>
      </c>
      <c r="D134" s="3">
        <f t="shared" si="6"/>
        <v>44833</v>
      </c>
      <c r="E134" s="4" t="s">
        <v>179</v>
      </c>
      <c r="F134" s="1" t="s">
        <v>383</v>
      </c>
      <c r="G134" s="1" t="s">
        <v>11</v>
      </c>
      <c r="H134" s="5"/>
      <c r="I134" s="5">
        <v>133</v>
      </c>
      <c r="J134" s="1"/>
      <c r="K134" s="24" cm="1">
        <f t="array" aca="1" ref="K134" ca="1">INDIRECT("'income_percent_ip'!H"&amp;SUM(B134+1))</f>
        <v>0.74624999999999997</v>
      </c>
      <c r="L134" s="11">
        <f t="shared" ca="1" si="7"/>
        <v>99.251249999999999</v>
      </c>
    </row>
    <row r="135" spans="1:12" x14ac:dyDescent="0.25">
      <c r="A135" s="1" t="s">
        <v>29</v>
      </c>
      <c r="B135" s="1">
        <v>9</v>
      </c>
      <c r="C135" s="1">
        <v>29</v>
      </c>
      <c r="D135" s="3">
        <f t="shared" si="6"/>
        <v>44833</v>
      </c>
      <c r="E135" s="4" t="s">
        <v>180</v>
      </c>
      <c r="F135" s="1" t="s">
        <v>384</v>
      </c>
      <c r="G135" s="1" t="s">
        <v>11</v>
      </c>
      <c r="H135" s="5"/>
      <c r="I135" s="5">
        <v>134</v>
      </c>
      <c r="J135" s="1"/>
      <c r="K135" s="24" cm="1">
        <f t="array" aca="1" ref="K135" ca="1">INDIRECT("'income_percent_ip'!H"&amp;SUM(B135+1))</f>
        <v>0.74624999999999997</v>
      </c>
      <c r="L135" s="11">
        <f t="shared" ca="1" si="7"/>
        <v>99.997500000000002</v>
      </c>
    </row>
    <row r="136" spans="1:12" x14ac:dyDescent="0.25">
      <c r="A136" s="1" t="s">
        <v>29</v>
      </c>
      <c r="B136" s="1">
        <v>9</v>
      </c>
      <c r="C136" s="1">
        <v>30</v>
      </c>
      <c r="D136" s="3">
        <f t="shared" si="6"/>
        <v>44834</v>
      </c>
      <c r="E136" s="4" t="s">
        <v>181</v>
      </c>
      <c r="F136" s="1" t="s">
        <v>385</v>
      </c>
      <c r="G136" s="1" t="s">
        <v>11</v>
      </c>
      <c r="H136" s="5"/>
      <c r="I136" s="5">
        <v>135</v>
      </c>
      <c r="J136" s="1"/>
      <c r="K136" s="24" cm="1">
        <f t="array" aca="1" ref="K136" ca="1">INDIRECT("'income_percent_ip'!H"&amp;SUM(B136+1))</f>
        <v>0.74624999999999997</v>
      </c>
      <c r="L136" s="11">
        <f t="shared" ca="1" si="7"/>
        <v>100.74374999999999</v>
      </c>
    </row>
    <row r="137" spans="1:12" x14ac:dyDescent="0.25">
      <c r="A137" s="1" t="s">
        <v>29</v>
      </c>
      <c r="B137" s="1">
        <v>9</v>
      </c>
      <c r="C137" s="1">
        <v>30</v>
      </c>
      <c r="D137" s="3">
        <f t="shared" si="6"/>
        <v>44834</v>
      </c>
      <c r="E137" s="4" t="s">
        <v>182</v>
      </c>
      <c r="F137" s="1" t="s">
        <v>386</v>
      </c>
      <c r="G137" s="1" t="s">
        <v>13</v>
      </c>
      <c r="H137" s="5">
        <v>18000</v>
      </c>
      <c r="I137" s="5"/>
      <c r="J137" s="1"/>
      <c r="K137" s="24" cm="1">
        <f t="array" aca="1" ref="K137" ca="1">INDIRECT("'income_percent_ip'!H"&amp;SUM(B137+1))</f>
        <v>0.74624999999999997</v>
      </c>
      <c r="L137" s="11">
        <f t="shared" ca="1" si="7"/>
        <v>0</v>
      </c>
    </row>
    <row r="138" spans="1:12" x14ac:dyDescent="0.25">
      <c r="A138" s="1" t="s">
        <v>29</v>
      </c>
      <c r="B138" s="1">
        <v>9</v>
      </c>
      <c r="C138" s="1">
        <v>30</v>
      </c>
      <c r="D138" s="3">
        <f t="shared" si="6"/>
        <v>44834</v>
      </c>
      <c r="E138" s="4" t="s">
        <v>183</v>
      </c>
      <c r="F138" s="1" t="s">
        <v>387</v>
      </c>
      <c r="G138" s="1" t="s">
        <v>11</v>
      </c>
      <c r="H138" s="5"/>
      <c r="I138" s="5">
        <v>137</v>
      </c>
      <c r="J138" s="1"/>
      <c r="K138" s="24" cm="1">
        <f t="array" aca="1" ref="K138" ca="1">INDIRECT("'income_percent_ip'!H"&amp;SUM(B138+1))</f>
        <v>0.74624999999999997</v>
      </c>
      <c r="L138" s="11">
        <f t="shared" ca="1" si="7"/>
        <v>102.23625</v>
      </c>
    </row>
    <row r="139" spans="1:12" ht="15.75" thickBot="1" x14ac:dyDescent="0.3">
      <c r="A139" s="6" t="s">
        <v>29</v>
      </c>
      <c r="B139" s="6">
        <v>9</v>
      </c>
      <c r="C139" s="6">
        <v>30</v>
      </c>
      <c r="D139" s="7">
        <f t="shared" si="6"/>
        <v>44834</v>
      </c>
      <c r="E139" s="4" t="s">
        <v>184</v>
      </c>
      <c r="F139" s="1" t="s">
        <v>388</v>
      </c>
      <c r="G139" s="6" t="s">
        <v>26</v>
      </c>
      <c r="H139" s="8"/>
      <c r="I139" s="5">
        <v>138</v>
      </c>
      <c r="J139" s="6"/>
      <c r="K139" s="25" cm="1">
        <f t="array" aca="1" ref="K139" ca="1">INDIRECT("'income_percent_ip'!H"&amp;SUM(B139+1))</f>
        <v>0.74624999999999997</v>
      </c>
      <c r="L139" s="12">
        <f t="shared" ca="1" si="7"/>
        <v>102.9825</v>
      </c>
    </row>
    <row r="140" spans="1:12" x14ac:dyDescent="0.25">
      <c r="A140" s="1" t="s">
        <v>29</v>
      </c>
      <c r="B140" s="1">
        <v>10</v>
      </c>
      <c r="C140" s="1">
        <v>1</v>
      </c>
      <c r="D140" s="3">
        <f t="shared" si="6"/>
        <v>44835</v>
      </c>
      <c r="E140" s="4" t="s">
        <v>185</v>
      </c>
      <c r="F140" s="1" t="s">
        <v>389</v>
      </c>
      <c r="G140" s="1" t="s">
        <v>11</v>
      </c>
      <c r="H140" s="5"/>
      <c r="I140" s="5">
        <v>139</v>
      </c>
      <c r="J140" s="1"/>
      <c r="K140" s="24" cm="1">
        <f t="array" aca="1" ref="K140" ca="1">INDIRECT("'income_percent_ip'!H"&amp;SUM(B140+1))</f>
        <v>0.74605263157894741</v>
      </c>
      <c r="L140" s="11">
        <f t="shared" ca="1" si="7"/>
        <v>103.7013157894737</v>
      </c>
    </row>
    <row r="141" spans="1:12" x14ac:dyDescent="0.25">
      <c r="A141" s="1" t="s">
        <v>29</v>
      </c>
      <c r="B141" s="1">
        <v>10</v>
      </c>
      <c r="C141" s="1">
        <v>1</v>
      </c>
      <c r="D141" s="3">
        <f t="shared" si="6"/>
        <v>44835</v>
      </c>
      <c r="E141" s="4" t="s">
        <v>186</v>
      </c>
      <c r="F141" s="1" t="s">
        <v>390</v>
      </c>
      <c r="G141" s="1" t="s">
        <v>11</v>
      </c>
      <c r="H141" s="5"/>
      <c r="I141" s="5">
        <v>140</v>
      </c>
      <c r="J141" s="1"/>
      <c r="K141" s="24" cm="1">
        <f t="array" aca="1" ref="K141" ca="1">INDIRECT("'income_percent_ip'!H"&amp;SUM(B141+1))</f>
        <v>0.74605263157894741</v>
      </c>
      <c r="L141" s="11">
        <f t="shared" ca="1" si="7"/>
        <v>104.44736842105264</v>
      </c>
    </row>
    <row r="142" spans="1:12" x14ac:dyDescent="0.25">
      <c r="A142" s="1" t="s">
        <v>29</v>
      </c>
      <c r="B142" s="1">
        <v>10</v>
      </c>
      <c r="C142" s="1">
        <v>3</v>
      </c>
      <c r="D142" s="3">
        <f t="shared" si="6"/>
        <v>44837</v>
      </c>
      <c r="E142" s="4" t="s">
        <v>187</v>
      </c>
      <c r="F142" s="1" t="s">
        <v>391</v>
      </c>
      <c r="G142" s="1" t="s">
        <v>11</v>
      </c>
      <c r="H142" s="5"/>
      <c r="I142" s="5">
        <v>141</v>
      </c>
      <c r="J142" s="1"/>
      <c r="K142" s="24" cm="1">
        <f t="array" aca="1" ref="K142" ca="1">INDIRECT("'income_percent_ip'!H"&amp;SUM(B142+1))</f>
        <v>0.74605263157894741</v>
      </c>
      <c r="L142" s="11">
        <f t="shared" ca="1" si="7"/>
        <v>105.19342105263158</v>
      </c>
    </row>
    <row r="143" spans="1:12" x14ac:dyDescent="0.25">
      <c r="A143" s="1" t="s">
        <v>29</v>
      </c>
      <c r="B143" s="1">
        <v>10</v>
      </c>
      <c r="C143" s="1">
        <v>3</v>
      </c>
      <c r="D143" s="3">
        <f t="shared" si="6"/>
        <v>44837</v>
      </c>
      <c r="E143" s="4" t="s">
        <v>188</v>
      </c>
      <c r="F143" s="1" t="s">
        <v>392</v>
      </c>
      <c r="G143" s="1" t="s">
        <v>11</v>
      </c>
      <c r="H143" s="5"/>
      <c r="I143" s="5">
        <v>142</v>
      </c>
      <c r="J143" s="1"/>
      <c r="K143" s="24" cm="1">
        <f t="array" aca="1" ref="K143" ca="1">INDIRECT("'income_percent_ip'!H"&amp;SUM(B143+1))</f>
        <v>0.74605263157894741</v>
      </c>
      <c r="L143" s="11">
        <f t="shared" ca="1" si="7"/>
        <v>105.93947368421053</v>
      </c>
    </row>
    <row r="144" spans="1:12" x14ac:dyDescent="0.25">
      <c r="A144" s="1" t="s">
        <v>29</v>
      </c>
      <c r="B144" s="1">
        <v>10</v>
      </c>
      <c r="C144" s="1">
        <v>10</v>
      </c>
      <c r="D144" s="3">
        <f t="shared" si="6"/>
        <v>44844</v>
      </c>
      <c r="E144" s="4" t="s">
        <v>189</v>
      </c>
      <c r="F144" s="1" t="s">
        <v>393</v>
      </c>
      <c r="G144" s="1" t="s">
        <v>11</v>
      </c>
      <c r="H144" s="5"/>
      <c r="I144" s="5">
        <v>143</v>
      </c>
      <c r="J144" s="1"/>
      <c r="K144" s="24" cm="1">
        <f t="array" aca="1" ref="K144" ca="1">INDIRECT("'income_percent_ip'!H"&amp;SUM(B144+1))</f>
        <v>0.74605263157894741</v>
      </c>
      <c r="L144" s="11">
        <f t="shared" ca="1" si="7"/>
        <v>106.68552631578947</v>
      </c>
    </row>
    <row r="145" spans="1:12" x14ac:dyDescent="0.25">
      <c r="A145" s="1" t="s">
        <v>29</v>
      </c>
      <c r="B145" s="1">
        <v>10</v>
      </c>
      <c r="C145" s="1">
        <v>12</v>
      </c>
      <c r="D145" s="3">
        <f t="shared" si="6"/>
        <v>44846</v>
      </c>
      <c r="E145" s="4" t="s">
        <v>190</v>
      </c>
      <c r="F145" s="1" t="s">
        <v>394</v>
      </c>
      <c r="G145" s="1" t="s">
        <v>11</v>
      </c>
      <c r="H145" s="5"/>
      <c r="I145" s="5">
        <v>144</v>
      </c>
      <c r="J145" s="1"/>
      <c r="K145" s="24" cm="1">
        <f t="array" aca="1" ref="K145" ca="1">INDIRECT("'income_percent_ip'!H"&amp;SUM(B145+1))</f>
        <v>0.74605263157894741</v>
      </c>
      <c r="L145" s="11">
        <f t="shared" ca="1" si="7"/>
        <v>107.43157894736842</v>
      </c>
    </row>
    <row r="146" spans="1:12" x14ac:dyDescent="0.25">
      <c r="A146" s="1" t="s">
        <v>29</v>
      </c>
      <c r="B146" s="1">
        <v>10</v>
      </c>
      <c r="C146" s="1">
        <v>13</v>
      </c>
      <c r="D146" s="3">
        <f t="shared" si="6"/>
        <v>44847</v>
      </c>
      <c r="E146" s="4" t="s">
        <v>191</v>
      </c>
      <c r="F146" s="1" t="s">
        <v>395</v>
      </c>
      <c r="G146" s="1" t="s">
        <v>12</v>
      </c>
      <c r="H146" s="5"/>
      <c r="I146" s="5">
        <v>145</v>
      </c>
      <c r="J146" s="1"/>
      <c r="K146" s="24" cm="1">
        <f t="array" aca="1" ref="K146" ca="1">INDIRECT("'income_percent_ip'!H"&amp;SUM(B146+1))</f>
        <v>0.74605263157894741</v>
      </c>
      <c r="L146" s="11">
        <f t="shared" ca="1" si="7"/>
        <v>108.17763157894737</v>
      </c>
    </row>
    <row r="147" spans="1:12" x14ac:dyDescent="0.25">
      <c r="A147" s="1" t="s">
        <v>29</v>
      </c>
      <c r="B147" s="1">
        <v>10</v>
      </c>
      <c r="C147" s="1">
        <v>13</v>
      </c>
      <c r="D147" s="3">
        <f t="shared" si="6"/>
        <v>44847</v>
      </c>
      <c r="E147" s="4" t="s">
        <v>192</v>
      </c>
      <c r="F147" s="1" t="s">
        <v>396</v>
      </c>
      <c r="G147" s="1" t="s">
        <v>11</v>
      </c>
      <c r="H147" s="5"/>
      <c r="I147" s="5">
        <v>146</v>
      </c>
      <c r="J147" s="1"/>
      <c r="K147" s="24" cm="1">
        <f t="array" aca="1" ref="K147" ca="1">INDIRECT("'income_percent_ip'!H"&amp;SUM(B147+1))</f>
        <v>0.74605263157894741</v>
      </c>
      <c r="L147" s="11">
        <f t="shared" ca="1" si="7"/>
        <v>108.92368421052632</v>
      </c>
    </row>
    <row r="148" spans="1:12" x14ac:dyDescent="0.25">
      <c r="A148" s="1" t="s">
        <v>29</v>
      </c>
      <c r="B148" s="1">
        <v>10</v>
      </c>
      <c r="C148" s="1">
        <v>17</v>
      </c>
      <c r="D148" s="3">
        <f t="shared" si="6"/>
        <v>44851</v>
      </c>
      <c r="E148" s="4" t="s">
        <v>193</v>
      </c>
      <c r="F148" s="1" t="s">
        <v>397</v>
      </c>
      <c r="G148" s="1" t="s">
        <v>12</v>
      </c>
      <c r="H148" s="5"/>
      <c r="I148" s="5">
        <v>147</v>
      </c>
      <c r="J148" s="1"/>
      <c r="K148" s="24" cm="1">
        <f t="array" aca="1" ref="K148" ca="1">INDIRECT("'income_percent_ip'!H"&amp;SUM(B148+1))</f>
        <v>0.74605263157894741</v>
      </c>
      <c r="L148" s="11">
        <f t="shared" ca="1" si="7"/>
        <v>109.66973684210527</v>
      </c>
    </row>
    <row r="149" spans="1:12" x14ac:dyDescent="0.25">
      <c r="A149" s="1" t="s">
        <v>29</v>
      </c>
      <c r="B149" s="1">
        <v>10</v>
      </c>
      <c r="C149" s="1">
        <v>18</v>
      </c>
      <c r="D149" s="3">
        <f t="shared" si="6"/>
        <v>44852</v>
      </c>
      <c r="E149" s="4" t="s">
        <v>194</v>
      </c>
      <c r="F149" s="1" t="s">
        <v>398</v>
      </c>
      <c r="G149" s="1" t="s">
        <v>11</v>
      </c>
      <c r="H149" s="5"/>
      <c r="I149" s="5">
        <v>148</v>
      </c>
      <c r="J149" s="1"/>
      <c r="K149" s="24" cm="1">
        <f t="array" aca="1" ref="K149" ca="1">INDIRECT("'income_percent_ip'!H"&amp;SUM(B149+1))</f>
        <v>0.74605263157894741</v>
      </c>
      <c r="L149" s="11">
        <f t="shared" ca="1" si="7"/>
        <v>110.41578947368421</v>
      </c>
    </row>
    <row r="150" spans="1:12" x14ac:dyDescent="0.25">
      <c r="A150" s="1" t="s">
        <v>29</v>
      </c>
      <c r="B150" s="1">
        <v>10</v>
      </c>
      <c r="C150" s="1">
        <v>20</v>
      </c>
      <c r="D150" s="3">
        <f t="shared" si="6"/>
        <v>44854</v>
      </c>
      <c r="E150" s="4" t="s">
        <v>195</v>
      </c>
      <c r="F150" s="1" t="s">
        <v>399</v>
      </c>
      <c r="G150" s="1" t="s">
        <v>11</v>
      </c>
      <c r="H150" s="5"/>
      <c r="I150" s="5">
        <v>149</v>
      </c>
      <c r="J150" s="1"/>
      <c r="K150" s="24" cm="1">
        <f t="array" aca="1" ref="K150" ca="1">INDIRECT("'income_percent_ip'!H"&amp;SUM(B150+1))</f>
        <v>0.74605263157894741</v>
      </c>
      <c r="L150" s="11">
        <f t="shared" ca="1" si="7"/>
        <v>111.16184210526316</v>
      </c>
    </row>
    <row r="151" spans="1:12" x14ac:dyDescent="0.25">
      <c r="A151" s="1" t="s">
        <v>29</v>
      </c>
      <c r="B151" s="1">
        <v>10</v>
      </c>
      <c r="C151" s="1">
        <v>23</v>
      </c>
      <c r="D151" s="3">
        <f t="shared" si="6"/>
        <v>44857</v>
      </c>
      <c r="E151" s="4" t="s">
        <v>196</v>
      </c>
      <c r="F151" s="1" t="s">
        <v>400</v>
      </c>
      <c r="G151" s="1" t="s">
        <v>12</v>
      </c>
      <c r="H151" s="5"/>
      <c r="I151" s="5">
        <v>150</v>
      </c>
      <c r="J151" s="1"/>
      <c r="K151" s="24" cm="1">
        <f t="array" aca="1" ref="K151" ca="1">INDIRECT("'income_percent_ip'!H"&amp;SUM(B151+1))</f>
        <v>0.74605263157894741</v>
      </c>
      <c r="L151" s="11">
        <f t="shared" ca="1" si="7"/>
        <v>111.90789473684211</v>
      </c>
    </row>
    <row r="152" spans="1:12" x14ac:dyDescent="0.25">
      <c r="A152" s="1" t="s">
        <v>29</v>
      </c>
      <c r="B152" s="1">
        <v>10</v>
      </c>
      <c r="C152" s="1">
        <v>23</v>
      </c>
      <c r="D152" s="3">
        <f t="shared" si="6"/>
        <v>44857</v>
      </c>
      <c r="E152" s="4" t="s">
        <v>197</v>
      </c>
      <c r="F152" s="1" t="s">
        <v>401</v>
      </c>
      <c r="G152" s="1" t="s">
        <v>11</v>
      </c>
      <c r="H152" s="5"/>
      <c r="I152" s="5">
        <v>151</v>
      </c>
      <c r="J152" s="1"/>
      <c r="K152" s="24" cm="1">
        <f t="array" aca="1" ref="K152" ca="1">INDIRECT("'income_percent_ip'!H"&amp;SUM(B152+1))</f>
        <v>0.74605263157894741</v>
      </c>
      <c r="L152" s="11">
        <f t="shared" ca="1" si="7"/>
        <v>112.65394736842106</v>
      </c>
    </row>
    <row r="153" spans="1:12" x14ac:dyDescent="0.25">
      <c r="A153" s="1" t="s">
        <v>29</v>
      </c>
      <c r="B153" s="1">
        <v>10</v>
      </c>
      <c r="C153" s="1">
        <v>25</v>
      </c>
      <c r="D153" s="3">
        <f t="shared" si="6"/>
        <v>44859</v>
      </c>
      <c r="E153" s="4" t="s">
        <v>198</v>
      </c>
      <c r="F153" s="1" t="s">
        <v>402</v>
      </c>
      <c r="G153" s="1" t="s">
        <v>11</v>
      </c>
      <c r="H153" s="5"/>
      <c r="I153" s="5">
        <v>152</v>
      </c>
      <c r="J153" s="1"/>
      <c r="K153" s="24" cm="1">
        <f t="array" aca="1" ref="K153" ca="1">INDIRECT("'income_percent_ip'!H"&amp;SUM(B153+1))</f>
        <v>0.74605263157894741</v>
      </c>
      <c r="L153" s="11">
        <f t="shared" ca="1" si="7"/>
        <v>113.4</v>
      </c>
    </row>
    <row r="154" spans="1:12" x14ac:dyDescent="0.25">
      <c r="A154" s="1" t="s">
        <v>29</v>
      </c>
      <c r="B154" s="1">
        <v>10</v>
      </c>
      <c r="C154" s="1">
        <v>27</v>
      </c>
      <c r="D154" s="3">
        <f t="shared" si="6"/>
        <v>44861</v>
      </c>
      <c r="E154" s="4" t="s">
        <v>199</v>
      </c>
      <c r="F154" s="1" t="s">
        <v>403</v>
      </c>
      <c r="G154" s="1" t="s">
        <v>11</v>
      </c>
      <c r="H154" s="5"/>
      <c r="I154" s="5">
        <v>153</v>
      </c>
      <c r="J154" s="1"/>
      <c r="K154" s="24" cm="1">
        <f t="array" aca="1" ref="K154" ca="1">INDIRECT("'income_percent_ip'!H"&amp;SUM(B154+1))</f>
        <v>0.74605263157894741</v>
      </c>
      <c r="L154" s="11">
        <f t="shared" ca="1" si="7"/>
        <v>114.14605263157895</v>
      </c>
    </row>
    <row r="155" spans="1:12" x14ac:dyDescent="0.25">
      <c r="A155" s="1" t="s">
        <v>29</v>
      </c>
      <c r="B155" s="1">
        <v>10</v>
      </c>
      <c r="C155" s="1">
        <v>29</v>
      </c>
      <c r="D155" s="3">
        <f t="shared" si="6"/>
        <v>44863</v>
      </c>
      <c r="E155" s="4" t="s">
        <v>200</v>
      </c>
      <c r="F155" s="1" t="s">
        <v>404</v>
      </c>
      <c r="G155" s="1" t="s">
        <v>11</v>
      </c>
      <c r="H155" s="5"/>
      <c r="I155" s="5">
        <v>154</v>
      </c>
      <c r="J155" s="1"/>
      <c r="K155" s="24" cm="1">
        <f t="array" aca="1" ref="K155" ca="1">INDIRECT("'income_percent_ip'!H"&amp;SUM(B155+1))</f>
        <v>0.74605263157894741</v>
      </c>
      <c r="L155" s="11">
        <f t="shared" ca="1" si="7"/>
        <v>114.8921052631579</v>
      </c>
    </row>
    <row r="156" spans="1:12" x14ac:dyDescent="0.25">
      <c r="A156" s="1" t="s">
        <v>29</v>
      </c>
      <c r="B156" s="1">
        <v>10</v>
      </c>
      <c r="C156" s="1">
        <v>31</v>
      </c>
      <c r="D156" s="3">
        <f t="shared" si="6"/>
        <v>44865</v>
      </c>
      <c r="E156" s="4" t="s">
        <v>201</v>
      </c>
      <c r="F156" s="1" t="s">
        <v>405</v>
      </c>
      <c r="G156" s="1" t="s">
        <v>13</v>
      </c>
      <c r="H156" s="5">
        <v>19000</v>
      </c>
      <c r="I156" s="5"/>
      <c r="J156" s="1"/>
      <c r="K156" s="24" cm="1">
        <f t="array" aca="1" ref="K156" ca="1">INDIRECT("'income_percent_ip'!H"&amp;SUM(B156+1))</f>
        <v>0.74605263157894741</v>
      </c>
      <c r="L156" s="11">
        <f t="shared" ca="1" si="7"/>
        <v>0</v>
      </c>
    </row>
    <row r="157" spans="1:12" x14ac:dyDescent="0.25">
      <c r="A157" s="1" t="s">
        <v>29</v>
      </c>
      <c r="B157" s="1">
        <v>10</v>
      </c>
      <c r="C157" s="1">
        <v>31</v>
      </c>
      <c r="D157" s="3">
        <f t="shared" si="6"/>
        <v>44865</v>
      </c>
      <c r="E157" s="4" t="s">
        <v>202</v>
      </c>
      <c r="F157" s="1" t="s">
        <v>406</v>
      </c>
      <c r="G157" s="1" t="s">
        <v>11</v>
      </c>
      <c r="H157" s="5"/>
      <c r="I157" s="5">
        <v>156</v>
      </c>
      <c r="J157" s="1" t="s">
        <v>10</v>
      </c>
      <c r="K157" s="24" cm="1">
        <f t="array" aca="1" ref="K157" ca="1">INDIRECT("'income_percent_ip'!H"&amp;SUM(B157+1))</f>
        <v>0.74605263157894741</v>
      </c>
      <c r="L157" s="11">
        <f t="shared" ca="1" si="7"/>
        <v>116.3842105263158</v>
      </c>
    </row>
    <row r="158" spans="1:12" ht="15.75" thickBot="1" x14ac:dyDescent="0.3">
      <c r="A158" s="6" t="s">
        <v>29</v>
      </c>
      <c r="B158" s="6">
        <v>10</v>
      </c>
      <c r="C158" s="6">
        <v>31</v>
      </c>
      <c r="D158" s="7">
        <f t="shared" si="6"/>
        <v>44865</v>
      </c>
      <c r="E158" s="4" t="s">
        <v>203</v>
      </c>
      <c r="F158" s="1" t="s">
        <v>407</v>
      </c>
      <c r="G158" s="6" t="s">
        <v>24</v>
      </c>
      <c r="H158" s="8"/>
      <c r="I158" s="5">
        <v>157</v>
      </c>
      <c r="J158" s="6"/>
      <c r="K158" s="25" cm="1">
        <f t="array" aca="1" ref="K158" ca="1">INDIRECT("'income_percent_ip'!H"&amp;SUM(B158+1))</f>
        <v>0.74605263157894741</v>
      </c>
      <c r="L158" s="12">
        <f t="shared" ca="1" si="7"/>
        <v>117.13026315789475</v>
      </c>
    </row>
    <row r="159" spans="1:12" x14ac:dyDescent="0.25">
      <c r="A159" s="1" t="s">
        <v>29</v>
      </c>
      <c r="B159" s="1">
        <v>11</v>
      </c>
      <c r="C159" s="1">
        <v>1</v>
      </c>
      <c r="D159" s="3">
        <f t="shared" si="6"/>
        <v>44866</v>
      </c>
      <c r="E159" s="4" t="s">
        <v>204</v>
      </c>
      <c r="F159" s="1" t="s">
        <v>408</v>
      </c>
      <c r="G159" s="1" t="s">
        <v>12</v>
      </c>
      <c r="H159" s="5"/>
      <c r="I159" s="5">
        <v>158</v>
      </c>
      <c r="J159" s="1"/>
      <c r="K159" s="24" cm="1">
        <f t="array" aca="1" ref="K159" ca="1">INDIRECT("'income_percent_ip'!H"&amp;SUM(B159+1))</f>
        <v>0.74587499999999995</v>
      </c>
      <c r="L159" s="11">
        <f t="shared" ca="1" si="7"/>
        <v>117.84824999999999</v>
      </c>
    </row>
    <row r="160" spans="1:12" x14ac:dyDescent="0.25">
      <c r="A160" s="1" t="s">
        <v>29</v>
      </c>
      <c r="B160" s="1">
        <v>11</v>
      </c>
      <c r="C160" s="1">
        <v>3</v>
      </c>
      <c r="D160" s="3">
        <f t="shared" si="6"/>
        <v>44868</v>
      </c>
      <c r="E160" s="4" t="s">
        <v>205</v>
      </c>
      <c r="F160" s="1" t="s">
        <v>409</v>
      </c>
      <c r="G160" s="1" t="s">
        <v>12</v>
      </c>
      <c r="H160" s="5"/>
      <c r="I160" s="5">
        <v>159</v>
      </c>
      <c r="J160" s="1"/>
      <c r="K160" s="24" cm="1">
        <f t="array" aca="1" ref="K160" ca="1">INDIRECT("'income_percent_ip'!H"&amp;SUM(B160+1))</f>
        <v>0.74587499999999995</v>
      </c>
      <c r="L160" s="11">
        <f t="shared" ca="1" si="7"/>
        <v>118.59412499999999</v>
      </c>
    </row>
    <row r="161" spans="1:12" x14ac:dyDescent="0.25">
      <c r="A161" s="1" t="s">
        <v>29</v>
      </c>
      <c r="B161" s="1">
        <v>11</v>
      </c>
      <c r="C161" s="1">
        <v>3</v>
      </c>
      <c r="D161" s="3">
        <f t="shared" si="6"/>
        <v>44868</v>
      </c>
      <c r="E161" s="4" t="s">
        <v>206</v>
      </c>
      <c r="F161" s="1" t="s">
        <v>410</v>
      </c>
      <c r="G161" s="1" t="s">
        <v>11</v>
      </c>
      <c r="H161" s="5"/>
      <c r="I161" s="5">
        <v>160</v>
      </c>
      <c r="J161" s="1"/>
      <c r="K161" s="24" cm="1">
        <f t="array" aca="1" ref="K161" ca="1">INDIRECT("'income_percent_ip'!H"&amp;SUM(B161+1))</f>
        <v>0.74587499999999995</v>
      </c>
      <c r="L161" s="11">
        <f t="shared" ca="1" si="7"/>
        <v>119.33999999999999</v>
      </c>
    </row>
    <row r="162" spans="1:12" x14ac:dyDescent="0.25">
      <c r="A162" s="1" t="s">
        <v>29</v>
      </c>
      <c r="B162" s="1">
        <v>11</v>
      </c>
      <c r="C162" s="1">
        <v>10</v>
      </c>
      <c r="D162" s="3">
        <f t="shared" ref="D162:D191" si="8">DATE(2022, B162, C162)</f>
        <v>44875</v>
      </c>
      <c r="E162" s="4" t="s">
        <v>207</v>
      </c>
      <c r="F162" s="1" t="s">
        <v>411</v>
      </c>
      <c r="G162" s="1" t="s">
        <v>11</v>
      </c>
      <c r="H162" s="5"/>
      <c r="I162" s="5">
        <v>161</v>
      </c>
      <c r="J162" s="1"/>
      <c r="K162" s="24" cm="1">
        <f t="array" aca="1" ref="K162" ca="1">INDIRECT("'income_percent_ip'!H"&amp;SUM(B162+1))</f>
        <v>0.74587499999999995</v>
      </c>
      <c r="L162" s="11">
        <f t="shared" ca="1" si="7"/>
        <v>120.08587499999999</v>
      </c>
    </row>
    <row r="163" spans="1:12" x14ac:dyDescent="0.25">
      <c r="A163" s="1" t="s">
        <v>29</v>
      </c>
      <c r="B163" s="1">
        <v>11</v>
      </c>
      <c r="C163" s="1">
        <v>10</v>
      </c>
      <c r="D163" s="3">
        <f t="shared" si="8"/>
        <v>44875</v>
      </c>
      <c r="E163" s="4" t="s">
        <v>208</v>
      </c>
      <c r="F163" s="1" t="s">
        <v>412</v>
      </c>
      <c r="G163" s="1" t="s">
        <v>11</v>
      </c>
      <c r="H163" s="5"/>
      <c r="I163" s="5">
        <v>162</v>
      </c>
      <c r="J163" s="1" t="s">
        <v>10</v>
      </c>
      <c r="K163" s="24" cm="1">
        <f t="array" aca="1" ref="K163" ca="1">INDIRECT("'income_percent_ip'!H"&amp;SUM(B163+1))</f>
        <v>0.74587499999999995</v>
      </c>
      <c r="L163" s="11">
        <f t="shared" ca="1" si="7"/>
        <v>120.83175</v>
      </c>
    </row>
    <row r="164" spans="1:12" x14ac:dyDescent="0.25">
      <c r="A164" s="1" t="s">
        <v>29</v>
      </c>
      <c r="B164" s="1">
        <v>11</v>
      </c>
      <c r="C164" s="1">
        <v>12</v>
      </c>
      <c r="D164" s="3">
        <f t="shared" si="8"/>
        <v>44877</v>
      </c>
      <c r="E164" s="4" t="s">
        <v>209</v>
      </c>
      <c r="F164" s="1" t="s">
        <v>413</v>
      </c>
      <c r="G164" s="1" t="s">
        <v>11</v>
      </c>
      <c r="H164" s="5"/>
      <c r="I164" s="5">
        <v>163</v>
      </c>
      <c r="J164" s="1"/>
      <c r="K164" s="24" cm="1">
        <f t="array" aca="1" ref="K164" ca="1">INDIRECT("'income_percent_ip'!H"&amp;SUM(B164+1))</f>
        <v>0.74587499999999995</v>
      </c>
      <c r="L164" s="11">
        <f t="shared" ca="1" si="7"/>
        <v>121.577625</v>
      </c>
    </row>
    <row r="165" spans="1:12" x14ac:dyDescent="0.25">
      <c r="A165" s="1" t="s">
        <v>29</v>
      </c>
      <c r="B165" s="1">
        <v>11</v>
      </c>
      <c r="C165" s="1">
        <v>14</v>
      </c>
      <c r="D165" s="3">
        <f t="shared" si="8"/>
        <v>44879</v>
      </c>
      <c r="E165" s="4" t="s">
        <v>210</v>
      </c>
      <c r="F165" s="1" t="s">
        <v>414</v>
      </c>
      <c r="G165" s="1" t="s">
        <v>11</v>
      </c>
      <c r="H165" s="5"/>
      <c r="I165" s="5">
        <v>164</v>
      </c>
      <c r="J165" s="1"/>
      <c r="K165" s="24" cm="1">
        <f t="array" aca="1" ref="K165" ca="1">INDIRECT("'income_percent_ip'!H"&amp;SUM(B165+1))</f>
        <v>0.74587499999999995</v>
      </c>
      <c r="L165" s="11">
        <f t="shared" ca="1" si="7"/>
        <v>122.3235</v>
      </c>
    </row>
    <row r="166" spans="1:12" x14ac:dyDescent="0.25">
      <c r="A166" s="1" t="s">
        <v>29</v>
      </c>
      <c r="B166" s="1">
        <v>11</v>
      </c>
      <c r="C166" s="1">
        <v>14</v>
      </c>
      <c r="D166" s="3">
        <f t="shared" si="8"/>
        <v>44879</v>
      </c>
      <c r="E166" s="4" t="s">
        <v>211</v>
      </c>
      <c r="F166" s="1" t="s">
        <v>415</v>
      </c>
      <c r="G166" s="1" t="s">
        <v>11</v>
      </c>
      <c r="H166" s="5"/>
      <c r="I166" s="5">
        <v>165</v>
      </c>
      <c r="J166" s="1"/>
      <c r="K166" s="24" cm="1">
        <f t="array" aca="1" ref="K166" ca="1">INDIRECT("'income_percent_ip'!H"&amp;SUM(B166+1))</f>
        <v>0.74587499999999995</v>
      </c>
      <c r="L166" s="11">
        <f t="shared" ca="1" si="7"/>
        <v>123.06937499999999</v>
      </c>
    </row>
    <row r="167" spans="1:12" x14ac:dyDescent="0.25">
      <c r="A167" s="1" t="s">
        <v>29</v>
      </c>
      <c r="B167" s="1">
        <v>11</v>
      </c>
      <c r="C167" s="1">
        <v>16</v>
      </c>
      <c r="D167" s="3">
        <f t="shared" si="8"/>
        <v>44881</v>
      </c>
      <c r="E167" s="4" t="s">
        <v>212</v>
      </c>
      <c r="F167" s="1" t="s">
        <v>416</v>
      </c>
      <c r="G167" s="1" t="s">
        <v>11</v>
      </c>
      <c r="H167" s="5"/>
      <c r="I167" s="5">
        <v>166</v>
      </c>
      <c r="J167" s="1"/>
      <c r="K167" s="24" cm="1">
        <f t="array" aca="1" ref="K167" ca="1">INDIRECT("'income_percent_ip'!H"&amp;SUM(B167+1))</f>
        <v>0.74587499999999995</v>
      </c>
      <c r="L167" s="11">
        <f t="shared" ca="1" si="7"/>
        <v>123.81524999999999</v>
      </c>
    </row>
    <row r="168" spans="1:12" x14ac:dyDescent="0.25">
      <c r="A168" s="1" t="s">
        <v>29</v>
      </c>
      <c r="B168" s="1">
        <v>11</v>
      </c>
      <c r="C168" s="1">
        <v>16</v>
      </c>
      <c r="D168" s="3">
        <f t="shared" si="8"/>
        <v>44881</v>
      </c>
      <c r="E168" s="4" t="s">
        <v>213</v>
      </c>
      <c r="F168" s="1" t="s">
        <v>417</v>
      </c>
      <c r="G168" s="1" t="s">
        <v>11</v>
      </c>
      <c r="H168" s="5"/>
      <c r="I168" s="5">
        <v>167</v>
      </c>
      <c r="J168" s="1"/>
      <c r="K168" s="24" cm="1">
        <f t="array" aca="1" ref="K168" ca="1">INDIRECT("'income_percent_ip'!H"&amp;SUM(B168+1))</f>
        <v>0.74587499999999995</v>
      </c>
      <c r="L168" s="11">
        <f t="shared" ca="1" si="7"/>
        <v>124.56112499999999</v>
      </c>
    </row>
    <row r="169" spans="1:12" x14ac:dyDescent="0.25">
      <c r="A169" s="1" t="s">
        <v>29</v>
      </c>
      <c r="B169" s="1">
        <v>11</v>
      </c>
      <c r="C169" s="1">
        <v>16</v>
      </c>
      <c r="D169" s="3">
        <f t="shared" si="8"/>
        <v>44881</v>
      </c>
      <c r="E169" s="4" t="s">
        <v>214</v>
      </c>
      <c r="F169" s="1" t="s">
        <v>418</v>
      </c>
      <c r="G169" s="1" t="s">
        <v>11</v>
      </c>
      <c r="H169" s="5"/>
      <c r="I169" s="5">
        <v>168</v>
      </c>
      <c r="J169" s="1"/>
      <c r="K169" s="24" cm="1">
        <f t="array" aca="1" ref="K169" ca="1">INDIRECT("'income_percent_ip'!H"&amp;SUM(B169+1))</f>
        <v>0.74587499999999995</v>
      </c>
      <c r="L169" s="11">
        <f t="shared" ca="1" si="7"/>
        <v>125.30699999999999</v>
      </c>
    </row>
    <row r="170" spans="1:12" x14ac:dyDescent="0.25">
      <c r="A170" s="1" t="s">
        <v>29</v>
      </c>
      <c r="B170" s="1">
        <v>11</v>
      </c>
      <c r="C170" s="1">
        <v>16</v>
      </c>
      <c r="D170" s="3">
        <f t="shared" si="8"/>
        <v>44881</v>
      </c>
      <c r="E170" s="4" t="s">
        <v>215</v>
      </c>
      <c r="F170" s="1" t="s">
        <v>419</v>
      </c>
      <c r="G170" s="1" t="s">
        <v>11</v>
      </c>
      <c r="H170" s="5"/>
      <c r="I170" s="5">
        <v>169</v>
      </c>
      <c r="J170" s="1"/>
      <c r="K170" s="24" cm="1">
        <f t="array" aca="1" ref="K170" ca="1">INDIRECT("'income_percent_ip'!H"&amp;SUM(B170+1))</f>
        <v>0.74587499999999995</v>
      </c>
      <c r="L170" s="11">
        <f t="shared" ca="1" si="7"/>
        <v>126.05287499999999</v>
      </c>
    </row>
    <row r="171" spans="1:12" x14ac:dyDescent="0.25">
      <c r="A171" s="1" t="s">
        <v>29</v>
      </c>
      <c r="B171" s="1">
        <v>11</v>
      </c>
      <c r="C171" s="1">
        <v>16</v>
      </c>
      <c r="D171" s="3">
        <f t="shared" si="8"/>
        <v>44881</v>
      </c>
      <c r="E171" s="4" t="s">
        <v>216</v>
      </c>
      <c r="F171" s="1" t="s">
        <v>420</v>
      </c>
      <c r="G171" s="1" t="s">
        <v>11</v>
      </c>
      <c r="H171" s="5"/>
      <c r="I171" s="5">
        <v>170</v>
      </c>
      <c r="J171" s="1"/>
      <c r="K171" s="24" cm="1">
        <f t="array" aca="1" ref="K171" ca="1">INDIRECT("'income_percent_ip'!H"&amp;SUM(B171+1))</f>
        <v>0.74587499999999995</v>
      </c>
      <c r="L171" s="11">
        <f t="shared" ca="1" si="7"/>
        <v>126.79875</v>
      </c>
    </row>
    <row r="172" spans="1:12" x14ac:dyDescent="0.25">
      <c r="A172" s="2" t="s">
        <v>29</v>
      </c>
      <c r="B172" s="1">
        <v>11</v>
      </c>
      <c r="C172" s="1">
        <v>16</v>
      </c>
      <c r="D172" s="3">
        <f t="shared" si="8"/>
        <v>44881</v>
      </c>
      <c r="E172" s="4" t="s">
        <v>217</v>
      </c>
      <c r="F172" s="1" t="s">
        <v>421</v>
      </c>
      <c r="G172" s="1" t="s">
        <v>11</v>
      </c>
      <c r="H172" s="17"/>
      <c r="I172" s="5">
        <v>171</v>
      </c>
      <c r="J172" s="1"/>
      <c r="K172" s="24" cm="1">
        <f t="array" aca="1" ref="K172" ca="1">INDIRECT("'income_percent_ip'!H"&amp;SUM(B172+1))</f>
        <v>0.74587499999999995</v>
      </c>
      <c r="L172" s="11">
        <f t="shared" ca="1" si="7"/>
        <v>127.544625</v>
      </c>
    </row>
    <row r="173" spans="1:12" x14ac:dyDescent="0.25">
      <c r="A173" s="1" t="s">
        <v>29</v>
      </c>
      <c r="B173" s="1">
        <v>11</v>
      </c>
      <c r="C173" s="1">
        <v>18</v>
      </c>
      <c r="D173" s="3">
        <f t="shared" si="8"/>
        <v>44883</v>
      </c>
      <c r="E173" s="4" t="s">
        <v>218</v>
      </c>
      <c r="F173" s="1" t="s">
        <v>422</v>
      </c>
      <c r="G173" s="1" t="s">
        <v>12</v>
      </c>
      <c r="H173" s="5"/>
      <c r="I173" s="5">
        <v>172</v>
      </c>
      <c r="J173" s="1"/>
      <c r="K173" s="24" cm="1">
        <f t="array" aca="1" ref="K173" ca="1">INDIRECT("'income_percent_ip'!H"&amp;SUM(B173+1))</f>
        <v>0.74587499999999995</v>
      </c>
      <c r="L173" s="11">
        <f t="shared" ca="1" si="7"/>
        <v>128.29049999999998</v>
      </c>
    </row>
    <row r="174" spans="1:12" x14ac:dyDescent="0.25">
      <c r="A174" s="1" t="s">
        <v>29</v>
      </c>
      <c r="B174" s="1">
        <v>11</v>
      </c>
      <c r="C174" s="1">
        <v>19</v>
      </c>
      <c r="D174" s="3">
        <f t="shared" si="8"/>
        <v>44884</v>
      </c>
      <c r="E174" s="4" t="s">
        <v>219</v>
      </c>
      <c r="F174" s="1" t="s">
        <v>423</v>
      </c>
      <c r="G174" s="1" t="s">
        <v>12</v>
      </c>
      <c r="H174" s="5"/>
      <c r="I174" s="5">
        <v>173</v>
      </c>
      <c r="J174" s="1"/>
      <c r="K174" s="24" cm="1">
        <f t="array" aca="1" ref="K174" ca="1">INDIRECT("'income_percent_ip'!H"&amp;SUM(B174+1))</f>
        <v>0.74587499999999995</v>
      </c>
      <c r="L174" s="11">
        <f t="shared" ca="1" si="7"/>
        <v>129.03637499999999</v>
      </c>
    </row>
    <row r="175" spans="1:12" x14ac:dyDescent="0.25">
      <c r="A175" s="1" t="s">
        <v>29</v>
      </c>
      <c r="B175" s="1">
        <v>11</v>
      </c>
      <c r="C175" s="1">
        <v>21</v>
      </c>
      <c r="D175" s="3">
        <f t="shared" si="8"/>
        <v>44886</v>
      </c>
      <c r="E175" s="4" t="s">
        <v>220</v>
      </c>
      <c r="F175" s="1" t="s">
        <v>424</v>
      </c>
      <c r="G175" s="1" t="s">
        <v>12</v>
      </c>
      <c r="H175" s="5"/>
      <c r="I175" s="5">
        <v>174</v>
      </c>
      <c r="J175" s="1"/>
      <c r="K175" s="24" cm="1">
        <f t="array" aca="1" ref="K175" ca="1">INDIRECT("'income_percent_ip'!H"&amp;SUM(B175+1))</f>
        <v>0.74587499999999995</v>
      </c>
      <c r="L175" s="11">
        <f t="shared" ca="1" si="7"/>
        <v>129.78225</v>
      </c>
    </row>
    <row r="176" spans="1:12" x14ac:dyDescent="0.25">
      <c r="A176" s="1" t="s">
        <v>29</v>
      </c>
      <c r="B176" s="1">
        <v>11</v>
      </c>
      <c r="C176" s="1">
        <v>21</v>
      </c>
      <c r="D176" s="3">
        <f t="shared" si="8"/>
        <v>44886</v>
      </c>
      <c r="E176" s="4" t="s">
        <v>221</v>
      </c>
      <c r="F176" s="1" t="s">
        <v>425</v>
      </c>
      <c r="G176" s="1" t="s">
        <v>11</v>
      </c>
      <c r="H176" s="5"/>
      <c r="I176" s="5">
        <v>175</v>
      </c>
      <c r="J176" s="1"/>
      <c r="K176" s="24" cm="1">
        <f t="array" aca="1" ref="K176" ca="1">INDIRECT("'income_percent_ip'!H"&amp;SUM(B176+1))</f>
        <v>0.74587499999999995</v>
      </c>
      <c r="L176" s="11">
        <f t="shared" ca="1" si="7"/>
        <v>130.52812499999999</v>
      </c>
    </row>
    <row r="177" spans="1:12" x14ac:dyDescent="0.25">
      <c r="A177" s="1" t="s">
        <v>29</v>
      </c>
      <c r="B177" s="1">
        <v>11</v>
      </c>
      <c r="C177" s="1">
        <v>21</v>
      </c>
      <c r="D177" s="3">
        <f t="shared" si="8"/>
        <v>44886</v>
      </c>
      <c r="E177" s="4" t="s">
        <v>222</v>
      </c>
      <c r="F177" s="1" t="s">
        <v>426</v>
      </c>
      <c r="G177" s="1" t="s">
        <v>11</v>
      </c>
      <c r="H177" s="5"/>
      <c r="I177" s="5">
        <v>176</v>
      </c>
      <c r="J177" s="1"/>
      <c r="K177" s="24" cm="1">
        <f t="array" aca="1" ref="K177" ca="1">INDIRECT("'income_percent_ip'!H"&amp;SUM(B177+1))</f>
        <v>0.74587499999999995</v>
      </c>
      <c r="L177" s="11">
        <f t="shared" ca="1" si="7"/>
        <v>131.274</v>
      </c>
    </row>
    <row r="178" spans="1:12" x14ac:dyDescent="0.25">
      <c r="A178" s="1" t="s">
        <v>29</v>
      </c>
      <c r="B178" s="1">
        <v>11</v>
      </c>
      <c r="C178" s="1">
        <v>21</v>
      </c>
      <c r="D178" s="3">
        <f t="shared" si="8"/>
        <v>44886</v>
      </c>
      <c r="E178" s="4" t="s">
        <v>223</v>
      </c>
      <c r="F178" s="1" t="s">
        <v>427</v>
      </c>
      <c r="G178" s="1" t="s">
        <v>11</v>
      </c>
      <c r="H178" s="5"/>
      <c r="I178" s="5">
        <v>177</v>
      </c>
      <c r="J178" s="1"/>
      <c r="K178" s="24" cm="1">
        <f t="array" aca="1" ref="K178" ca="1">INDIRECT("'income_percent_ip'!H"&amp;SUM(B178+1))</f>
        <v>0.74587499999999995</v>
      </c>
      <c r="L178" s="11">
        <f t="shared" ca="1" si="7"/>
        <v>132.01987499999998</v>
      </c>
    </row>
    <row r="179" spans="1:12" x14ac:dyDescent="0.25">
      <c r="A179" s="1" t="s">
        <v>29</v>
      </c>
      <c r="B179" s="1">
        <v>11</v>
      </c>
      <c r="C179" s="1">
        <v>21</v>
      </c>
      <c r="D179" s="3">
        <f t="shared" si="8"/>
        <v>44886</v>
      </c>
      <c r="E179" s="4" t="s">
        <v>224</v>
      </c>
      <c r="F179" s="1" t="s">
        <v>428</v>
      </c>
      <c r="G179" s="1" t="s">
        <v>11</v>
      </c>
      <c r="H179" s="5"/>
      <c r="I179" s="5">
        <v>178</v>
      </c>
      <c r="J179" s="1"/>
      <c r="K179" s="24" cm="1">
        <f t="array" aca="1" ref="K179" ca="1">INDIRECT("'income_percent_ip'!H"&amp;SUM(B179+1))</f>
        <v>0.74587499999999995</v>
      </c>
      <c r="L179" s="11">
        <f t="shared" ca="1" si="7"/>
        <v>132.76575</v>
      </c>
    </row>
    <row r="180" spans="1:12" x14ac:dyDescent="0.25">
      <c r="A180" s="1" t="s">
        <v>29</v>
      </c>
      <c r="B180" s="1">
        <v>11</v>
      </c>
      <c r="C180" s="1">
        <v>22</v>
      </c>
      <c r="D180" s="3">
        <f t="shared" si="8"/>
        <v>44887</v>
      </c>
      <c r="E180" s="4" t="s">
        <v>225</v>
      </c>
      <c r="F180" s="1" t="s">
        <v>429</v>
      </c>
      <c r="G180" s="1" t="s">
        <v>11</v>
      </c>
      <c r="H180" s="5"/>
      <c r="I180" s="5">
        <v>179</v>
      </c>
      <c r="J180" s="1"/>
      <c r="K180" s="24" cm="1">
        <f t="array" aca="1" ref="K180" ca="1">INDIRECT("'income_percent_ip'!H"&amp;SUM(B180+1))</f>
        <v>0.74587499999999995</v>
      </c>
      <c r="L180" s="11">
        <f t="shared" ca="1" si="7"/>
        <v>133.51162499999998</v>
      </c>
    </row>
    <row r="181" spans="1:12" x14ac:dyDescent="0.25">
      <c r="A181" s="1" t="s">
        <v>29</v>
      </c>
      <c r="B181" s="1">
        <v>11</v>
      </c>
      <c r="C181" s="1">
        <v>22</v>
      </c>
      <c r="D181" s="3">
        <f t="shared" si="8"/>
        <v>44887</v>
      </c>
      <c r="E181" s="4" t="s">
        <v>226</v>
      </c>
      <c r="F181" s="1" t="s">
        <v>430</v>
      </c>
      <c r="G181" s="1" t="s">
        <v>11</v>
      </c>
      <c r="H181" s="5"/>
      <c r="I181" s="5">
        <v>180</v>
      </c>
      <c r="J181" s="1"/>
      <c r="K181" s="24" cm="1">
        <f t="array" aca="1" ref="K181" ca="1">INDIRECT("'income_percent_ip'!H"&amp;SUM(B181+1))</f>
        <v>0.74587499999999995</v>
      </c>
      <c r="L181" s="11">
        <f t="shared" ca="1" si="7"/>
        <v>134.25749999999999</v>
      </c>
    </row>
    <row r="182" spans="1:12" x14ac:dyDescent="0.25">
      <c r="A182" s="1" t="s">
        <v>29</v>
      </c>
      <c r="B182" s="1">
        <v>11</v>
      </c>
      <c r="C182" s="1">
        <v>25</v>
      </c>
      <c r="D182" s="3">
        <f t="shared" si="8"/>
        <v>44890</v>
      </c>
      <c r="E182" s="4" t="s">
        <v>227</v>
      </c>
      <c r="F182" s="1" t="s">
        <v>431</v>
      </c>
      <c r="G182" s="1" t="s">
        <v>11</v>
      </c>
      <c r="H182" s="5"/>
      <c r="I182" s="5">
        <v>181</v>
      </c>
      <c r="J182" s="1"/>
      <c r="K182" s="24" cm="1">
        <f t="array" aca="1" ref="K182" ca="1">INDIRECT("'income_percent_ip'!H"&amp;SUM(B182+1))</f>
        <v>0.74587499999999995</v>
      </c>
      <c r="L182" s="11">
        <f t="shared" ca="1" si="7"/>
        <v>135.00337500000001</v>
      </c>
    </row>
    <row r="183" spans="1:12" x14ac:dyDescent="0.25">
      <c r="A183" s="1" t="s">
        <v>29</v>
      </c>
      <c r="B183" s="1">
        <v>11</v>
      </c>
      <c r="C183" s="1">
        <v>25</v>
      </c>
      <c r="D183" s="3">
        <f t="shared" si="8"/>
        <v>44890</v>
      </c>
      <c r="E183" s="4" t="s">
        <v>228</v>
      </c>
      <c r="F183" s="1" t="s">
        <v>432</v>
      </c>
      <c r="G183" s="1" t="s">
        <v>11</v>
      </c>
      <c r="H183" s="5"/>
      <c r="I183" s="5">
        <v>182</v>
      </c>
      <c r="J183" s="1"/>
      <c r="K183" s="24" cm="1">
        <f t="array" aca="1" ref="K183" ca="1">INDIRECT("'income_percent_ip'!H"&amp;SUM(B183+1))</f>
        <v>0.74587499999999995</v>
      </c>
      <c r="L183" s="11">
        <f t="shared" ca="1" si="7"/>
        <v>135.74924999999999</v>
      </c>
    </row>
    <row r="184" spans="1:12" x14ac:dyDescent="0.25">
      <c r="A184" s="1" t="s">
        <v>29</v>
      </c>
      <c r="B184" s="1">
        <v>11</v>
      </c>
      <c r="C184" s="1">
        <v>27</v>
      </c>
      <c r="D184" s="3">
        <f t="shared" si="8"/>
        <v>44892</v>
      </c>
      <c r="E184" s="4" t="s">
        <v>229</v>
      </c>
      <c r="F184" s="1" t="s">
        <v>433</v>
      </c>
      <c r="G184" s="1" t="s">
        <v>11</v>
      </c>
      <c r="H184" s="5"/>
      <c r="I184" s="5">
        <v>183</v>
      </c>
      <c r="J184" s="1"/>
      <c r="K184" s="24" cm="1">
        <f t="array" aca="1" ref="K184" ca="1">INDIRECT("'income_percent_ip'!H"&amp;SUM(B184+1))</f>
        <v>0.74587499999999995</v>
      </c>
      <c r="L184" s="11">
        <f t="shared" ca="1" si="7"/>
        <v>136.495125</v>
      </c>
    </row>
    <row r="185" spans="1:12" x14ac:dyDescent="0.25">
      <c r="A185" s="1" t="s">
        <v>29</v>
      </c>
      <c r="B185" s="1">
        <v>11</v>
      </c>
      <c r="C185" s="1">
        <v>30</v>
      </c>
      <c r="D185" s="3">
        <f t="shared" si="8"/>
        <v>44895</v>
      </c>
      <c r="E185" s="4" t="s">
        <v>230</v>
      </c>
      <c r="F185" s="1" t="s">
        <v>434</v>
      </c>
      <c r="G185" s="1" t="s">
        <v>13</v>
      </c>
      <c r="H185" s="5">
        <v>20000</v>
      </c>
      <c r="I185" s="5"/>
      <c r="J185" s="1"/>
      <c r="K185" s="24" cm="1">
        <f t="array" aca="1" ref="K185" ca="1">INDIRECT("'income_percent_ip'!H"&amp;SUM(B185+1))</f>
        <v>0.74587499999999995</v>
      </c>
      <c r="L185" s="11">
        <f t="shared" ca="1" si="7"/>
        <v>0</v>
      </c>
    </row>
    <row r="186" spans="1:12" x14ac:dyDescent="0.25">
      <c r="A186" s="1" t="s">
        <v>29</v>
      </c>
      <c r="B186" s="1">
        <v>11</v>
      </c>
      <c r="C186" s="1">
        <v>30</v>
      </c>
      <c r="D186" s="3">
        <f t="shared" si="8"/>
        <v>44895</v>
      </c>
      <c r="E186" s="4" t="s">
        <v>231</v>
      </c>
      <c r="F186" s="1" t="s">
        <v>435</v>
      </c>
      <c r="G186" s="1" t="s">
        <v>25</v>
      </c>
      <c r="H186" s="5"/>
      <c r="I186" s="5">
        <v>185</v>
      </c>
      <c r="J186" s="1"/>
      <c r="K186" s="24" cm="1">
        <f t="array" aca="1" ref="K186" ca="1">INDIRECT("'income_percent_ip'!H"&amp;SUM(B186+1))</f>
        <v>0.74587499999999995</v>
      </c>
      <c r="L186" s="11">
        <f t="shared" ca="1" si="7"/>
        <v>137.986875</v>
      </c>
    </row>
    <row r="187" spans="1:12" ht="15.75" thickBot="1" x14ac:dyDescent="0.3">
      <c r="A187" s="6" t="s">
        <v>29</v>
      </c>
      <c r="B187" s="6">
        <v>11</v>
      </c>
      <c r="C187" s="6">
        <v>30</v>
      </c>
      <c r="D187" s="7">
        <f t="shared" si="8"/>
        <v>44895</v>
      </c>
      <c r="E187" s="4" t="s">
        <v>232</v>
      </c>
      <c r="F187" s="1" t="s">
        <v>436</v>
      </c>
      <c r="G187" s="6" t="s">
        <v>30</v>
      </c>
      <c r="H187" s="8"/>
      <c r="I187" s="5">
        <v>186</v>
      </c>
      <c r="J187" s="6"/>
      <c r="K187" s="25" cm="1">
        <f t="array" aca="1" ref="K187" ca="1">INDIRECT("'income_percent_ip'!H"&amp;SUM(B187+1))</f>
        <v>0.74587499999999995</v>
      </c>
      <c r="L187" s="12">
        <f t="shared" ca="1" si="7"/>
        <v>138.73274999999998</v>
      </c>
    </row>
    <row r="188" spans="1:12" x14ac:dyDescent="0.25">
      <c r="A188" s="1" t="s">
        <v>29</v>
      </c>
      <c r="B188" s="1">
        <v>12</v>
      </c>
      <c r="C188" s="1">
        <v>3</v>
      </c>
      <c r="D188" s="3">
        <f t="shared" si="8"/>
        <v>44898</v>
      </c>
      <c r="E188" s="4" t="s">
        <v>233</v>
      </c>
      <c r="F188" s="1" t="s">
        <v>437</v>
      </c>
      <c r="G188" s="1" t="s">
        <v>12</v>
      </c>
      <c r="H188" s="5"/>
      <c r="I188" s="5">
        <v>187</v>
      </c>
      <c r="J188" s="1"/>
      <c r="K188" s="24" cm="1">
        <f t="array" aca="1" ref="K188" ca="1">INDIRECT("'income_percent_ip'!H"&amp;SUM(B188+1))</f>
        <v>0.74571428571428566</v>
      </c>
      <c r="L188" s="11">
        <f t="shared" ca="1" si="7"/>
        <v>139.44857142857143</v>
      </c>
    </row>
    <row r="189" spans="1:12" x14ac:dyDescent="0.25">
      <c r="A189" s="1" t="s">
        <v>29</v>
      </c>
      <c r="B189" s="1">
        <v>12</v>
      </c>
      <c r="C189" s="1">
        <v>6</v>
      </c>
      <c r="D189" s="3">
        <f t="shared" si="8"/>
        <v>44901</v>
      </c>
      <c r="E189" s="4" t="s">
        <v>234</v>
      </c>
      <c r="F189" s="1" t="s">
        <v>438</v>
      </c>
      <c r="G189" s="1" t="s">
        <v>11</v>
      </c>
      <c r="H189" s="5"/>
      <c r="I189" s="5">
        <v>188</v>
      </c>
      <c r="J189" s="1"/>
      <c r="K189" s="24" cm="1">
        <f t="array" aca="1" ref="K189" ca="1">INDIRECT("'income_percent_ip'!H"&amp;SUM(B189+1))</f>
        <v>0.74571428571428566</v>
      </c>
      <c r="L189" s="11">
        <f t="shared" ca="1" si="7"/>
        <v>140.19428571428571</v>
      </c>
    </row>
    <row r="190" spans="1:12" x14ac:dyDescent="0.25">
      <c r="A190" s="1" t="s">
        <v>29</v>
      </c>
      <c r="B190" s="1">
        <v>12</v>
      </c>
      <c r="C190" s="1">
        <v>6</v>
      </c>
      <c r="D190" s="3">
        <f t="shared" si="8"/>
        <v>44901</v>
      </c>
      <c r="E190" s="4" t="s">
        <v>235</v>
      </c>
      <c r="F190" s="1" t="s">
        <v>439</v>
      </c>
      <c r="G190" s="1" t="s">
        <v>12</v>
      </c>
      <c r="H190" s="5"/>
      <c r="I190" s="5">
        <v>189</v>
      </c>
      <c r="J190" s="1"/>
      <c r="K190" s="24" cm="1">
        <f t="array" aca="1" ref="K190" ca="1">INDIRECT("'income_percent_ip'!H"&amp;SUM(B190+1))</f>
        <v>0.74571428571428566</v>
      </c>
      <c r="L190" s="11">
        <f t="shared" ca="1" si="7"/>
        <v>140.94</v>
      </c>
    </row>
    <row r="191" spans="1:12" x14ac:dyDescent="0.25">
      <c r="A191" s="1" t="s">
        <v>29</v>
      </c>
      <c r="B191" s="1">
        <v>12</v>
      </c>
      <c r="C191" s="1">
        <v>9</v>
      </c>
      <c r="D191" s="3">
        <f t="shared" si="8"/>
        <v>44904</v>
      </c>
      <c r="E191" s="4" t="s">
        <v>236</v>
      </c>
      <c r="F191" s="1" t="s">
        <v>440</v>
      </c>
      <c r="G191" s="1" t="s">
        <v>11</v>
      </c>
      <c r="H191" s="5"/>
      <c r="I191" s="5">
        <v>190</v>
      </c>
      <c r="J191" s="1" t="s">
        <v>10</v>
      </c>
      <c r="K191" s="24" cm="1">
        <f t="array" aca="1" ref="K191" ca="1">INDIRECT("'income_percent_ip'!H"&amp;SUM(B191+1))</f>
        <v>0.74571428571428566</v>
      </c>
      <c r="L191" s="11">
        <f t="shared" ca="1" si="7"/>
        <v>141.68571428571428</v>
      </c>
    </row>
    <row r="192" spans="1:12" x14ac:dyDescent="0.25">
      <c r="A192" s="1" t="s">
        <v>29</v>
      </c>
      <c r="B192" s="1">
        <v>12</v>
      </c>
      <c r="C192" s="1">
        <v>10</v>
      </c>
      <c r="D192" s="3">
        <f t="shared" ref="D192:D199" si="9">DATE(2022, B192, C192)</f>
        <v>44905</v>
      </c>
      <c r="E192" s="4" t="s">
        <v>237</v>
      </c>
      <c r="F192" s="1" t="s">
        <v>441</v>
      </c>
      <c r="G192" s="1" t="s">
        <v>11</v>
      </c>
      <c r="H192" s="5"/>
      <c r="I192" s="5">
        <v>191</v>
      </c>
      <c r="J192" s="1"/>
      <c r="K192" s="24" cm="1">
        <f t="array" aca="1" ref="K192" ca="1">INDIRECT("'income_percent_ip'!H"&amp;SUM(B192+1))</f>
        <v>0.74571428571428566</v>
      </c>
      <c r="L192" s="11">
        <f t="shared" ca="1" si="7"/>
        <v>142.43142857142857</v>
      </c>
    </row>
    <row r="193" spans="1:12" x14ac:dyDescent="0.25">
      <c r="A193" s="1" t="s">
        <v>29</v>
      </c>
      <c r="B193" s="1">
        <v>12</v>
      </c>
      <c r="C193" s="1">
        <v>12</v>
      </c>
      <c r="D193" s="3">
        <f t="shared" si="9"/>
        <v>44907</v>
      </c>
      <c r="E193" s="4" t="s">
        <v>238</v>
      </c>
      <c r="F193" s="1" t="s">
        <v>442</v>
      </c>
      <c r="G193" s="1" t="s">
        <v>11</v>
      </c>
      <c r="H193" s="5"/>
      <c r="I193" s="5">
        <v>192</v>
      </c>
      <c r="J193" s="1"/>
      <c r="K193" s="24" cm="1">
        <f t="array" aca="1" ref="K193" ca="1">INDIRECT("'income_percent_ip'!H"&amp;SUM(B193+1))</f>
        <v>0.74571428571428566</v>
      </c>
      <c r="L193" s="11">
        <f t="shared" ca="1" si="7"/>
        <v>143.17714285714285</v>
      </c>
    </row>
    <row r="194" spans="1:12" x14ac:dyDescent="0.25">
      <c r="A194" s="1" t="s">
        <v>29</v>
      </c>
      <c r="B194" s="1">
        <v>12</v>
      </c>
      <c r="C194" s="1">
        <v>20</v>
      </c>
      <c r="D194" s="3">
        <f t="shared" si="9"/>
        <v>44915</v>
      </c>
      <c r="E194" s="4" t="s">
        <v>239</v>
      </c>
      <c r="F194" s="1" t="s">
        <v>443</v>
      </c>
      <c r="G194" s="1" t="s">
        <v>11</v>
      </c>
      <c r="H194" s="5"/>
      <c r="I194" s="5">
        <v>193</v>
      </c>
      <c r="J194" s="1"/>
      <c r="K194" s="24" cm="1">
        <f t="array" aca="1" ref="K194" ca="1">INDIRECT("'income_percent_ip'!H"&amp;SUM(B194+1))</f>
        <v>0.74571428571428566</v>
      </c>
      <c r="L194" s="11">
        <f t="shared" ref="L194:L205" ca="1" si="10">K194*I194</f>
        <v>143.92285714285714</v>
      </c>
    </row>
    <row r="195" spans="1:12" x14ac:dyDescent="0.25">
      <c r="A195" s="1" t="s">
        <v>29</v>
      </c>
      <c r="B195" s="1">
        <v>12</v>
      </c>
      <c r="C195" s="1">
        <v>21</v>
      </c>
      <c r="D195" s="3">
        <f t="shared" si="9"/>
        <v>44916</v>
      </c>
      <c r="E195" s="4" t="s">
        <v>240</v>
      </c>
      <c r="F195" s="1" t="s">
        <v>444</v>
      </c>
      <c r="G195" s="1" t="s">
        <v>11</v>
      </c>
      <c r="H195" s="5"/>
      <c r="I195" s="5">
        <v>194</v>
      </c>
      <c r="J195" s="1"/>
      <c r="K195" s="24" cm="1">
        <f t="array" aca="1" ref="K195" ca="1">INDIRECT("'income_percent_ip'!H"&amp;SUM(B195+1))</f>
        <v>0.74571428571428566</v>
      </c>
      <c r="L195" s="11">
        <f t="shared" ca="1" si="10"/>
        <v>144.66857142857143</v>
      </c>
    </row>
    <row r="196" spans="1:12" x14ac:dyDescent="0.25">
      <c r="A196" s="1" t="s">
        <v>29</v>
      </c>
      <c r="B196" s="1">
        <v>12</v>
      </c>
      <c r="C196" s="1">
        <v>22</v>
      </c>
      <c r="D196" s="3">
        <f t="shared" si="9"/>
        <v>44917</v>
      </c>
      <c r="E196" s="4" t="s">
        <v>241</v>
      </c>
      <c r="F196" s="1" t="s">
        <v>445</v>
      </c>
      <c r="G196" s="1" t="s">
        <v>12</v>
      </c>
      <c r="H196" s="5"/>
      <c r="I196" s="5">
        <v>195</v>
      </c>
      <c r="J196" s="1"/>
      <c r="K196" s="24" cm="1">
        <f t="array" aca="1" ref="K196" ca="1">INDIRECT("'income_percent_ip'!H"&amp;SUM(B196+1))</f>
        <v>0.74571428571428566</v>
      </c>
      <c r="L196" s="11">
        <f t="shared" ca="1" si="10"/>
        <v>145.41428571428571</v>
      </c>
    </row>
    <row r="197" spans="1:12" x14ac:dyDescent="0.25">
      <c r="A197" s="1" t="s">
        <v>29</v>
      </c>
      <c r="B197" s="1">
        <v>12</v>
      </c>
      <c r="C197" s="1">
        <v>22</v>
      </c>
      <c r="D197" s="3">
        <f t="shared" si="9"/>
        <v>44917</v>
      </c>
      <c r="E197" s="4" t="s">
        <v>242</v>
      </c>
      <c r="F197" s="1" t="s">
        <v>446</v>
      </c>
      <c r="G197" s="1" t="s">
        <v>11</v>
      </c>
      <c r="H197" s="5"/>
      <c r="I197" s="5">
        <v>196</v>
      </c>
      <c r="J197" s="1"/>
      <c r="K197" s="24" cm="1">
        <f t="array" aca="1" ref="K197" ca="1">INDIRECT("'income_percent_ip'!H"&amp;SUM(B197+1))</f>
        <v>0.74571428571428566</v>
      </c>
      <c r="L197" s="11">
        <f t="shared" ca="1" si="10"/>
        <v>146.16</v>
      </c>
    </row>
    <row r="198" spans="1:12" x14ac:dyDescent="0.25">
      <c r="A198" s="1" t="s">
        <v>29</v>
      </c>
      <c r="B198" s="1">
        <v>12</v>
      </c>
      <c r="C198" s="1">
        <v>27</v>
      </c>
      <c r="D198" s="3">
        <f t="shared" si="9"/>
        <v>44922</v>
      </c>
      <c r="E198" s="4" t="s">
        <v>243</v>
      </c>
      <c r="F198" s="1" t="s">
        <v>447</v>
      </c>
      <c r="G198" s="1" t="s">
        <v>11</v>
      </c>
      <c r="H198" s="5"/>
      <c r="I198" s="5">
        <v>197</v>
      </c>
      <c r="J198" s="1"/>
      <c r="K198" s="24" cm="1">
        <f t="array" aca="1" ref="K198" ca="1">INDIRECT("'income_percent_ip'!H"&amp;SUM(B198+1))</f>
        <v>0.74571428571428566</v>
      </c>
      <c r="L198" s="11">
        <f t="shared" ca="1" si="10"/>
        <v>146.90571428571428</v>
      </c>
    </row>
    <row r="199" spans="1:12" x14ac:dyDescent="0.25">
      <c r="A199" s="1" t="s">
        <v>29</v>
      </c>
      <c r="B199" s="1">
        <v>12</v>
      </c>
      <c r="C199" s="1">
        <v>29</v>
      </c>
      <c r="D199" s="3">
        <f t="shared" si="9"/>
        <v>44924</v>
      </c>
      <c r="E199" s="4" t="s">
        <v>244</v>
      </c>
      <c r="F199" s="1" t="s">
        <v>448</v>
      </c>
      <c r="G199" s="1" t="s">
        <v>11</v>
      </c>
      <c r="H199" s="5"/>
      <c r="I199" s="5">
        <v>198</v>
      </c>
      <c r="J199" s="1"/>
      <c r="K199" s="24" cm="1">
        <f t="array" aca="1" ref="K199" ca="1">INDIRECT("'income_percent_ip'!H"&amp;SUM(B199+1))</f>
        <v>0.74571428571428566</v>
      </c>
      <c r="L199" s="11">
        <f t="shared" ca="1" si="10"/>
        <v>147.65142857142857</v>
      </c>
    </row>
    <row r="200" spans="1:12" x14ac:dyDescent="0.25">
      <c r="A200" s="1" t="s">
        <v>29</v>
      </c>
      <c r="B200" s="1">
        <v>12</v>
      </c>
      <c r="C200" s="1">
        <v>29</v>
      </c>
      <c r="D200" s="3">
        <f t="shared" ref="D200:D203" si="11">DATE(2022, B200, C200)</f>
        <v>44924</v>
      </c>
      <c r="E200" s="4" t="s">
        <v>245</v>
      </c>
      <c r="F200" s="1" t="s">
        <v>449</v>
      </c>
      <c r="G200" s="1" t="s">
        <v>11</v>
      </c>
      <c r="H200" s="5"/>
      <c r="I200" s="5">
        <v>199</v>
      </c>
      <c r="J200" s="1"/>
      <c r="K200" s="24" cm="1">
        <f t="array" aca="1" ref="K200" ca="1">INDIRECT("'income_percent_ip'!H"&amp;SUM(B200+1))</f>
        <v>0.74571428571428566</v>
      </c>
      <c r="L200" s="11">
        <f t="shared" ca="1" si="10"/>
        <v>148.39714285714285</v>
      </c>
    </row>
    <row r="201" spans="1:12" x14ac:dyDescent="0.25">
      <c r="A201" s="1" t="s">
        <v>29</v>
      </c>
      <c r="B201" s="1">
        <v>12</v>
      </c>
      <c r="C201" s="1">
        <v>30</v>
      </c>
      <c r="D201" s="3">
        <f t="shared" si="11"/>
        <v>44925</v>
      </c>
      <c r="E201" s="4" t="s">
        <v>246</v>
      </c>
      <c r="F201" s="1" t="s">
        <v>450</v>
      </c>
      <c r="G201" s="1" t="s">
        <v>11</v>
      </c>
      <c r="H201" s="5"/>
      <c r="I201" s="5">
        <v>200</v>
      </c>
      <c r="J201" s="1"/>
      <c r="K201" s="24" cm="1">
        <f t="array" aca="1" ref="K201" ca="1">INDIRECT("'income_percent_ip'!H"&amp;SUM(B201+1))</f>
        <v>0.74571428571428566</v>
      </c>
      <c r="L201" s="11">
        <f t="shared" ca="1" si="10"/>
        <v>149.14285714285714</v>
      </c>
    </row>
    <row r="202" spans="1:12" x14ac:dyDescent="0.25">
      <c r="A202" s="1" t="s">
        <v>29</v>
      </c>
      <c r="B202" s="1">
        <v>12</v>
      </c>
      <c r="C202" s="1">
        <v>31</v>
      </c>
      <c r="D202" s="3">
        <f t="shared" si="11"/>
        <v>44926</v>
      </c>
      <c r="E202" s="4" t="s">
        <v>247</v>
      </c>
      <c r="F202" s="1" t="s">
        <v>451</v>
      </c>
      <c r="G202" s="1" t="s">
        <v>14</v>
      </c>
      <c r="H202" s="5"/>
      <c r="I202" s="5">
        <v>201</v>
      </c>
      <c r="J202" s="1"/>
      <c r="K202" s="24" cm="1">
        <f t="array" aca="1" ref="K202" ca="1">INDIRECT("'income_percent_ip'!H"&amp;SUM(B202+1))</f>
        <v>0.74571428571428566</v>
      </c>
      <c r="L202" s="11">
        <f t="shared" ca="1" si="10"/>
        <v>149.88857142857142</v>
      </c>
    </row>
    <row r="203" spans="1:12" x14ac:dyDescent="0.25">
      <c r="A203" s="1" t="s">
        <v>29</v>
      </c>
      <c r="B203" s="1">
        <v>12</v>
      </c>
      <c r="C203" s="1">
        <v>31</v>
      </c>
      <c r="D203" s="3">
        <f t="shared" si="11"/>
        <v>44926</v>
      </c>
      <c r="E203" s="4" t="s">
        <v>248</v>
      </c>
      <c r="F203" s="1" t="s">
        <v>452</v>
      </c>
      <c r="G203" s="1" t="s">
        <v>13</v>
      </c>
      <c r="H203" s="5">
        <v>21000</v>
      </c>
      <c r="I203" s="5"/>
      <c r="J203" s="1"/>
      <c r="K203" s="24" cm="1">
        <f t="array" aca="1" ref="K203" ca="1">INDIRECT("'income_percent_ip'!H"&amp;SUM(B203+1))</f>
        <v>0.74571428571428566</v>
      </c>
      <c r="L203" s="11">
        <f t="shared" ca="1" si="10"/>
        <v>0</v>
      </c>
    </row>
    <row r="204" spans="1:12" x14ac:dyDescent="0.25">
      <c r="A204" s="1" t="s">
        <v>29</v>
      </c>
      <c r="B204" s="1">
        <v>12</v>
      </c>
      <c r="C204" s="1">
        <v>31</v>
      </c>
      <c r="D204" s="3">
        <f>DATE(2022, B204, C204)</f>
        <v>44926</v>
      </c>
      <c r="E204" s="4" t="s">
        <v>249</v>
      </c>
      <c r="F204" s="1" t="s">
        <v>453</v>
      </c>
      <c r="G204" s="1" t="s">
        <v>30</v>
      </c>
      <c r="H204" s="5"/>
      <c r="I204" s="5">
        <v>203</v>
      </c>
      <c r="J204" s="1"/>
      <c r="K204" s="24" cm="1">
        <f t="array" aca="1" ref="K204" ca="1">INDIRECT("'income_percent_ip'!H"&amp;SUM(B204+1))</f>
        <v>0.74571428571428566</v>
      </c>
      <c r="L204" s="11">
        <f t="shared" ca="1" si="10"/>
        <v>151.38</v>
      </c>
    </row>
    <row r="205" spans="1:12" x14ac:dyDescent="0.25">
      <c r="A205" s="1" t="s">
        <v>29</v>
      </c>
      <c r="B205" s="1">
        <v>11</v>
      </c>
      <c r="C205" s="1">
        <v>22</v>
      </c>
      <c r="D205" s="3">
        <f>DATE(2022, B205, C205)</f>
        <v>44887</v>
      </c>
      <c r="E205" s="4" t="s">
        <v>250</v>
      </c>
      <c r="F205" s="1" t="s">
        <v>454</v>
      </c>
      <c r="G205" s="1" t="s">
        <v>11</v>
      </c>
      <c r="H205" s="5"/>
      <c r="I205" s="5">
        <v>204</v>
      </c>
      <c r="J205" s="1"/>
      <c r="K205" s="24" cm="1">
        <f t="array" aca="1" ref="K205" ca="1">INDIRECT("'income_percent_ip'!H"&amp;SUM(B205+1))</f>
        <v>0.74587499999999995</v>
      </c>
      <c r="L205" s="11">
        <f t="shared" ca="1" si="10"/>
        <v>152.1585</v>
      </c>
    </row>
    <row r="206" spans="1:12" x14ac:dyDescent="0.25">
      <c r="A206" t="s">
        <v>42</v>
      </c>
      <c r="H206" s="20">
        <f>SUBTOTAL(109,Tabela1[Przychód])</f>
        <v>186000</v>
      </c>
      <c r="I206" s="20">
        <f>SUBTOTAL(109,Tabela1[Wydatek])</f>
        <v>19718</v>
      </c>
      <c r="L206" s="21">
        <f ca="1">SUBTOTAL(109,Tabela1[PIT5])</f>
        <v>14716.125816990671</v>
      </c>
    </row>
    <row r="207" spans="1:12" ht="15.75" thickBot="1" x14ac:dyDescent="0.3">
      <c r="A207" s="9"/>
      <c r="B207" s="27" t="s">
        <v>16</v>
      </c>
      <c r="C207" s="27"/>
      <c r="D207" s="28"/>
      <c r="E207" s="27"/>
      <c r="H207" s="29">
        <f>SUBTOTAL(109,H2:H205)</f>
        <v>186000</v>
      </c>
      <c r="I207" s="26">
        <f>SUBTOTAL(109,I2:I205)</f>
        <v>19718</v>
      </c>
      <c r="J207" s="26"/>
      <c r="K207" s="26"/>
      <c r="L207" s="26"/>
    </row>
    <row r="208" spans="1:12" ht="16.5" thickTop="1" thickBot="1" x14ac:dyDescent="0.3">
      <c r="A208" s="10"/>
      <c r="B208" s="27" t="s">
        <v>17</v>
      </c>
      <c r="C208" s="27"/>
      <c r="D208" s="28"/>
      <c r="E208" s="27"/>
      <c r="H208" s="26">
        <f ca="1">SUMPRODUCT(H2:H205, K2:K205)</f>
        <v>138915</v>
      </c>
      <c r="I208" s="26">
        <f ca="1">SUMPRODUCT(I2:I205, K2:K205)</f>
        <v>14716.125816990671</v>
      </c>
      <c r="J208" s="26"/>
      <c r="K208" s="26"/>
      <c r="L208" s="26">
        <f>IF(J208="A", K208*I208/100, 0)</f>
        <v>0</v>
      </c>
    </row>
    <row r="209" spans="1:12" ht="16.5" thickTop="1" thickBot="1" x14ac:dyDescent="0.3">
      <c r="A209" s="10"/>
      <c r="B209" s="27" t="s">
        <v>18</v>
      </c>
      <c r="C209" s="27"/>
      <c r="D209" s="28"/>
      <c r="E209" s="27"/>
      <c r="H209" s="26">
        <f ca="1">H207-H208</f>
        <v>47085</v>
      </c>
      <c r="I209" s="26">
        <f ca="1">I207-I208</f>
        <v>5001.8741830093295</v>
      </c>
      <c r="J209" s="26"/>
      <c r="K209" s="26"/>
      <c r="L209" s="26">
        <f>IF(J209="A", K209*I209/100, 0)</f>
        <v>0</v>
      </c>
    </row>
    <row r="210" spans="1:12" ht="15.75" thickTop="1" x14ac:dyDescent="0.25">
      <c r="A210" s="2"/>
      <c r="D210" s="18"/>
      <c r="F210" s="20"/>
      <c r="G210" s="20"/>
      <c r="H210" s="20"/>
      <c r="I210" s="20"/>
      <c r="L210" s="21">
        <f>IF(J210="A", K210*G210/100, 0)</f>
        <v>0</v>
      </c>
    </row>
    <row r="211" spans="1:12" x14ac:dyDescent="0.25">
      <c r="A211" s="2"/>
      <c r="D211" s="18"/>
      <c r="F211" s="20"/>
      <c r="G211" s="20"/>
      <c r="H211" s="20"/>
      <c r="I211" s="20"/>
      <c r="L211" s="21">
        <f>IF(J211="A", K211*G211/100, 0)</f>
        <v>0</v>
      </c>
    </row>
    <row r="212" spans="1:12" x14ac:dyDescent="0.25">
      <c r="A212" s="2"/>
      <c r="D212" s="18"/>
      <c r="E212" s="19"/>
      <c r="F212" t="s">
        <v>19</v>
      </c>
      <c r="G212" s="20">
        <f>SUMIF(J2:J205, "A", I2:I205)</f>
        <v>1079</v>
      </c>
      <c r="H212" s="20" t="s">
        <v>456</v>
      </c>
      <c r="I212" s="20">
        <f ca="1">I208-G212</f>
        <v>13637.125816990671</v>
      </c>
      <c r="K212" s="20"/>
      <c r="L212" s="21">
        <f>IF(J212="A", K212*G212/100, 0)</f>
        <v>0</v>
      </c>
    </row>
    <row r="213" spans="1:12" x14ac:dyDescent="0.25">
      <c r="A213" s="2"/>
      <c r="D213" s="18"/>
      <c r="E213" s="19"/>
      <c r="F213" t="s">
        <v>20</v>
      </c>
      <c r="G213" s="20">
        <f ca="1">SUMIF(J2:J205, "A", L2:L205)</f>
        <v>805.38856465747881</v>
      </c>
      <c r="H213" s="20" t="s">
        <v>457</v>
      </c>
      <c r="I213" s="20">
        <f ca="1">I209-G213</f>
        <v>4196.4856183518505</v>
      </c>
      <c r="L213" s="21">
        <f>IF(J213="A", K213*G213/100, 0)</f>
        <v>0</v>
      </c>
    </row>
  </sheetData>
  <phoneticPr fontId="5" type="noConversion"/>
  <conditionalFormatting sqref="A1:A171 A173:A205 A207:A213">
    <cfRule type="containsText" dxfId="24" priority="4" operator="containsText" text="T">
      <formula>NOT(ISERROR(SEARCH("T",A1)))</formula>
    </cfRule>
  </conditionalFormatting>
  <conditionalFormatting sqref="A2:A171 A173:A205">
    <cfRule type="containsText" dxfId="23" priority="3" operator="containsText" text="E">
      <formula>NOT(ISERROR(SEARCH("E",A2)))</formula>
    </cfRule>
  </conditionalFormatting>
  <conditionalFormatting sqref="A172">
    <cfRule type="containsText" dxfId="22" priority="2" operator="containsText" text="T">
      <formula>NOT(ISERROR(SEARCH("T",A172)))</formula>
    </cfRule>
  </conditionalFormatting>
  <conditionalFormatting sqref="A172">
    <cfRule type="containsText" dxfId="21" priority="1" operator="containsText" text="E">
      <formula>NOT(ISERROR(SEARCH("E",A172)))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1AEE-BA3F-48F9-9C9D-9965FC8D99BB}">
  <dimension ref="A1:H14"/>
  <sheetViews>
    <sheetView workbookViewId="0">
      <selection activeCell="F20" sqref="F20"/>
    </sheetView>
  </sheetViews>
  <sheetFormatPr defaultRowHeight="15" x14ac:dyDescent="0.25"/>
  <cols>
    <col min="1" max="1" width="9.85546875" customWidth="1"/>
    <col min="2" max="2" width="10.28515625" customWidth="1"/>
    <col min="3" max="3" width="12.42578125" customWidth="1"/>
    <col min="4" max="4" width="10.42578125" customWidth="1"/>
    <col min="5" max="5" width="19" customWidth="1"/>
    <col min="6" max="6" width="16.85546875" customWidth="1"/>
    <col min="7" max="7" width="15.28515625" customWidth="1"/>
    <col min="8" max="8" width="15.85546875" customWidth="1"/>
  </cols>
  <sheetData>
    <row r="1" spans="1:8" x14ac:dyDescent="0.25">
      <c r="A1" t="s">
        <v>31</v>
      </c>
      <c r="B1" t="s">
        <v>32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>
        <v>1</v>
      </c>
      <c r="B2">
        <v>20</v>
      </c>
      <c r="C2">
        <f>3/4*B2</f>
        <v>15</v>
      </c>
      <c r="D2">
        <v>10</v>
      </c>
      <c r="E2" s="20">
        <v>10000</v>
      </c>
      <c r="F2" s="20">
        <f>Table2[[#This Row],[Kwota na fakturze]]-Table2[[#This Row],[Inne]]</f>
        <v>9990</v>
      </c>
      <c r="G2">
        <f>Table2[[#This Row],[Kwota z Godzin]]*Table2[[#This Row],[Godziny IP]]/Table2[[#This Row],[Godziny]]</f>
        <v>7492.5</v>
      </c>
      <c r="H2">
        <f>Table2[[#This Row],[Kwota IPBOX]]/Table2[[#This Row],[Kwota na fakturze]]</f>
        <v>0.74924999999999997</v>
      </c>
    </row>
    <row r="3" spans="1:8" x14ac:dyDescent="0.25">
      <c r="A3">
        <v>2</v>
      </c>
      <c r="B3">
        <v>30</v>
      </c>
      <c r="C3">
        <f t="shared" ref="C3:C13" si="0">3/4*B3</f>
        <v>22.5</v>
      </c>
      <c r="D3">
        <v>20</v>
      </c>
      <c r="E3" s="20">
        <v>11000</v>
      </c>
      <c r="F3" s="20">
        <f>Table2[[#This Row],[Kwota na fakturze]]-Table2[[#This Row],[Inne]]</f>
        <v>10980</v>
      </c>
      <c r="G3">
        <f>Table2[[#This Row],[Kwota z Godzin]]*Table2[[#This Row],[Godziny IP]]/Table2[[#This Row],[Godziny]]</f>
        <v>8235</v>
      </c>
      <c r="H3">
        <f>Table2[[#This Row],[Kwota IPBOX]]/Table2[[#This Row],[Kwota na fakturze]]</f>
        <v>0.74863636363636366</v>
      </c>
    </row>
    <row r="4" spans="1:8" x14ac:dyDescent="0.25">
      <c r="A4">
        <v>3</v>
      </c>
      <c r="B4">
        <v>40</v>
      </c>
      <c r="C4">
        <f t="shared" si="0"/>
        <v>30</v>
      </c>
      <c r="D4">
        <v>30</v>
      </c>
      <c r="E4" s="20">
        <v>12000</v>
      </c>
      <c r="F4" s="20">
        <f>Table2[[#This Row],[Kwota na fakturze]]-Table2[[#This Row],[Inne]]</f>
        <v>11970</v>
      </c>
      <c r="G4">
        <f>Table2[[#This Row],[Kwota z Godzin]]*Table2[[#This Row],[Godziny IP]]/Table2[[#This Row],[Godziny]]</f>
        <v>8977.5</v>
      </c>
      <c r="H4">
        <f>Table2[[#This Row],[Kwota IPBOX]]/Table2[[#This Row],[Kwota na fakturze]]</f>
        <v>0.74812500000000004</v>
      </c>
    </row>
    <row r="5" spans="1:8" x14ac:dyDescent="0.25">
      <c r="A5">
        <v>4</v>
      </c>
      <c r="B5">
        <v>50</v>
      </c>
      <c r="C5">
        <f t="shared" si="0"/>
        <v>37.5</v>
      </c>
      <c r="D5">
        <v>40</v>
      </c>
      <c r="E5" s="20">
        <v>13000</v>
      </c>
      <c r="F5" s="20">
        <f>Table2[[#This Row],[Kwota na fakturze]]-Table2[[#This Row],[Inne]]</f>
        <v>12960</v>
      </c>
      <c r="G5">
        <f>Table2[[#This Row],[Kwota z Godzin]]*Table2[[#This Row],[Godziny IP]]/Table2[[#This Row],[Godziny]]</f>
        <v>9720</v>
      </c>
      <c r="H5">
        <f>Table2[[#This Row],[Kwota IPBOX]]/Table2[[#This Row],[Kwota na fakturze]]</f>
        <v>0.74769230769230766</v>
      </c>
    </row>
    <row r="6" spans="1:8" x14ac:dyDescent="0.25">
      <c r="A6">
        <v>5</v>
      </c>
      <c r="B6">
        <v>60</v>
      </c>
      <c r="C6">
        <f t="shared" si="0"/>
        <v>45</v>
      </c>
      <c r="D6">
        <v>50</v>
      </c>
      <c r="E6" s="20">
        <v>14000</v>
      </c>
      <c r="F6" s="20">
        <f>Table2[[#This Row],[Kwota na fakturze]]-Table2[[#This Row],[Inne]]</f>
        <v>13950</v>
      </c>
      <c r="G6">
        <f>Table2[[#This Row],[Kwota z Godzin]]*Table2[[#This Row],[Godziny IP]]/Table2[[#This Row],[Godziny]]</f>
        <v>10462.5</v>
      </c>
      <c r="H6">
        <f>Table2[[#This Row],[Kwota IPBOX]]/Table2[[#This Row],[Kwota na fakturze]]</f>
        <v>0.74732142857142858</v>
      </c>
    </row>
    <row r="7" spans="1:8" x14ac:dyDescent="0.25">
      <c r="A7">
        <v>6</v>
      </c>
      <c r="B7">
        <v>70</v>
      </c>
      <c r="C7">
        <f t="shared" si="0"/>
        <v>52.5</v>
      </c>
      <c r="D7">
        <v>60</v>
      </c>
      <c r="E7" s="20">
        <v>15000</v>
      </c>
      <c r="F7" s="20">
        <f>Table2[[#This Row],[Kwota na fakturze]]-Table2[[#This Row],[Inne]]</f>
        <v>14940</v>
      </c>
      <c r="G7">
        <f>Table2[[#This Row],[Kwota z Godzin]]*Table2[[#This Row],[Godziny IP]]/Table2[[#This Row],[Godziny]]</f>
        <v>11205</v>
      </c>
      <c r="H7">
        <f>Table2[[#This Row],[Kwota IPBOX]]/Table2[[#This Row],[Kwota na fakturze]]</f>
        <v>0.747</v>
      </c>
    </row>
    <row r="8" spans="1:8" x14ac:dyDescent="0.25">
      <c r="A8">
        <v>7</v>
      </c>
      <c r="B8">
        <v>80</v>
      </c>
      <c r="C8">
        <f t="shared" si="0"/>
        <v>60</v>
      </c>
      <c r="D8">
        <v>70</v>
      </c>
      <c r="E8" s="20">
        <v>16000</v>
      </c>
      <c r="F8" s="20">
        <f>Table2[[#This Row],[Kwota na fakturze]]-Table2[[#This Row],[Inne]]</f>
        <v>15930</v>
      </c>
      <c r="G8">
        <f>Table2[[#This Row],[Kwota z Godzin]]*Table2[[#This Row],[Godziny IP]]/Table2[[#This Row],[Godziny]]</f>
        <v>11947.5</v>
      </c>
      <c r="H8">
        <f>Table2[[#This Row],[Kwota IPBOX]]/Table2[[#This Row],[Kwota na fakturze]]</f>
        <v>0.74671874999999999</v>
      </c>
    </row>
    <row r="9" spans="1:8" x14ac:dyDescent="0.25">
      <c r="A9">
        <v>8</v>
      </c>
      <c r="B9">
        <v>90</v>
      </c>
      <c r="C9">
        <f t="shared" si="0"/>
        <v>67.5</v>
      </c>
      <c r="D9">
        <v>80</v>
      </c>
      <c r="E9" s="20">
        <v>17000</v>
      </c>
      <c r="F9" s="20">
        <f>Table2[[#This Row],[Kwota na fakturze]]-Table2[[#This Row],[Inne]]</f>
        <v>16920</v>
      </c>
      <c r="G9">
        <f>Table2[[#This Row],[Kwota z Godzin]]*Table2[[#This Row],[Godziny IP]]/Table2[[#This Row],[Godziny]]</f>
        <v>12690</v>
      </c>
      <c r="H9">
        <f>Table2[[#This Row],[Kwota IPBOX]]/Table2[[#This Row],[Kwota na fakturze]]</f>
        <v>0.74647058823529411</v>
      </c>
    </row>
    <row r="10" spans="1:8" x14ac:dyDescent="0.25">
      <c r="A10">
        <v>9</v>
      </c>
      <c r="B10">
        <v>100</v>
      </c>
      <c r="C10">
        <f t="shared" si="0"/>
        <v>75</v>
      </c>
      <c r="D10">
        <v>90</v>
      </c>
      <c r="E10" s="20">
        <v>18000</v>
      </c>
      <c r="F10" s="20">
        <f>Table2[[#This Row],[Kwota na fakturze]]-Table2[[#This Row],[Inne]]</f>
        <v>17910</v>
      </c>
      <c r="G10">
        <f>Table2[[#This Row],[Kwota z Godzin]]*Table2[[#This Row],[Godziny IP]]/Table2[[#This Row],[Godziny]]</f>
        <v>13432.5</v>
      </c>
      <c r="H10">
        <f>Table2[[#This Row],[Kwota IPBOX]]/Table2[[#This Row],[Kwota na fakturze]]</f>
        <v>0.74624999999999997</v>
      </c>
    </row>
    <row r="11" spans="1:8" x14ac:dyDescent="0.25">
      <c r="A11">
        <v>10</v>
      </c>
      <c r="B11">
        <v>110</v>
      </c>
      <c r="C11">
        <f t="shared" si="0"/>
        <v>82.5</v>
      </c>
      <c r="D11">
        <v>100</v>
      </c>
      <c r="E11" s="20">
        <v>19000</v>
      </c>
      <c r="F11" s="20">
        <f>Table2[[#This Row],[Kwota na fakturze]]-Table2[[#This Row],[Inne]]</f>
        <v>18900</v>
      </c>
      <c r="G11">
        <f>Table2[[#This Row],[Kwota z Godzin]]*Table2[[#This Row],[Godziny IP]]/Table2[[#This Row],[Godziny]]</f>
        <v>14175</v>
      </c>
      <c r="H11">
        <f>Table2[[#This Row],[Kwota IPBOX]]/Table2[[#This Row],[Kwota na fakturze]]</f>
        <v>0.74605263157894741</v>
      </c>
    </row>
    <row r="12" spans="1:8" x14ac:dyDescent="0.25">
      <c r="A12">
        <v>11</v>
      </c>
      <c r="B12">
        <v>120</v>
      </c>
      <c r="C12">
        <f t="shared" si="0"/>
        <v>90</v>
      </c>
      <c r="D12">
        <v>110</v>
      </c>
      <c r="E12" s="20">
        <v>20000</v>
      </c>
      <c r="F12" s="20">
        <f>Table2[[#This Row],[Kwota na fakturze]]-Table2[[#This Row],[Inne]]</f>
        <v>19890</v>
      </c>
      <c r="G12">
        <f>Table2[[#This Row],[Kwota z Godzin]]*Table2[[#This Row],[Godziny IP]]/Table2[[#This Row],[Godziny]]</f>
        <v>14917.5</v>
      </c>
      <c r="H12">
        <f>Table2[[#This Row],[Kwota IPBOX]]/Table2[[#This Row],[Kwota na fakturze]]</f>
        <v>0.74587499999999995</v>
      </c>
    </row>
    <row r="13" spans="1:8" x14ac:dyDescent="0.25">
      <c r="A13">
        <v>12</v>
      </c>
      <c r="B13">
        <v>130</v>
      </c>
      <c r="C13">
        <f t="shared" si="0"/>
        <v>97.5</v>
      </c>
      <c r="D13">
        <v>120</v>
      </c>
      <c r="E13" s="20">
        <v>21000</v>
      </c>
      <c r="F13" s="20">
        <f>Table2[[#This Row],[Kwota na fakturze]]-Table2[[#This Row],[Inne]]</f>
        <v>20880</v>
      </c>
      <c r="G13">
        <f>Table2[[#This Row],[Kwota z Godzin]]*Table2[[#This Row],[Godziny IP]]/Table2[[#This Row],[Godziny]]</f>
        <v>15660</v>
      </c>
      <c r="H13">
        <f>Table2[[#This Row],[Kwota IPBOX]]/Table2[[#This Row],[Kwota na fakturze]]</f>
        <v>0.74571428571428566</v>
      </c>
    </row>
    <row r="14" spans="1:8" x14ac:dyDescent="0.25">
      <c r="A14" s="22" t="s">
        <v>40</v>
      </c>
      <c r="B14">
        <f>SUM(B2:B13)</f>
        <v>900</v>
      </c>
      <c r="C14">
        <f t="shared" ref="C14:G14" si="1">SUM(C2:C13)</f>
        <v>675</v>
      </c>
      <c r="D14">
        <f t="shared" si="1"/>
        <v>780</v>
      </c>
      <c r="E14">
        <f t="shared" si="1"/>
        <v>186000</v>
      </c>
      <c r="F14">
        <f t="shared" si="1"/>
        <v>185220</v>
      </c>
      <c r="G14">
        <f t="shared" si="1"/>
        <v>138915</v>
      </c>
      <c r="H14">
        <f>Table2[[#This Row],[Kwota IPBOX]]/Table2[[#This Row],[Kwota na fakturze]]</f>
        <v>0.74685483870967739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DA8D-D63F-4E94-BEBC-56FC6E533D43}">
  <dimension ref="A1:B13"/>
  <sheetViews>
    <sheetView workbookViewId="0">
      <selection activeCell="E15" sqref="E15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31</v>
      </c>
      <c r="B1" t="s">
        <v>41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68B8-CA48-4373-B404-536713622DB5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43</v>
      </c>
      <c r="B2" t="s">
        <v>455</v>
      </c>
    </row>
    <row r="3" spans="1:2" x14ac:dyDescent="0.25">
      <c r="A3" t="s">
        <v>44</v>
      </c>
      <c r="B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all</vt:lpstr>
      <vt:lpstr>income_percent_ip</vt:lpstr>
      <vt:lpstr>ip_months</vt:lpstr>
      <vt:lpstr>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Sławomir Adamczyk</dc:creator>
  <cp:keywords/>
  <dc:description/>
  <cp:lastModifiedBy>Sławomir Adamczyk</cp:lastModifiedBy>
  <cp:revision/>
  <dcterms:created xsi:type="dcterms:W3CDTF">2022-01-23T12:34:01Z</dcterms:created>
  <dcterms:modified xsi:type="dcterms:W3CDTF">2023-04-04T18:10:36Z</dcterms:modified>
  <cp:category/>
  <cp:contentStatus/>
</cp:coreProperties>
</file>