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We talking about practice!\practice files\"/>
    </mc:Choice>
  </mc:AlternateContent>
  <xr:revisionPtr revIDLastSave="0" documentId="13_ncr:1_{FC40849C-44D3-4CBB-AE25-4F61B2C6CBCE}" xr6:coauthVersionLast="47" xr6:coauthVersionMax="47" xr10:uidLastSave="{00000000-0000-0000-0000-000000000000}"/>
  <bookViews>
    <workbookView xWindow="-108" yWindow="-108" windowWidth="23256" windowHeight="12456" activeTab="1" xr2:uid="{F3546187-3292-4182-A2A8-BC1292DDE7F4}"/>
  </bookViews>
  <sheets>
    <sheet name="Customers" sheetId="1" r:id="rId1"/>
    <sheet name="IF Validation" sheetId="16" r:id="rId2"/>
    <sheet name="VLOOKUP Validation" sheetId="15" r:id="rId3"/>
    <sheet name="Scholarships" sheetId="11" state="hidden" r:id="rId4"/>
    <sheet name="AwardsPivotTable" sheetId="14" r:id="rId5"/>
  </sheets>
  <definedNames>
    <definedName name="_1H_Scholarships">#REF!</definedName>
    <definedName name="_xlnm._FilterDatabase" localSheetId="2" hidden="1">'VLOOKUP Validation'!$A$1:$J$82</definedName>
    <definedName name="_qryOrderDetail">#REF!</definedName>
    <definedName name="Amount_of_Sale">#REF!</definedName>
    <definedName name="Comp">#REF!</definedName>
    <definedName name="ExternalData_1" localSheetId="0" hidden="1">'Customers'!$A$4:$G$54</definedName>
    <definedName name="Manufacturing_Cost">#REF!</definedName>
    <definedName name="Salary">#REF!</definedName>
    <definedName name="Total_1st_Quarter">#REF!</definedName>
    <definedName name="Total_2nd_Quarter">#REF!</definedName>
    <definedName name="Total_3rd_Quarter">#REF!</definedName>
    <definedName name="Total_4th_Quarter">#REF!</definedName>
    <definedName name="Year_2016">#REF!</definedName>
    <definedName name="Year_2017">#REF!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5" l="1"/>
  <c r="J3" i="15"/>
  <c r="J4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5" i="15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2" i="16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H29" i="1" l="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5" i="11"/>
  <c r="H56" i="1" l="1"/>
  <c r="H5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983F03-59D2-44A3-9044-61E1C0A13A10}" keepAlive="1" name="Query - Customers" description="Connection to the 'Customers' query in the workbook." type="5" refreshedVersion="7" background="1" saveData="1">
    <dbPr connection="Provider=Microsoft.Mashup.OleDb.1;Data Source=$Workbook$;Location=Customers;Extended Properties=&quot;&quot;" command="SELECT * FROM [Customers]"/>
  </connection>
</connections>
</file>

<file path=xl/sharedStrings.xml><?xml version="1.0" encoding="utf-8"?>
<sst xmlns="http://schemas.openxmlformats.org/spreadsheetml/2006/main" count="1010" uniqueCount="272">
  <si>
    <t>F</t>
  </si>
  <si>
    <t>M</t>
  </si>
  <si>
    <t>Gender</t>
  </si>
  <si>
    <t>Name</t>
  </si>
  <si>
    <t>New Customers</t>
  </si>
  <si>
    <t>Adventure Holidays</t>
  </si>
  <si>
    <t>Total</t>
  </si>
  <si>
    <t>Order Date</t>
  </si>
  <si>
    <t>School</t>
  </si>
  <si>
    <t>List of students who achieved an athletic scholarship</t>
  </si>
  <si>
    <t>Centennial College</t>
  </si>
  <si>
    <t>Scholarship ID</t>
  </si>
  <si>
    <t>Athlete Last Name</t>
  </si>
  <si>
    <t>Athlete First Name</t>
  </si>
  <si>
    <t>Campus</t>
  </si>
  <si>
    <t>Sport</t>
  </si>
  <si>
    <t>Amount</t>
  </si>
  <si>
    <t>Term</t>
  </si>
  <si>
    <t>Award Date</t>
  </si>
  <si>
    <t>S-02</t>
  </si>
  <si>
    <t>goldstein</t>
  </si>
  <si>
    <t>hugh</t>
  </si>
  <si>
    <t>Southeast</t>
  </si>
  <si>
    <t>Swimming</t>
  </si>
  <si>
    <t>1 year</t>
  </si>
  <si>
    <t>S-03</t>
  </si>
  <si>
    <t>eckert</t>
  </si>
  <si>
    <t>katie</t>
  </si>
  <si>
    <t>Diving</t>
  </si>
  <si>
    <t>S-04</t>
  </si>
  <si>
    <t>bergerin</t>
  </si>
  <si>
    <t>marianne</t>
  </si>
  <si>
    <t>Northwest</t>
  </si>
  <si>
    <t>Volleyball</t>
  </si>
  <si>
    <t>2 years</t>
  </si>
  <si>
    <t>S-05</t>
  </si>
  <si>
    <t>zadro</t>
  </si>
  <si>
    <t>jean</t>
  </si>
  <si>
    <t>Southwest</t>
  </si>
  <si>
    <t>Softball</t>
  </si>
  <si>
    <t>S-06</t>
  </si>
  <si>
    <t>kadri</t>
  </si>
  <si>
    <t>shawn</t>
  </si>
  <si>
    <t>Basketball</t>
  </si>
  <si>
    <t>S-07</t>
  </si>
  <si>
    <t>marner</t>
  </si>
  <si>
    <t>lan</t>
  </si>
  <si>
    <t>S-08</t>
  </si>
  <si>
    <t>reilly</t>
  </si>
  <si>
    <t>larry</t>
  </si>
  <si>
    <t>S-09</t>
  </si>
  <si>
    <t>anderson</t>
  </si>
  <si>
    <t>ashewin</t>
  </si>
  <si>
    <t>Northeast</t>
  </si>
  <si>
    <t>Football</t>
  </si>
  <si>
    <t>S-10</t>
  </si>
  <si>
    <t>matthews</t>
  </si>
  <si>
    <t>cleta</t>
  </si>
  <si>
    <t>Golf</t>
  </si>
  <si>
    <t>S-11</t>
  </si>
  <si>
    <t>gardiner</t>
  </si>
  <si>
    <t>joyce</t>
  </si>
  <si>
    <t>Track</t>
  </si>
  <si>
    <t>S-12</t>
  </si>
  <si>
    <t>lee</t>
  </si>
  <si>
    <t>ahjamu</t>
  </si>
  <si>
    <t>S-13</t>
  </si>
  <si>
    <t>kapenen</t>
  </si>
  <si>
    <t>ryan</t>
  </si>
  <si>
    <t>Baseball</t>
  </si>
  <si>
    <t>S-14</t>
  </si>
  <si>
    <t>belfour</t>
  </si>
  <si>
    <t>austin</t>
  </si>
  <si>
    <t>S-15</t>
  </si>
  <si>
    <t>hardy</t>
  </si>
  <si>
    <t>caitlin</t>
  </si>
  <si>
    <t>S-16</t>
  </si>
  <si>
    <t>dutton</t>
  </si>
  <si>
    <t>nicole</t>
  </si>
  <si>
    <t>S-17</t>
  </si>
  <si>
    <t>prince</t>
  </si>
  <si>
    <t>oscar</t>
  </si>
  <si>
    <t>S-18</t>
  </si>
  <si>
    <t>elrahab</t>
  </si>
  <si>
    <t>stephen</t>
  </si>
  <si>
    <t>S-19</t>
  </si>
  <si>
    <t>larson</t>
  </si>
  <si>
    <t>dana</t>
  </si>
  <si>
    <t>S-20</t>
  </si>
  <si>
    <t>grant</t>
  </si>
  <si>
    <t>ginette</t>
  </si>
  <si>
    <t>S-21</t>
  </si>
  <si>
    <t>sharp</t>
  </si>
  <si>
    <t>lisa</t>
  </si>
  <si>
    <t>S-22</t>
  </si>
  <si>
    <t>fernandes</t>
  </si>
  <si>
    <t>moe</t>
  </si>
  <si>
    <t>S-23</t>
  </si>
  <si>
    <t>sundin</t>
  </si>
  <si>
    <t>jalprit</t>
  </si>
  <si>
    <t>S-24</t>
  </si>
  <si>
    <t>gilmour</t>
  </si>
  <si>
    <t>khrysinka</t>
  </si>
  <si>
    <t>S-25</t>
  </si>
  <si>
    <t>clark</t>
  </si>
  <si>
    <t>curtis</t>
  </si>
  <si>
    <t>Email Address</t>
  </si>
  <si>
    <t>Initial</t>
  </si>
  <si>
    <t>Payments</t>
  </si>
  <si>
    <t>Customer No.</t>
  </si>
  <si>
    <t>Age</t>
  </si>
  <si>
    <t>Passport</t>
  </si>
  <si>
    <t>Tour No.</t>
  </si>
  <si>
    <t>Swierczynski, Pavel</t>
  </si>
  <si>
    <t>Polish</t>
  </si>
  <si>
    <t>D1804</t>
  </si>
  <si>
    <t>Wylie, Jayel</t>
  </si>
  <si>
    <t>Australian</t>
  </si>
  <si>
    <t>Lowachee, Sharin</t>
  </si>
  <si>
    <t>Canadian</t>
  </si>
  <si>
    <t>Whitcomb, Isla</t>
  </si>
  <si>
    <t>American</t>
  </si>
  <si>
    <t>Fleischer, Paul</t>
  </si>
  <si>
    <t>Strohmeyer, Alison</t>
  </si>
  <si>
    <t>German</t>
  </si>
  <si>
    <t>Sijie, Dai</t>
  </si>
  <si>
    <t>Angelini, Frank</t>
  </si>
  <si>
    <t>Italian</t>
  </si>
  <si>
    <t>Angelini, Sara</t>
  </si>
  <si>
    <t>Haarsma, Ben</t>
  </si>
  <si>
    <t>Dutch</t>
  </si>
  <si>
    <t>Frankel, Valerie</t>
  </si>
  <si>
    <t>Abidi, Azhar</t>
  </si>
  <si>
    <t>Aubert, Rosemarie</t>
  </si>
  <si>
    <t>French</t>
  </si>
  <si>
    <t>C6386</t>
  </si>
  <si>
    <t>Pearson, Ryan</t>
  </si>
  <si>
    <t>British</t>
  </si>
  <si>
    <t>Ruesch, Patrick</t>
  </si>
  <si>
    <t>Huso, Anthony</t>
  </si>
  <si>
    <t>Fai, Pai Kit</t>
  </si>
  <si>
    <t>Jablonski, Douglas</t>
  </si>
  <si>
    <t>Ramirez, Misa</t>
  </si>
  <si>
    <t>Spanish</t>
  </si>
  <si>
    <t>Robotham, Maya</t>
  </si>
  <si>
    <t>Karmazin, Panos</t>
  </si>
  <si>
    <t>Kjelgaard, J D</t>
  </si>
  <si>
    <t>Swedish</t>
  </si>
  <si>
    <t>B3454</t>
  </si>
  <si>
    <t>Singh, Khushwant</t>
  </si>
  <si>
    <t>Ferguson, Elsie</t>
  </si>
  <si>
    <t>Linaweaver, Jeannie</t>
  </si>
  <si>
    <t>Kovac, Dragos</t>
  </si>
  <si>
    <t>Romanian</t>
  </si>
  <si>
    <t>G1687</t>
  </si>
  <si>
    <t>Popescu, Rina</t>
  </si>
  <si>
    <t>O'Reilly, Jim</t>
  </si>
  <si>
    <t>Irish</t>
  </si>
  <si>
    <t>Armbruster, Kevin</t>
  </si>
  <si>
    <t>D'Chancie, Francois</t>
  </si>
  <si>
    <t>Olmstead, Marv</t>
  </si>
  <si>
    <t>Chang, Sammy</t>
  </si>
  <si>
    <t>Petersen, Dwight</t>
  </si>
  <si>
    <t>Rodriguez, Sal</t>
  </si>
  <si>
    <t>Mexican</t>
  </si>
  <si>
    <t>Weinstein, Becky</t>
  </si>
  <si>
    <t>DeSmit, Petra</t>
  </si>
  <si>
    <t>Dunlop, Cindy</t>
  </si>
  <si>
    <t>McNeill, Wanda</t>
  </si>
  <si>
    <t>Wong, Frank</t>
  </si>
  <si>
    <t>Franco, Tracy</t>
  </si>
  <si>
    <t>Jones, Jeff</t>
  </si>
  <si>
    <t>A0289</t>
  </si>
  <si>
    <t>Atkinson, Fred</t>
  </si>
  <si>
    <t>Smith, Samantha</t>
  </si>
  <si>
    <t>Wilson, Karen</t>
  </si>
  <si>
    <t>Richardson, Debbie</t>
  </si>
  <si>
    <t>Richardson, James</t>
  </si>
  <si>
    <t>Parker, Allison</t>
  </si>
  <si>
    <t>Wendell, Ralph</t>
  </si>
  <si>
    <t>Swensen, Ingrid</t>
  </si>
  <si>
    <t>Norwegian</t>
  </si>
  <si>
    <t>Surname</t>
  </si>
  <si>
    <t>Booking Amount</t>
  </si>
  <si>
    <t>Mean Amount</t>
  </si>
  <si>
    <t>Mode Amount</t>
  </si>
  <si>
    <t>Sum of Amount</t>
  </si>
  <si>
    <t>Grand Total</t>
  </si>
  <si>
    <t>Invoice No</t>
  </si>
  <si>
    <t>Code</t>
  </si>
  <si>
    <t>Product</t>
  </si>
  <si>
    <t>Qty</t>
  </si>
  <si>
    <t>Cost per Unit</t>
  </si>
  <si>
    <t>Client</t>
  </si>
  <si>
    <t>SalesPerson Initials</t>
  </si>
  <si>
    <t>Check for Correct Initials</t>
  </si>
  <si>
    <t>TP1</t>
  </si>
  <si>
    <t>Tiger Prawns</t>
  </si>
  <si>
    <t>The Landmark</t>
  </si>
  <si>
    <t>JC</t>
  </si>
  <si>
    <t>CM1</t>
  </si>
  <si>
    <t>Coalfish</t>
  </si>
  <si>
    <t>Desmonds Bar</t>
  </si>
  <si>
    <t>KC</t>
  </si>
  <si>
    <t>Initials</t>
  </si>
  <si>
    <t>FullName</t>
  </si>
  <si>
    <t>RT1</t>
  </si>
  <si>
    <t>Rainbow Trout</t>
  </si>
  <si>
    <t>Harry Gill's Bar</t>
  </si>
  <si>
    <t>JM</t>
  </si>
  <si>
    <t>BOD</t>
  </si>
  <si>
    <t>Brian O'Driscoll</t>
  </si>
  <si>
    <t>KCC</t>
  </si>
  <si>
    <t>CH</t>
  </si>
  <si>
    <t>Colin Harpur</t>
  </si>
  <si>
    <t>SS1</t>
  </si>
  <si>
    <t>Smoked Salmon</t>
  </si>
  <si>
    <t>Manadarin Inn</t>
  </si>
  <si>
    <t>KH</t>
  </si>
  <si>
    <t>DH</t>
  </si>
  <si>
    <t>David Harpur</t>
  </si>
  <si>
    <t>SH2</t>
  </si>
  <si>
    <t>Smoked Haddock</t>
  </si>
  <si>
    <t>Kokko's</t>
  </si>
  <si>
    <t>DD</t>
  </si>
  <si>
    <t>Don Dullea</t>
  </si>
  <si>
    <t>MA1</t>
  </si>
  <si>
    <t>Mackerel</t>
  </si>
  <si>
    <t>Fish Palace</t>
  </si>
  <si>
    <t>JOR</t>
  </si>
  <si>
    <t>Janet O'Riordan</t>
  </si>
  <si>
    <t>SC1</t>
  </si>
  <si>
    <t>Scampi</t>
  </si>
  <si>
    <t>Roisin's</t>
  </si>
  <si>
    <t>Jim Mackessy</t>
  </si>
  <si>
    <t>DHH</t>
  </si>
  <si>
    <t>Jerry Colbert</t>
  </si>
  <si>
    <t>JD1</t>
  </si>
  <si>
    <t>John Dory</t>
  </si>
  <si>
    <t>RH</t>
  </si>
  <si>
    <t>JOC</t>
  </si>
  <si>
    <t>John O'Connor</t>
  </si>
  <si>
    <t>Katherine Condon</t>
  </si>
  <si>
    <t>Lazy Joe's</t>
  </si>
  <si>
    <t>Kieran Hillary</t>
  </si>
  <si>
    <t>SH1</t>
  </si>
  <si>
    <t>Shark</t>
  </si>
  <si>
    <t>LOM</t>
  </si>
  <si>
    <t>Lisa O'Meara</t>
  </si>
  <si>
    <t>NP</t>
  </si>
  <si>
    <t>MV</t>
  </si>
  <si>
    <t>Mark Veale</t>
  </si>
  <si>
    <t>Raphael's</t>
  </si>
  <si>
    <t>Neil Power</t>
  </si>
  <si>
    <t>PC</t>
  </si>
  <si>
    <t>Paula Cotter</t>
  </si>
  <si>
    <t>SQ1</t>
  </si>
  <si>
    <t>Squid</t>
  </si>
  <si>
    <t>JORR</t>
  </si>
  <si>
    <t>PW</t>
  </si>
  <si>
    <t>Paul Wickham</t>
  </si>
  <si>
    <t>Robert Holt</t>
  </si>
  <si>
    <t>PL1</t>
  </si>
  <si>
    <t>Plaice</t>
  </si>
  <si>
    <t>JMM</t>
  </si>
  <si>
    <t>HE1</t>
  </si>
  <si>
    <t>Herring</t>
  </si>
  <si>
    <t>MD</t>
  </si>
  <si>
    <t>Danno's</t>
  </si>
  <si>
    <t>NPQ</t>
  </si>
  <si>
    <t>Check Quantity Is Good</t>
  </si>
  <si>
    <t>% of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</si>
</sst>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€&quot;#,##0.00;[Red]\-&quot;€&quot;#,##0.00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[$€-2]\ #,##0.00"/>
    <numFmt numFmtId="168" formatCode="_-[$€-2]\ * #,##0.00_-;\-[$€-2]\ * #,##0.00_-;_-[$€-2]\ * &quot;-&quot;??_-;_-@_-"/>
    <numFmt numFmtId="169" formatCode="#,##0;[Red]\(#,##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24"/>
      <color theme="4"/>
      <name val="Bauhaus 93"/>
      <family val="5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5" applyNumberFormat="0" applyFill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7" fontId="0" fillId="0" borderId="0" xfId="0" applyNumberFormat="1"/>
    <xf numFmtId="0" fontId="7" fillId="0" borderId="0" xfId="5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8" fontId="0" fillId="0" borderId="0" xfId="0" applyNumberFormat="1"/>
    <xf numFmtId="168" fontId="0" fillId="0" borderId="0" xfId="0" applyNumberFormat="1" applyAlignment="1">
      <alignment wrapText="1"/>
    </xf>
    <xf numFmtId="168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/>
    <xf numFmtId="0" fontId="0" fillId="0" borderId="1" xfId="0" applyBorder="1"/>
    <xf numFmtId="0" fontId="6" fillId="4" borderId="6" xfId="0" applyFont="1" applyFill="1" applyBorder="1"/>
    <xf numFmtId="0" fontId="6" fillId="4" borderId="3" xfId="0" applyFont="1" applyFill="1" applyBorder="1"/>
    <xf numFmtId="0" fontId="0" fillId="0" borderId="6" xfId="0" applyBorder="1"/>
    <xf numFmtId="15" fontId="0" fillId="0" borderId="6" xfId="0" applyNumberFormat="1" applyBorder="1"/>
    <xf numFmtId="164" fontId="0" fillId="0" borderId="6" xfId="0" applyNumberFormat="1" applyBorder="1"/>
    <xf numFmtId="0" fontId="0" fillId="0" borderId="3" xfId="0" applyBorder="1"/>
    <xf numFmtId="0" fontId="0" fillId="0" borderId="4" xfId="0" applyBorder="1"/>
    <xf numFmtId="15" fontId="0" fillId="0" borderId="4" xfId="0" applyNumberFormat="1" applyBorder="1"/>
    <xf numFmtId="164" fontId="0" fillId="0" borderId="4" xfId="0" applyNumberFormat="1" applyBorder="1"/>
    <xf numFmtId="0" fontId="6" fillId="5" borderId="6" xfId="0" applyFont="1" applyFill="1" applyBorder="1"/>
    <xf numFmtId="0" fontId="6" fillId="5" borderId="3" xfId="0" applyFont="1" applyFill="1" applyBorder="1"/>
    <xf numFmtId="0" fontId="0" fillId="3" borderId="6" xfId="0" applyFill="1" applyBorder="1"/>
    <xf numFmtId="15" fontId="0" fillId="3" borderId="6" xfId="0" applyNumberFormat="1" applyFill="1" applyBorder="1"/>
    <xf numFmtId="164" fontId="0" fillId="3" borderId="6" xfId="0" applyNumberFormat="1" applyFill="1" applyBorder="1"/>
    <xf numFmtId="169" fontId="0" fillId="3" borderId="6" xfId="0" applyNumberFormat="1" applyFill="1" applyBorder="1"/>
    <xf numFmtId="0" fontId="0" fillId="3" borderId="3" xfId="0" applyFill="1" applyBorder="1"/>
    <xf numFmtId="169" fontId="0" fillId="0" borderId="6" xfId="0" applyNumberFormat="1" applyBorder="1"/>
    <xf numFmtId="0" fontId="0" fillId="3" borderId="4" xfId="0" applyFill="1" applyBorder="1"/>
    <xf numFmtId="15" fontId="0" fillId="3" borderId="4" xfId="0" applyNumberFormat="1" applyFill="1" applyBorder="1"/>
    <xf numFmtId="164" fontId="0" fillId="3" borderId="4" xfId="0" applyNumberFormat="1" applyFill="1" applyBorder="1"/>
    <xf numFmtId="169" fontId="0" fillId="3" borderId="4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5" fillId="2" borderId="0" xfId="0" applyFont="1" applyFill="1"/>
    <xf numFmtId="0" fontId="2" fillId="0" borderId="0" xfId="0" applyFont="1" applyAlignment="1">
      <alignment wrapText="1"/>
    </xf>
    <xf numFmtId="0" fontId="8" fillId="0" borderId="5" xfId="6" applyAlignment="1">
      <alignment wrapText="1"/>
    </xf>
    <xf numFmtId="0" fontId="0" fillId="0" borderId="0" xfId="0" applyNumberFormat="1"/>
    <xf numFmtId="10" fontId="0" fillId="0" borderId="0" xfId="0" applyNumberFormat="1"/>
  </cellXfs>
  <cellStyles count="7">
    <cellStyle name="Comma 2" xfId="3" xr:uid="{2474D519-A039-4ABE-BA06-421768E53475}"/>
    <cellStyle name="Currency 2" xfId="4" xr:uid="{8B056652-7F03-4DE2-A01B-5C3B433EF97A}"/>
    <cellStyle name="Heading 1" xfId="6" builtinId="16"/>
    <cellStyle name="Hyperlink" xfId="5" builtinId="8"/>
    <cellStyle name="Hyperlink 2" xfId="2" xr:uid="{75A9C9E9-AD3F-45B6-BC49-1BA9EEE21F34}"/>
    <cellStyle name="Normal" xfId="0" builtinId="0"/>
    <cellStyle name="Normal 2" xfId="1" xr:uid="{EA515C40-E9F3-420E-92FA-942472DAF444}"/>
  </cellStyles>
  <dxfs count="19">
    <dxf>
      <font>
        <b val="0"/>
        <i val="0"/>
        <color rgb="FFFF0000"/>
      </font>
    </dxf>
    <dxf>
      <font>
        <b val="0"/>
        <i val="0"/>
        <color rgb="FF00B050"/>
      </font>
    </dxf>
    <dxf>
      <numFmt numFmtId="0" formatCode="General"/>
      <alignment horizontal="left" vertical="bottom" textRotation="0" wrapText="0" indent="1" justifyLastLine="0" shrinkToFit="0" readingOrder="0"/>
    </dxf>
    <dxf>
      <numFmt numFmtId="19" formatCode="dd/mm/yyyy"/>
    </dxf>
    <dxf>
      <numFmt numFmtId="167" formatCode="[$€-2]\ #,##0.0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8" formatCode="_-[$€-2]\ * #,##0.00_-;\-[$€-2]\ * #,##0.00_-;_-[$€-2]\ * &quot;-&quot;??_-;_-@_-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1" justifyLastLine="0" shrinkToFit="0" readingOrder="0"/>
    </dxf>
    <dxf>
      <alignment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Validation.xlsx]AwardsPivotTable!PivotTable2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AwardsPivotTable!$E$3</c:f>
              <c:strCache>
                <c:ptCount val="1"/>
                <c:pt idx="0">
                  <c:v>Sum of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AwardsPivotTable!$D$4:$D$8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AwardsPivotTable!$E$4:$E$8</c:f>
              <c:numCache>
                <c:formatCode>General</c:formatCode>
                <c:ptCount val="4"/>
                <c:pt idx="0">
                  <c:v>209000</c:v>
                </c:pt>
                <c:pt idx="1">
                  <c:v>142000</c:v>
                </c:pt>
                <c:pt idx="2">
                  <c:v>72000</c:v>
                </c:pt>
                <c:pt idx="3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3-495E-A73B-9478087B7424}"/>
            </c:ext>
          </c:extLst>
        </c:ser>
        <c:ser>
          <c:idx val="1"/>
          <c:order val="1"/>
          <c:tx>
            <c:strRef>
              <c:f>AwardsPivotTable!$F$3</c:f>
              <c:strCache>
                <c:ptCount val="1"/>
                <c:pt idx="0">
                  <c:v>% of 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AwardsPivotTable!$D$4:$D$8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AwardsPivotTable!$F$4:$F$8</c:f>
              <c:numCache>
                <c:formatCode>0.00%</c:formatCode>
                <c:ptCount val="4"/>
                <c:pt idx="0">
                  <c:v>0.41967871485943775</c:v>
                </c:pt>
                <c:pt idx="1">
                  <c:v>0.28514056224899598</c:v>
                </c:pt>
                <c:pt idx="2">
                  <c:v>0.14457831325301204</c:v>
                </c:pt>
                <c:pt idx="3">
                  <c:v>0.15060240963855423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3-495E-A73B-9478087B7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9</xdr:row>
      <xdr:rowOff>0</xdr:rowOff>
    </xdr:from>
    <xdr:to>
      <xdr:col>5</xdr:col>
      <xdr:colOff>1051560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DD184-788E-4DD8-B5A2-857D9562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Reddin" refreshedDate="45032.76452650463" createdVersion="8" refreshedVersion="8" minRefreshableVersion="3" recordCount="24" xr:uid="{0B3AC0C0-5890-416F-A253-10F54C1EA643}">
  <cacheSource type="worksheet">
    <worksheetSource name="Table3"/>
  </cacheSource>
  <cacheFields count="12">
    <cacheField name="Scholarship ID" numFmtId="0">
      <sharedItems/>
    </cacheField>
    <cacheField name="Athlete Last Name" numFmtId="0">
      <sharedItems/>
    </cacheField>
    <cacheField name="Athlete First Name" numFmtId="0">
      <sharedItems/>
    </cacheField>
    <cacheField name="Initial" numFmtId="0">
      <sharedItems/>
    </cacheField>
    <cacheField name="Email Address" numFmtId="0">
      <sharedItems/>
    </cacheField>
    <cacheField name="Campus" numFmtId="0">
      <sharedItems count="4">
        <s v="Southeast"/>
        <s v="Northwest"/>
        <s v="Southwest"/>
        <s v="Northeast"/>
      </sharedItems>
    </cacheField>
    <cacheField name="Sport" numFmtId="0">
      <sharedItems count="9">
        <s v="Swimming"/>
        <s v="Diving"/>
        <s v="Volleyball"/>
        <s v="Softball"/>
        <s v="Basketball"/>
        <s v="Football"/>
        <s v="Golf"/>
        <s v="Track"/>
        <s v="Baseball"/>
      </sharedItems>
    </cacheField>
    <cacheField name="Amount" numFmtId="167">
      <sharedItems containsSemiMixedTypes="0" containsString="0" containsNumber="1" containsInteger="1" minValue="8000" maxValue="41000"/>
    </cacheField>
    <cacheField name="Term" numFmtId="0">
      <sharedItems/>
    </cacheField>
    <cacheField name="Award Date" numFmtId="14">
      <sharedItems containsSemiMixedTypes="0" containsNonDate="0" containsDate="1" containsString="0" minDate="2018-01-03T00:00:00" maxDate="2018-12-16T00:00:00" count="19">
        <d v="2018-11-01T00:00:00"/>
        <d v="2018-09-15T00:00:00"/>
        <d v="2018-07-14T00:00:00"/>
        <d v="2018-03-27T00:00:00"/>
        <d v="2018-09-01T00:00:00"/>
        <d v="2018-03-21T00:00:00"/>
        <d v="2018-03-17T00:00:00"/>
        <d v="2018-10-01T00:00:00"/>
        <d v="2018-01-15T00:00:00"/>
        <d v="2018-11-05T00:00:00"/>
        <d v="2018-11-04T00:00:00"/>
        <d v="2018-04-16T00:00:00"/>
        <d v="2018-10-05T00:00:00"/>
        <d v="2018-01-03T00:00:00"/>
        <d v="2018-12-15T00:00:00"/>
        <d v="2018-02-28T00:00:00"/>
        <d v="2018-05-01T00:00:00"/>
        <d v="2018-11-15T00:00:00"/>
        <d v="2018-10-15T00:00:00"/>
      </sharedItems>
      <fieldGroup par="11" base="9">
        <rangePr groupBy="days" startDate="2018-01-03T00:00:00" endDate="2018-12-16T00:00:00"/>
        <groupItems count="368">
          <s v="&lt;03/01/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6/12/2018"/>
        </groupItems>
      </fieldGroup>
    </cacheField>
    <cacheField name="Payments" numFmtId="0">
      <sharedItems count="2">
        <s v=" "/>
        <s v="Instalments"/>
      </sharedItems>
    </cacheField>
    <cacheField name="Months" numFmtId="0" databaseField="0">
      <fieldGroup base="9">
        <rangePr groupBy="months" startDate="2018-01-03T00:00:00" endDate="2018-12-16T00:00:00"/>
        <groupItems count="14">
          <s v="&lt;03/0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S-02"/>
    <s v="goldstein"/>
    <s v="hugh"/>
    <s v="H"/>
    <s v="hugh@scholarshiptrust.ie"/>
    <x v="0"/>
    <x v="0"/>
    <n v="10000"/>
    <s v="1 year"/>
    <x v="0"/>
    <x v="0"/>
  </r>
  <r>
    <s v="S-03"/>
    <s v="eckert"/>
    <s v="katie"/>
    <s v="K"/>
    <s v="katie@scholarshiptrust.ie"/>
    <x v="0"/>
    <x v="1"/>
    <n v="8000"/>
    <s v="1 year"/>
    <x v="1"/>
    <x v="0"/>
  </r>
  <r>
    <s v="S-04"/>
    <s v="bergerin"/>
    <s v="marianne"/>
    <s v="M"/>
    <s v="marianne@scholarshiptrust.ie"/>
    <x v="1"/>
    <x v="2"/>
    <n v="10000"/>
    <s v="2 years"/>
    <x v="2"/>
    <x v="0"/>
  </r>
  <r>
    <s v="S-05"/>
    <s v="zadro"/>
    <s v="jean"/>
    <s v="J"/>
    <s v="jean@scholarshiptrust.ie"/>
    <x v="2"/>
    <x v="3"/>
    <n v="20000"/>
    <s v="2 years"/>
    <x v="3"/>
    <x v="0"/>
  </r>
  <r>
    <s v="S-06"/>
    <s v="kadri"/>
    <s v="shawn"/>
    <s v="S"/>
    <s v="shawn@scholarshiptrust.ie"/>
    <x v="1"/>
    <x v="4"/>
    <n v="30000"/>
    <s v="2 years"/>
    <x v="4"/>
    <x v="1"/>
  </r>
  <r>
    <s v="S-07"/>
    <s v="marner"/>
    <s v="lan"/>
    <s v="L"/>
    <s v="lan@scholarshiptrust.ie"/>
    <x v="0"/>
    <x v="0"/>
    <n v="15000"/>
    <s v="1 year"/>
    <x v="5"/>
    <x v="0"/>
  </r>
  <r>
    <s v="S-08"/>
    <s v="reilly"/>
    <s v="larry"/>
    <s v="L"/>
    <s v="larry@scholarshiptrust.ie"/>
    <x v="0"/>
    <x v="0"/>
    <n v="10000"/>
    <s v="1 year"/>
    <x v="6"/>
    <x v="0"/>
  </r>
  <r>
    <s v="S-09"/>
    <s v="anderson"/>
    <s v="ashewin"/>
    <s v="A"/>
    <s v="ashewin@scholarshiptrust.ie"/>
    <x v="3"/>
    <x v="5"/>
    <n v="40000"/>
    <s v="2 years"/>
    <x v="7"/>
    <x v="1"/>
  </r>
  <r>
    <s v="S-10"/>
    <s v="matthews"/>
    <s v="cleta"/>
    <s v="C"/>
    <s v="cleta@scholarshiptrust.ie"/>
    <x v="3"/>
    <x v="6"/>
    <n v="25000"/>
    <s v="1 year"/>
    <x v="4"/>
    <x v="0"/>
  </r>
  <r>
    <s v="S-11"/>
    <s v="gardiner"/>
    <s v="joyce"/>
    <s v="J"/>
    <s v="joyce@scholarshiptrust.ie"/>
    <x v="0"/>
    <x v="7"/>
    <n v="8000"/>
    <s v="2 years"/>
    <x v="0"/>
    <x v="0"/>
  </r>
  <r>
    <s v="S-12"/>
    <s v="lee"/>
    <s v="ahjamu"/>
    <s v="A"/>
    <s v="ahjamu@scholarshiptrust.ie"/>
    <x v="1"/>
    <x v="4"/>
    <n v="27000"/>
    <s v="2 years"/>
    <x v="8"/>
    <x v="0"/>
  </r>
  <r>
    <s v="S-13"/>
    <s v="kapenen"/>
    <s v="ryan"/>
    <s v="R"/>
    <s v="ryan@scholarshiptrust.ie"/>
    <x v="2"/>
    <x v="8"/>
    <n v="20000"/>
    <s v="2 years"/>
    <x v="9"/>
    <x v="0"/>
  </r>
  <r>
    <s v="S-14"/>
    <s v="belfour"/>
    <s v="austin"/>
    <s v="A"/>
    <s v="austin@scholarshiptrust.ie"/>
    <x v="3"/>
    <x v="5"/>
    <n v="30000"/>
    <s v="2 years"/>
    <x v="10"/>
    <x v="1"/>
  </r>
  <r>
    <s v="S-15"/>
    <s v="hardy"/>
    <s v="caitlin"/>
    <s v="C"/>
    <s v="caitlin@scholarshiptrust.ie"/>
    <x v="0"/>
    <x v="7"/>
    <n v="12000"/>
    <s v="1 year"/>
    <x v="11"/>
    <x v="0"/>
  </r>
  <r>
    <s v="S-16"/>
    <s v="dutton"/>
    <s v="nicole"/>
    <s v="N"/>
    <s v="nicole@scholarshiptrust.ie"/>
    <x v="3"/>
    <x v="6"/>
    <n v="18000"/>
    <s v="1 year"/>
    <x v="12"/>
    <x v="0"/>
  </r>
  <r>
    <s v="S-17"/>
    <s v="prince"/>
    <s v="oscar"/>
    <s v="O"/>
    <s v="oscar@scholarshiptrust.ie"/>
    <x v="3"/>
    <x v="5"/>
    <n v="41000"/>
    <s v="2 years"/>
    <x v="13"/>
    <x v="1"/>
  </r>
  <r>
    <s v="S-18"/>
    <s v="elrahab"/>
    <s v="stephen"/>
    <s v="S"/>
    <s v="stephen@scholarshiptrust.ie"/>
    <x v="1"/>
    <x v="4"/>
    <n v="26000"/>
    <s v="2 years"/>
    <x v="12"/>
    <x v="0"/>
  </r>
  <r>
    <s v="S-19"/>
    <s v="larson"/>
    <s v="dana"/>
    <s v="D"/>
    <s v="dana@scholarshiptrust.ie"/>
    <x v="0"/>
    <x v="7"/>
    <n v="9000"/>
    <s v="1 year"/>
    <x v="14"/>
    <x v="0"/>
  </r>
  <r>
    <s v="S-20"/>
    <s v="grant"/>
    <s v="ginette"/>
    <s v="G"/>
    <s v="ginette@scholarshiptrust.ie"/>
    <x v="1"/>
    <x v="4"/>
    <n v="23000"/>
    <s v="2 years"/>
    <x v="15"/>
    <x v="0"/>
  </r>
  <r>
    <s v="S-21"/>
    <s v="sharp"/>
    <s v="lisa"/>
    <s v="L"/>
    <s v="lisa@scholarshiptrust.ie"/>
    <x v="3"/>
    <x v="6"/>
    <n v="20000"/>
    <s v="2 years"/>
    <x v="16"/>
    <x v="0"/>
  </r>
  <r>
    <s v="S-22"/>
    <s v="fernandes"/>
    <s v="moe"/>
    <s v="M"/>
    <s v="moe@scholarshiptrust.ie"/>
    <x v="1"/>
    <x v="4"/>
    <n v="26000"/>
    <s v="2 years"/>
    <x v="9"/>
    <x v="0"/>
  </r>
  <r>
    <s v="S-23"/>
    <s v="sundin"/>
    <s v="jalprit"/>
    <s v="J"/>
    <s v="jalprit@scholarshiptrust.ie"/>
    <x v="3"/>
    <x v="5"/>
    <n v="35000"/>
    <s v="2 years"/>
    <x v="17"/>
    <x v="1"/>
  </r>
  <r>
    <s v="S-24"/>
    <s v="gilmour"/>
    <s v="khrysinka"/>
    <s v="K"/>
    <s v="khrysinka@scholarshiptrust.ie"/>
    <x v="2"/>
    <x v="3"/>
    <n v="15000"/>
    <s v="1 year"/>
    <x v="18"/>
    <x v="0"/>
  </r>
  <r>
    <s v="S-25"/>
    <s v="clark"/>
    <s v="curtis"/>
    <s v="C"/>
    <s v="curtis@scholarshiptrust.ie"/>
    <x v="2"/>
    <x v="8"/>
    <n v="20000"/>
    <s v="2 years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A3B93C-656E-42E0-BCED-0F70115A2B97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 chartFormat="2" rowHeaderCaption="Sport">
  <location ref="D3:F8" firstHeaderRow="0" firstDataRow="1" firstDataCol="1"/>
  <pivotFields count="12"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10">
        <item x="8"/>
        <item x="4"/>
        <item x="1"/>
        <item x="5"/>
        <item x="6"/>
        <item x="3"/>
        <item x="0"/>
        <item x="7"/>
        <item x="2"/>
        <item t="default"/>
      </items>
    </pivotField>
    <pivotField dataField="1" numFmtId="167"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7" baseField="0" baseItem="0"/>
    <dataField name="% of Grand Total" fld="7" showDataAs="percentOfTotal" baseField="11" baseItem="1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91B200-4546-43AA-941D-59C9B73C255A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 chartFormat="1" rowHeaderCaption="Sport">
  <location ref="A3:B13" firstHeaderRow="1" firstDataRow="1" firstDataCol="1"/>
  <pivotFields count="12">
    <pivotField showAll="0"/>
    <pivotField showAll="0"/>
    <pivotField showAll="0"/>
    <pivotField showAll="0"/>
    <pivotField showAll="0"/>
    <pivotField showAll="0">
      <items count="5">
        <item x="3"/>
        <item x="1"/>
        <item x="0"/>
        <item x="2"/>
        <item t="default"/>
      </items>
    </pivotField>
    <pivotField axis="axisRow" showAll="0">
      <items count="10">
        <item x="8"/>
        <item x="4"/>
        <item x="1"/>
        <item x="5"/>
        <item x="6"/>
        <item x="3"/>
        <item x="0"/>
        <item x="7"/>
        <item x="2"/>
        <item t="default"/>
      </items>
    </pivotField>
    <pivotField dataField="1" numFmtId="167"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Am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DF8AEF-BE47-44EC-A949-7CA89F93747E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ustomer No." tableColumnId="1"/>
      <queryTableField id="7" dataBound="0" tableColumnId="7"/>
      <queryTableField id="2" name="Name" tableColumnId="2"/>
      <queryTableField id="3" name="Gender" tableColumnId="3"/>
      <queryTableField id="4" name="Age" tableColumnId="4"/>
      <queryTableField id="5" name="Passport" tableColumnId="5"/>
      <queryTableField id="6" name="Tour No." tableColumnId="6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986AE7-FA21-4A52-A6A0-FC98B16DDA10}" name="Customers" displayName="Customers" ref="A4:H54" tableType="queryTable" totalsRowShown="0" headerRowDxfId="18">
  <autoFilter ref="A4:H54" xr:uid="{187F859A-E44E-449B-98FD-6956E5D84A3C}"/>
  <sortState xmlns:xlrd2="http://schemas.microsoft.com/office/spreadsheetml/2017/richdata2" ref="A5:G54">
    <sortCondition ref="D5:D54"/>
    <sortCondition descending="1" ref="E5:E54"/>
  </sortState>
  <tableColumns count="8">
    <tableColumn id="1" xr3:uid="{56A6C2D8-A23D-4A82-ADFA-C31BD8BC5429}" uniqueName="1" name="Customer No." queryTableFieldId="1" dataDxfId="17"/>
    <tableColumn id="7" xr3:uid="{9927AFDD-5ADA-4941-BA40-1B95D3052C33}" uniqueName="7" name="Surname" queryTableFieldId="7" dataDxfId="2">
      <calculatedColumnFormula>LEFT(C5,FIND(", ", C5)-1)</calculatedColumnFormula>
    </tableColumn>
    <tableColumn id="2" xr3:uid="{31737636-84A5-4373-8180-ACD5897175F8}" uniqueName="2" name="Name" queryTableFieldId="2" dataDxfId="16"/>
    <tableColumn id="3" xr3:uid="{C3C58501-52DE-477B-9F20-58A9329018B7}" uniqueName="3" name="Gender" queryTableFieldId="3" dataDxfId="15"/>
    <tableColumn id="4" xr3:uid="{2020D1E6-F111-45FE-B67F-59949ED104EC}" uniqueName="4" name="Age" queryTableFieldId="4" dataDxfId="14"/>
    <tableColumn id="5" xr3:uid="{5B9E934B-AB91-4770-9E0C-2FA2253C9CE7}" uniqueName="5" name="Passport" queryTableFieldId="5" dataDxfId="13"/>
    <tableColumn id="6" xr3:uid="{F9C5E569-D8B6-43D3-BF6F-111E0A7BBFD3}" uniqueName="6" name="Tour No." queryTableFieldId="6" dataDxfId="12"/>
    <tableColumn id="8" xr3:uid="{05ED3700-1670-4CD9-8AC8-64D2824CFBC5}" uniqueName="8" name="Booking Amount" queryTableFieldId="8" dataDxfId="11">
      <calculatedColumnFormula>RANDBETWEEN(200,500)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430F8A-4271-41D5-B7DF-BE584AF3E184}" name="Table3" displayName="Table3" ref="A4:K28" totalsRowShown="0" headerRowDxfId="10">
  <autoFilter ref="A4:K28" xr:uid="{9E6E14A9-A107-4A75-B6FD-789F61F8B41A}"/>
  <tableColumns count="11">
    <tableColumn id="1" xr3:uid="{C5F383D0-A983-4BB9-9EF0-77A705329419}" name="Scholarship ID" dataDxfId="9"/>
    <tableColumn id="2" xr3:uid="{558294A1-A262-44DE-8643-D23CC455F04A}" name="Athlete Last Name" dataDxfId="8"/>
    <tableColumn id="3" xr3:uid="{2675A032-76C8-480C-A9AB-E2C32FC8BF60}" name="Athlete First Name" dataDxfId="7"/>
    <tableColumn id="4" xr3:uid="{84C715AD-64F9-49A7-BBDC-0C5B0422FBEB}" name="Initial" dataDxfId="6">
      <calculatedColumnFormula>UPPER(LEFT(C5,1))</calculatedColumnFormula>
    </tableColumn>
    <tableColumn id="5" xr3:uid="{3EBA9CFC-9FAB-4C0F-98CA-2EA71B485E1B}" name="Email Address" dataDxfId="5">
      <calculatedColumnFormula>_xlfn.CONCAT(C5,"@scholarshiptrust.ie")</calculatedColumnFormula>
    </tableColumn>
    <tableColumn id="6" xr3:uid="{E2C697A3-2AA4-4F59-A422-B2BDECAFE8E5}" name="Campus"/>
    <tableColumn id="7" xr3:uid="{EC314747-45F4-4755-B200-2FF559357539}" name="Sport"/>
    <tableColumn id="8" xr3:uid="{DE04C08C-E681-44D2-AEC2-72653757EBF3}" name="Amount" dataDxfId="4"/>
    <tableColumn id="9" xr3:uid="{A813AB7E-7E22-461A-BF8C-6051F1853AFF}" name="Term"/>
    <tableColumn id="10" xr3:uid="{9E593AEC-4FCE-42DE-BE66-B002A0C2845A}" name="Award Date" dataDxfId="3"/>
    <tableColumn id="11" xr3:uid="{2A397AF6-1A22-4444-AC82-6BDA10AC304F}" name="Payments">
      <calculatedColumnFormula>IF(H5&gt;=30000,"Instalments"," ")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dventureholidays.i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A1A9-3C07-4F90-96F1-5BFBD9AE1330}">
  <dimension ref="A1:K59"/>
  <sheetViews>
    <sheetView workbookViewId="0">
      <pane ySplit="4" topLeftCell="A5" activePane="bottomLeft" state="frozen"/>
      <selection pane="bottomLeft" activeCell="H58" sqref="H58"/>
    </sheetView>
  </sheetViews>
  <sheetFormatPr defaultRowHeight="14.4" x14ac:dyDescent="0.3"/>
  <cols>
    <col min="1" max="1" width="11.109375" customWidth="1"/>
    <col min="2" max="2" width="17.5546875" bestFit="1" customWidth="1"/>
    <col min="3" max="3" width="19.77734375" style="8" customWidth="1"/>
    <col min="4" max="4" width="12.77734375" style="8" customWidth="1"/>
    <col min="5" max="6" width="12.77734375" customWidth="1"/>
    <col min="7" max="7" width="7.6640625" customWidth="1"/>
    <col min="8" max="8" width="11.33203125" style="10" customWidth="1"/>
  </cols>
  <sheetData>
    <row r="1" spans="1:8" ht="45" customHeight="1" x14ac:dyDescent="0.8">
      <c r="A1" s="40" t="s">
        <v>5</v>
      </c>
      <c r="B1" s="40"/>
      <c r="C1" s="40"/>
      <c r="D1" s="40"/>
    </row>
    <row r="2" spans="1:8" x14ac:dyDescent="0.3">
      <c r="A2" s="7" t="s">
        <v>4</v>
      </c>
    </row>
    <row r="4" spans="1:8" s="4" customFormat="1" ht="28.8" x14ac:dyDescent="0.3">
      <c r="A4" s="4" t="s">
        <v>109</v>
      </c>
      <c r="B4" s="4" t="s">
        <v>182</v>
      </c>
      <c r="C4" s="4" t="s">
        <v>3</v>
      </c>
      <c r="D4" s="9" t="s">
        <v>2</v>
      </c>
      <c r="E4" s="9" t="s">
        <v>110</v>
      </c>
      <c r="F4" s="4" t="s">
        <v>111</v>
      </c>
      <c r="G4" s="4" t="s">
        <v>112</v>
      </c>
      <c r="H4" s="11" t="s">
        <v>183</v>
      </c>
    </row>
    <row r="5" spans="1:8" x14ac:dyDescent="0.3">
      <c r="A5" s="2">
        <v>325</v>
      </c>
      <c r="B5" s="2" t="str">
        <f t="shared" ref="B5:B36" si="0">LEFT(C5,FIND(", ", C5)-1)</f>
        <v>Linaweaver</v>
      </c>
      <c r="C5" t="s">
        <v>151</v>
      </c>
      <c r="D5" s="8" t="s">
        <v>0</v>
      </c>
      <c r="E5" s="8">
        <v>44</v>
      </c>
      <c r="F5" t="s">
        <v>119</v>
      </c>
      <c r="G5" t="s">
        <v>148</v>
      </c>
      <c r="H5" s="10">
        <v>227</v>
      </c>
    </row>
    <row r="6" spans="1:8" x14ac:dyDescent="0.3">
      <c r="A6" s="2">
        <v>308</v>
      </c>
      <c r="B6" s="2" t="str">
        <f t="shared" si="0"/>
        <v>Angelini</v>
      </c>
      <c r="C6" t="s">
        <v>128</v>
      </c>
      <c r="D6" s="8" t="s">
        <v>0</v>
      </c>
      <c r="E6" s="8">
        <v>43</v>
      </c>
      <c r="F6" t="s">
        <v>127</v>
      </c>
      <c r="G6" t="s">
        <v>115</v>
      </c>
      <c r="H6" s="10">
        <v>458</v>
      </c>
    </row>
    <row r="7" spans="1:8" x14ac:dyDescent="0.3">
      <c r="A7" s="2">
        <v>327</v>
      </c>
      <c r="B7" s="2" t="str">
        <f t="shared" si="0"/>
        <v>Popescu</v>
      </c>
      <c r="C7" t="s">
        <v>155</v>
      </c>
      <c r="D7" s="8" t="s">
        <v>0</v>
      </c>
      <c r="E7" s="8">
        <v>41</v>
      </c>
      <c r="F7" t="s">
        <v>153</v>
      </c>
      <c r="G7" t="s">
        <v>154</v>
      </c>
      <c r="H7" s="10">
        <v>264</v>
      </c>
    </row>
    <row r="8" spans="1:8" x14ac:dyDescent="0.3">
      <c r="A8" s="2">
        <v>323</v>
      </c>
      <c r="B8" s="2" t="str">
        <f t="shared" si="0"/>
        <v>Ferguson</v>
      </c>
      <c r="C8" t="s">
        <v>150</v>
      </c>
      <c r="D8" s="8" t="s">
        <v>0</v>
      </c>
      <c r="E8" s="8">
        <v>40</v>
      </c>
      <c r="F8" t="s">
        <v>121</v>
      </c>
      <c r="G8" t="s">
        <v>148</v>
      </c>
      <c r="H8" s="10">
        <v>421</v>
      </c>
    </row>
    <row r="9" spans="1:8" x14ac:dyDescent="0.3">
      <c r="A9" s="2">
        <v>318</v>
      </c>
      <c r="B9" s="2" t="str">
        <f t="shared" si="0"/>
        <v>Ramirez</v>
      </c>
      <c r="C9" t="s">
        <v>142</v>
      </c>
      <c r="D9" s="8" t="s">
        <v>0</v>
      </c>
      <c r="E9" s="8">
        <v>39</v>
      </c>
      <c r="F9" t="s">
        <v>143</v>
      </c>
      <c r="G9" t="s">
        <v>135</v>
      </c>
      <c r="H9" s="10">
        <v>302</v>
      </c>
    </row>
    <row r="10" spans="1:8" x14ac:dyDescent="0.3">
      <c r="A10" s="2">
        <v>338</v>
      </c>
      <c r="B10" s="2" t="str">
        <f t="shared" si="0"/>
        <v>McNeill</v>
      </c>
      <c r="C10" t="s">
        <v>168</v>
      </c>
      <c r="D10" s="8" t="s">
        <v>0</v>
      </c>
      <c r="E10" s="8">
        <v>36</v>
      </c>
      <c r="F10" t="s">
        <v>157</v>
      </c>
      <c r="G10" t="s">
        <v>154</v>
      </c>
      <c r="H10" s="10">
        <v>302</v>
      </c>
    </row>
    <row r="11" spans="1:8" x14ac:dyDescent="0.3">
      <c r="A11" s="2">
        <v>340</v>
      </c>
      <c r="B11" s="2" t="str">
        <f t="shared" si="0"/>
        <v>Franco</v>
      </c>
      <c r="C11" t="s">
        <v>170</v>
      </c>
      <c r="D11" s="8" t="s">
        <v>0</v>
      </c>
      <c r="E11" s="8">
        <v>36</v>
      </c>
      <c r="F11" t="s">
        <v>121</v>
      </c>
      <c r="G11" t="s">
        <v>154</v>
      </c>
      <c r="H11" s="10">
        <v>205</v>
      </c>
    </row>
    <row r="12" spans="1:8" x14ac:dyDescent="0.3">
      <c r="A12" s="2">
        <v>349</v>
      </c>
      <c r="B12" s="2" t="str">
        <f t="shared" si="0"/>
        <v>Swensen</v>
      </c>
      <c r="C12" t="s">
        <v>180</v>
      </c>
      <c r="D12" s="8" t="s">
        <v>0</v>
      </c>
      <c r="E12" s="8">
        <v>36</v>
      </c>
      <c r="F12" t="s">
        <v>181</v>
      </c>
      <c r="G12" t="s">
        <v>154</v>
      </c>
      <c r="H12" s="10">
        <v>320</v>
      </c>
    </row>
    <row r="13" spans="1:8" x14ac:dyDescent="0.3">
      <c r="A13" s="2">
        <v>319</v>
      </c>
      <c r="B13" s="2" t="str">
        <f t="shared" si="0"/>
        <v>Robotham</v>
      </c>
      <c r="C13" t="s">
        <v>144</v>
      </c>
      <c r="D13" s="8" t="s">
        <v>0</v>
      </c>
      <c r="E13" s="8">
        <v>34</v>
      </c>
      <c r="F13" t="s">
        <v>137</v>
      </c>
      <c r="G13" t="s">
        <v>135</v>
      </c>
      <c r="H13" s="10">
        <v>378</v>
      </c>
    </row>
    <row r="14" spans="1:8" x14ac:dyDescent="0.3">
      <c r="A14" s="2">
        <v>343</v>
      </c>
      <c r="B14" s="2" t="str">
        <f t="shared" si="0"/>
        <v>Smith</v>
      </c>
      <c r="C14" t="s">
        <v>174</v>
      </c>
      <c r="D14" s="8" t="s">
        <v>0</v>
      </c>
      <c r="E14" s="8">
        <v>34</v>
      </c>
      <c r="F14" t="s">
        <v>119</v>
      </c>
      <c r="G14" t="s">
        <v>172</v>
      </c>
      <c r="H14" s="10">
        <v>200</v>
      </c>
    </row>
    <row r="15" spans="1:8" x14ac:dyDescent="0.3">
      <c r="A15" s="2">
        <v>302</v>
      </c>
      <c r="B15" s="2" t="str">
        <f t="shared" si="0"/>
        <v>Lowachee</v>
      </c>
      <c r="C15" t="s">
        <v>118</v>
      </c>
      <c r="D15" s="8" t="s">
        <v>0</v>
      </c>
      <c r="E15" s="8">
        <v>33</v>
      </c>
      <c r="F15" t="s">
        <v>119</v>
      </c>
      <c r="G15" t="s">
        <v>115</v>
      </c>
      <c r="H15" s="10">
        <v>485</v>
      </c>
    </row>
    <row r="16" spans="1:8" x14ac:dyDescent="0.3">
      <c r="A16" s="2">
        <v>312</v>
      </c>
      <c r="B16" s="2" t="str">
        <f t="shared" si="0"/>
        <v>Aubert</v>
      </c>
      <c r="C16" t="s">
        <v>133</v>
      </c>
      <c r="D16" s="8" t="s">
        <v>0</v>
      </c>
      <c r="E16" s="8">
        <v>33</v>
      </c>
      <c r="F16" t="s">
        <v>134</v>
      </c>
      <c r="G16" t="s">
        <v>135</v>
      </c>
      <c r="H16" s="10">
        <v>280</v>
      </c>
    </row>
    <row r="17" spans="1:8" x14ac:dyDescent="0.3">
      <c r="A17" s="2">
        <v>335</v>
      </c>
      <c r="B17" s="2" t="str">
        <f t="shared" si="0"/>
        <v>Weinstein</v>
      </c>
      <c r="C17" t="s">
        <v>165</v>
      </c>
      <c r="D17" s="8" t="s">
        <v>0</v>
      </c>
      <c r="E17" s="8">
        <v>31</v>
      </c>
      <c r="F17" t="s">
        <v>121</v>
      </c>
      <c r="G17" t="s">
        <v>154</v>
      </c>
      <c r="H17" s="10">
        <v>406</v>
      </c>
    </row>
    <row r="18" spans="1:8" x14ac:dyDescent="0.3">
      <c r="A18" s="2">
        <v>344</v>
      </c>
      <c r="B18" s="2" t="str">
        <f t="shared" si="0"/>
        <v>Wilson</v>
      </c>
      <c r="C18" t="s">
        <v>175</v>
      </c>
      <c r="D18" s="8" t="s">
        <v>0</v>
      </c>
      <c r="E18" s="8">
        <v>31</v>
      </c>
      <c r="F18" t="s">
        <v>117</v>
      </c>
      <c r="G18" t="s">
        <v>172</v>
      </c>
      <c r="H18" s="10">
        <v>365</v>
      </c>
    </row>
    <row r="19" spans="1:8" x14ac:dyDescent="0.3">
      <c r="A19" s="2">
        <v>303</v>
      </c>
      <c r="B19" s="2" t="str">
        <f t="shared" si="0"/>
        <v>Whitcomb</v>
      </c>
      <c r="C19" t="s">
        <v>120</v>
      </c>
      <c r="D19" s="8" t="s">
        <v>0</v>
      </c>
      <c r="E19" s="8">
        <v>28</v>
      </c>
      <c r="F19" t="s">
        <v>121</v>
      </c>
      <c r="G19" t="s">
        <v>115</v>
      </c>
      <c r="H19" s="10">
        <v>264</v>
      </c>
    </row>
    <row r="20" spans="1:8" x14ac:dyDescent="0.3">
      <c r="A20" s="2">
        <v>337</v>
      </c>
      <c r="B20" s="2" t="str">
        <f t="shared" si="0"/>
        <v>Dunlop</v>
      </c>
      <c r="C20" t="s">
        <v>167</v>
      </c>
      <c r="D20" s="8" t="s">
        <v>0</v>
      </c>
      <c r="E20" s="8">
        <v>26</v>
      </c>
      <c r="F20" t="s">
        <v>137</v>
      </c>
      <c r="G20" t="s">
        <v>154</v>
      </c>
      <c r="H20" s="10">
        <v>206</v>
      </c>
    </row>
    <row r="21" spans="1:8" x14ac:dyDescent="0.3">
      <c r="A21" s="2">
        <v>345</v>
      </c>
      <c r="B21" s="2" t="str">
        <f t="shared" si="0"/>
        <v>Richardson</v>
      </c>
      <c r="C21" t="s">
        <v>176</v>
      </c>
      <c r="D21" s="8" t="s">
        <v>0</v>
      </c>
      <c r="E21" s="8">
        <v>26</v>
      </c>
      <c r="F21" t="s">
        <v>121</v>
      </c>
      <c r="G21" t="s">
        <v>172</v>
      </c>
      <c r="H21" s="10">
        <v>362</v>
      </c>
    </row>
    <row r="22" spans="1:8" x14ac:dyDescent="0.3">
      <c r="A22" s="2">
        <v>310</v>
      </c>
      <c r="B22" s="2" t="str">
        <f t="shared" si="0"/>
        <v>Frankel</v>
      </c>
      <c r="C22" t="s">
        <v>131</v>
      </c>
      <c r="D22" s="8" t="s">
        <v>0</v>
      </c>
      <c r="E22" s="8">
        <v>25</v>
      </c>
      <c r="F22" t="s">
        <v>121</v>
      </c>
      <c r="G22" t="s">
        <v>115</v>
      </c>
      <c r="H22" s="10">
        <v>353</v>
      </c>
    </row>
    <row r="23" spans="1:8" x14ac:dyDescent="0.3">
      <c r="A23" s="2">
        <v>347</v>
      </c>
      <c r="B23" s="2" t="str">
        <f t="shared" si="0"/>
        <v>Parker</v>
      </c>
      <c r="C23" t="s">
        <v>178</v>
      </c>
      <c r="D23" s="8" t="s">
        <v>0</v>
      </c>
      <c r="E23" s="8">
        <v>25</v>
      </c>
      <c r="F23" t="s">
        <v>137</v>
      </c>
      <c r="G23" t="s">
        <v>172</v>
      </c>
      <c r="H23" s="10">
        <v>340</v>
      </c>
    </row>
    <row r="24" spans="1:8" x14ac:dyDescent="0.3">
      <c r="A24" s="2">
        <v>336</v>
      </c>
      <c r="B24" s="2" t="str">
        <f t="shared" si="0"/>
        <v>DeSmit</v>
      </c>
      <c r="C24" t="s">
        <v>166</v>
      </c>
      <c r="D24" s="8" t="s">
        <v>0</v>
      </c>
      <c r="E24" s="8">
        <v>24</v>
      </c>
      <c r="F24" t="s">
        <v>130</v>
      </c>
      <c r="G24" t="s">
        <v>154</v>
      </c>
      <c r="H24" s="10">
        <v>218</v>
      </c>
    </row>
    <row r="25" spans="1:8" x14ac:dyDescent="0.3">
      <c r="A25" s="2">
        <v>305</v>
      </c>
      <c r="B25" s="2" t="str">
        <f t="shared" si="0"/>
        <v>Strohmeyer</v>
      </c>
      <c r="C25" t="s">
        <v>123</v>
      </c>
      <c r="D25" s="8" t="s">
        <v>0</v>
      </c>
      <c r="E25" s="8">
        <v>22</v>
      </c>
      <c r="F25" t="s">
        <v>124</v>
      </c>
      <c r="G25" t="s">
        <v>115</v>
      </c>
      <c r="H25" s="10">
        <v>256</v>
      </c>
    </row>
    <row r="26" spans="1:8" x14ac:dyDescent="0.3">
      <c r="A26" s="2">
        <v>314</v>
      </c>
      <c r="B26" s="2" t="str">
        <f t="shared" si="0"/>
        <v>Ruesch</v>
      </c>
      <c r="C26" t="s">
        <v>138</v>
      </c>
      <c r="D26" s="8" t="s">
        <v>1</v>
      </c>
      <c r="E26" s="8">
        <v>52</v>
      </c>
      <c r="F26" t="s">
        <v>124</v>
      </c>
      <c r="G26" t="s">
        <v>135</v>
      </c>
      <c r="H26" s="10">
        <v>307</v>
      </c>
    </row>
    <row r="27" spans="1:8" x14ac:dyDescent="0.3">
      <c r="A27" s="2">
        <v>311</v>
      </c>
      <c r="B27" s="2" t="str">
        <f t="shared" si="0"/>
        <v>Abidi</v>
      </c>
      <c r="C27" t="s">
        <v>132</v>
      </c>
      <c r="D27" s="8" t="s">
        <v>1</v>
      </c>
      <c r="E27" s="8">
        <v>50</v>
      </c>
      <c r="F27" t="s">
        <v>119</v>
      </c>
      <c r="G27" t="s">
        <v>115</v>
      </c>
      <c r="H27" s="10">
        <v>437</v>
      </c>
    </row>
    <row r="28" spans="1:8" x14ac:dyDescent="0.3">
      <c r="A28" s="2">
        <v>324</v>
      </c>
      <c r="B28" s="2" t="str">
        <f t="shared" si="0"/>
        <v>Haarsma</v>
      </c>
      <c r="C28" t="s">
        <v>129</v>
      </c>
      <c r="D28" s="8" t="s">
        <v>1</v>
      </c>
      <c r="E28" s="8">
        <v>50</v>
      </c>
      <c r="F28" t="s">
        <v>130</v>
      </c>
      <c r="G28" t="s">
        <v>148</v>
      </c>
      <c r="H28" s="10">
        <v>484</v>
      </c>
    </row>
    <row r="29" spans="1:8" x14ac:dyDescent="0.3">
      <c r="A29" s="2">
        <v>341</v>
      </c>
      <c r="B29" s="2" t="str">
        <f t="shared" si="0"/>
        <v>Jones</v>
      </c>
      <c r="C29" t="s">
        <v>171</v>
      </c>
      <c r="D29" s="8" t="s">
        <v>1</v>
      </c>
      <c r="E29" s="8">
        <v>47</v>
      </c>
      <c r="F29" t="s">
        <v>119</v>
      </c>
      <c r="G29" t="s">
        <v>172</v>
      </c>
      <c r="H29" s="10">
        <f t="shared" ref="H29" ca="1" si="1">RANDBETWEEN(200,500)</f>
        <v>318</v>
      </c>
    </row>
    <row r="30" spans="1:8" x14ac:dyDescent="0.3">
      <c r="A30" s="2">
        <v>307</v>
      </c>
      <c r="B30" s="2" t="str">
        <f t="shared" si="0"/>
        <v>Angelini</v>
      </c>
      <c r="C30" t="s">
        <v>126</v>
      </c>
      <c r="D30" s="8" t="s">
        <v>1</v>
      </c>
      <c r="E30" s="8">
        <v>46</v>
      </c>
      <c r="F30" t="s">
        <v>127</v>
      </c>
      <c r="G30" t="s">
        <v>115</v>
      </c>
      <c r="H30" s="10">
        <v>325</v>
      </c>
    </row>
    <row r="31" spans="1:8" x14ac:dyDescent="0.3">
      <c r="A31" s="2">
        <v>328</v>
      </c>
      <c r="B31" s="2" t="str">
        <f t="shared" si="0"/>
        <v>O'Reilly</v>
      </c>
      <c r="C31" t="s">
        <v>156</v>
      </c>
      <c r="D31" s="8" t="s">
        <v>1</v>
      </c>
      <c r="E31" s="8">
        <v>45</v>
      </c>
      <c r="F31" t="s">
        <v>157</v>
      </c>
      <c r="G31" t="s">
        <v>154</v>
      </c>
      <c r="H31" s="10">
        <v>483</v>
      </c>
    </row>
    <row r="32" spans="1:8" x14ac:dyDescent="0.3">
      <c r="A32" s="2">
        <v>313</v>
      </c>
      <c r="B32" s="2" t="str">
        <f t="shared" si="0"/>
        <v>Pearson</v>
      </c>
      <c r="C32" t="s">
        <v>136</v>
      </c>
      <c r="D32" s="8" t="s">
        <v>1</v>
      </c>
      <c r="E32" s="8">
        <v>43</v>
      </c>
      <c r="F32" t="s">
        <v>137</v>
      </c>
      <c r="G32" t="s">
        <v>135</v>
      </c>
      <c r="H32" s="10">
        <v>393</v>
      </c>
    </row>
    <row r="33" spans="1:8" x14ac:dyDescent="0.3">
      <c r="A33" s="2">
        <v>326</v>
      </c>
      <c r="B33" s="2" t="str">
        <f t="shared" si="0"/>
        <v>Kovac</v>
      </c>
      <c r="C33" t="s">
        <v>152</v>
      </c>
      <c r="D33" s="8" t="s">
        <v>1</v>
      </c>
      <c r="E33" s="8">
        <v>41</v>
      </c>
      <c r="F33" t="s">
        <v>153</v>
      </c>
      <c r="G33" t="s">
        <v>154</v>
      </c>
      <c r="H33" s="10">
        <v>495</v>
      </c>
    </row>
    <row r="34" spans="1:8" x14ac:dyDescent="0.3">
      <c r="A34" s="2">
        <v>342</v>
      </c>
      <c r="B34" s="2" t="str">
        <f t="shared" si="0"/>
        <v>Atkinson</v>
      </c>
      <c r="C34" t="s">
        <v>173</v>
      </c>
      <c r="D34" s="8" t="s">
        <v>1</v>
      </c>
      <c r="E34" s="8">
        <v>41</v>
      </c>
      <c r="F34" t="s">
        <v>137</v>
      </c>
      <c r="G34" t="s">
        <v>172</v>
      </c>
      <c r="H34" s="10">
        <v>403</v>
      </c>
    </row>
    <row r="35" spans="1:8" x14ac:dyDescent="0.3">
      <c r="A35" s="2">
        <v>301</v>
      </c>
      <c r="B35" s="2" t="str">
        <f t="shared" si="0"/>
        <v>Wylie</v>
      </c>
      <c r="C35" t="s">
        <v>116</v>
      </c>
      <c r="D35" s="8" t="s">
        <v>1</v>
      </c>
      <c r="E35" s="8">
        <v>40</v>
      </c>
      <c r="F35" t="s">
        <v>117</v>
      </c>
      <c r="G35" t="s">
        <v>115</v>
      </c>
      <c r="H35" s="10">
        <v>261</v>
      </c>
    </row>
    <row r="36" spans="1:8" x14ac:dyDescent="0.3">
      <c r="A36" s="2">
        <v>321</v>
      </c>
      <c r="B36" s="2" t="str">
        <f t="shared" si="0"/>
        <v>Kjelgaard</v>
      </c>
      <c r="C36" t="s">
        <v>146</v>
      </c>
      <c r="D36" s="8" t="s">
        <v>1</v>
      </c>
      <c r="E36" s="8">
        <v>40</v>
      </c>
      <c r="F36" t="s">
        <v>147</v>
      </c>
      <c r="G36" t="s">
        <v>148</v>
      </c>
      <c r="H36" s="10">
        <v>287</v>
      </c>
    </row>
    <row r="37" spans="1:8" x14ac:dyDescent="0.3">
      <c r="A37" s="2">
        <v>309</v>
      </c>
      <c r="B37" s="2" t="str">
        <f t="shared" ref="B37:B68" si="2">LEFT(C37,FIND(", ", C37)-1)</f>
        <v>Haarsma</v>
      </c>
      <c r="C37" t="s">
        <v>129</v>
      </c>
      <c r="D37" s="8" t="s">
        <v>1</v>
      </c>
      <c r="E37" s="8">
        <v>38</v>
      </c>
      <c r="F37" t="s">
        <v>130</v>
      </c>
      <c r="G37" t="s">
        <v>115</v>
      </c>
      <c r="H37" s="10">
        <v>397</v>
      </c>
    </row>
    <row r="38" spans="1:8" x14ac:dyDescent="0.3">
      <c r="A38" s="2">
        <v>339</v>
      </c>
      <c r="B38" s="2" t="str">
        <f t="shared" si="2"/>
        <v>Wong</v>
      </c>
      <c r="C38" t="s">
        <v>169</v>
      </c>
      <c r="D38" s="8" t="s">
        <v>1</v>
      </c>
      <c r="E38" s="8">
        <v>38</v>
      </c>
      <c r="F38" t="s">
        <v>121</v>
      </c>
      <c r="G38" t="s">
        <v>154</v>
      </c>
      <c r="H38" s="10">
        <v>345</v>
      </c>
    </row>
    <row r="39" spans="1:8" x14ac:dyDescent="0.3">
      <c r="A39" s="2">
        <v>315</v>
      </c>
      <c r="B39" s="2" t="str">
        <f t="shared" si="2"/>
        <v>Huso</v>
      </c>
      <c r="C39" t="s">
        <v>139</v>
      </c>
      <c r="D39" s="8" t="s">
        <v>1</v>
      </c>
      <c r="E39" s="8">
        <v>37</v>
      </c>
      <c r="F39" t="s">
        <v>121</v>
      </c>
      <c r="G39" t="s">
        <v>135</v>
      </c>
      <c r="H39" s="10">
        <v>400</v>
      </c>
    </row>
    <row r="40" spans="1:8" x14ac:dyDescent="0.3">
      <c r="A40" s="2">
        <v>317</v>
      </c>
      <c r="B40" s="2" t="str">
        <f t="shared" si="2"/>
        <v>Jablonski</v>
      </c>
      <c r="C40" t="s">
        <v>141</v>
      </c>
      <c r="D40" s="8" t="s">
        <v>1</v>
      </c>
      <c r="E40" s="8">
        <v>37</v>
      </c>
      <c r="F40" t="s">
        <v>121</v>
      </c>
      <c r="G40" t="s">
        <v>135</v>
      </c>
      <c r="H40" s="10">
        <v>240</v>
      </c>
    </row>
    <row r="41" spans="1:8" x14ac:dyDescent="0.3">
      <c r="A41" s="2">
        <v>300</v>
      </c>
      <c r="B41" s="2" t="str">
        <f t="shared" si="2"/>
        <v>Swierczynski</v>
      </c>
      <c r="C41" t="s">
        <v>113</v>
      </c>
      <c r="D41" s="8" t="s">
        <v>1</v>
      </c>
      <c r="E41" s="8">
        <v>35</v>
      </c>
      <c r="F41" t="s">
        <v>114</v>
      </c>
      <c r="G41" t="s">
        <v>115</v>
      </c>
      <c r="H41" s="10">
        <v>432</v>
      </c>
    </row>
    <row r="42" spans="1:8" x14ac:dyDescent="0.3">
      <c r="A42" s="2">
        <v>322</v>
      </c>
      <c r="B42" s="2" t="str">
        <f t="shared" si="2"/>
        <v>Singh</v>
      </c>
      <c r="C42" t="s">
        <v>149</v>
      </c>
      <c r="D42" s="8" t="s">
        <v>1</v>
      </c>
      <c r="E42" s="8">
        <v>34</v>
      </c>
      <c r="F42" t="s">
        <v>119</v>
      </c>
      <c r="G42" t="s">
        <v>148</v>
      </c>
      <c r="H42" s="10">
        <v>371</v>
      </c>
    </row>
    <row r="43" spans="1:8" x14ac:dyDescent="0.3">
      <c r="A43" s="2">
        <v>316</v>
      </c>
      <c r="B43" s="2" t="str">
        <f t="shared" si="2"/>
        <v>Fai</v>
      </c>
      <c r="C43" t="s">
        <v>140</v>
      </c>
      <c r="D43" s="8" t="s">
        <v>1</v>
      </c>
      <c r="E43" s="8">
        <v>33</v>
      </c>
      <c r="F43" t="s">
        <v>137</v>
      </c>
      <c r="G43" t="s">
        <v>135</v>
      </c>
      <c r="H43" s="10">
        <v>384</v>
      </c>
    </row>
    <row r="44" spans="1:8" x14ac:dyDescent="0.3">
      <c r="A44" s="2">
        <v>331</v>
      </c>
      <c r="B44" s="2" t="str">
        <f t="shared" si="2"/>
        <v>Olmstead</v>
      </c>
      <c r="C44" t="s">
        <v>160</v>
      </c>
      <c r="D44" s="8" t="s">
        <v>1</v>
      </c>
      <c r="E44" s="8">
        <v>33</v>
      </c>
      <c r="F44" t="s">
        <v>121</v>
      </c>
      <c r="G44" t="s">
        <v>154</v>
      </c>
      <c r="H44" s="10">
        <v>415</v>
      </c>
    </row>
    <row r="45" spans="1:8" x14ac:dyDescent="0.3">
      <c r="A45" s="2">
        <v>329</v>
      </c>
      <c r="B45" s="2" t="str">
        <f t="shared" si="2"/>
        <v>Armbruster</v>
      </c>
      <c r="C45" t="s">
        <v>158</v>
      </c>
      <c r="D45" s="8" t="s">
        <v>1</v>
      </c>
      <c r="E45" s="8">
        <v>29</v>
      </c>
      <c r="F45" t="s">
        <v>117</v>
      </c>
      <c r="G45" t="s">
        <v>154</v>
      </c>
      <c r="H45" s="10">
        <v>246</v>
      </c>
    </row>
    <row r="46" spans="1:8" x14ac:dyDescent="0.3">
      <c r="A46" s="2">
        <v>304</v>
      </c>
      <c r="B46" s="2" t="str">
        <f t="shared" si="2"/>
        <v>Fleischer</v>
      </c>
      <c r="C46" t="s">
        <v>122</v>
      </c>
      <c r="D46" s="8" t="s">
        <v>1</v>
      </c>
      <c r="E46" s="8">
        <v>28</v>
      </c>
      <c r="F46" t="s">
        <v>121</v>
      </c>
      <c r="G46" t="s">
        <v>115</v>
      </c>
      <c r="H46" s="10">
        <v>296</v>
      </c>
    </row>
    <row r="47" spans="1:8" x14ac:dyDescent="0.3">
      <c r="A47" s="2">
        <v>332</v>
      </c>
      <c r="B47" s="2" t="str">
        <f t="shared" si="2"/>
        <v>Chang</v>
      </c>
      <c r="C47" t="s">
        <v>161</v>
      </c>
      <c r="D47" s="8" t="s">
        <v>1</v>
      </c>
      <c r="E47" s="8">
        <v>28</v>
      </c>
      <c r="F47" t="s">
        <v>117</v>
      </c>
      <c r="G47" t="s">
        <v>154</v>
      </c>
      <c r="H47" s="10">
        <v>483</v>
      </c>
    </row>
    <row r="48" spans="1:8" x14ac:dyDescent="0.3">
      <c r="A48" s="2">
        <v>348</v>
      </c>
      <c r="B48" s="2" t="str">
        <f t="shared" si="2"/>
        <v>Wendell</v>
      </c>
      <c r="C48" t="s">
        <v>179</v>
      </c>
      <c r="D48" s="8" t="s">
        <v>1</v>
      </c>
      <c r="E48" s="8">
        <v>27</v>
      </c>
      <c r="F48" t="s">
        <v>117</v>
      </c>
      <c r="G48" t="s">
        <v>148</v>
      </c>
      <c r="H48" s="10">
        <v>294</v>
      </c>
    </row>
    <row r="49" spans="1:11" x14ac:dyDescent="0.3">
      <c r="A49" s="2">
        <v>330</v>
      </c>
      <c r="B49" s="2" t="str">
        <f t="shared" si="2"/>
        <v>D'Chancie</v>
      </c>
      <c r="C49" t="s">
        <v>159</v>
      </c>
      <c r="D49" s="8" t="s">
        <v>1</v>
      </c>
      <c r="E49" s="8">
        <v>26</v>
      </c>
      <c r="F49" t="s">
        <v>134</v>
      </c>
      <c r="G49" t="s">
        <v>154</v>
      </c>
      <c r="H49" s="10">
        <v>222</v>
      </c>
    </row>
    <row r="50" spans="1:11" x14ac:dyDescent="0.3">
      <c r="A50" s="2">
        <v>306</v>
      </c>
      <c r="B50" s="2" t="str">
        <f t="shared" si="2"/>
        <v>Sijie</v>
      </c>
      <c r="C50" t="s">
        <v>125</v>
      </c>
      <c r="D50" s="8" t="s">
        <v>1</v>
      </c>
      <c r="E50" s="8">
        <v>25</v>
      </c>
      <c r="F50" t="s">
        <v>121</v>
      </c>
      <c r="G50" t="s">
        <v>115</v>
      </c>
      <c r="H50" s="10">
        <v>214</v>
      </c>
    </row>
    <row r="51" spans="1:11" x14ac:dyDescent="0.3">
      <c r="A51" s="2">
        <v>333</v>
      </c>
      <c r="B51" s="2" t="str">
        <f t="shared" si="2"/>
        <v>Petersen</v>
      </c>
      <c r="C51" t="s">
        <v>162</v>
      </c>
      <c r="D51" s="8" t="s">
        <v>1</v>
      </c>
      <c r="E51" s="8">
        <v>25</v>
      </c>
      <c r="F51" t="s">
        <v>121</v>
      </c>
      <c r="G51" t="s">
        <v>154</v>
      </c>
      <c r="H51" s="10">
        <v>496</v>
      </c>
      <c r="K51" s="4"/>
    </row>
    <row r="52" spans="1:11" x14ac:dyDescent="0.3">
      <c r="A52" s="2">
        <v>334</v>
      </c>
      <c r="B52" s="2" t="str">
        <f t="shared" si="2"/>
        <v>Rodriguez</v>
      </c>
      <c r="C52" t="s">
        <v>163</v>
      </c>
      <c r="D52" s="8" t="s">
        <v>1</v>
      </c>
      <c r="E52" s="8">
        <v>25</v>
      </c>
      <c r="F52" t="s">
        <v>164</v>
      </c>
      <c r="G52" t="s">
        <v>154</v>
      </c>
      <c r="H52" s="10">
        <v>240</v>
      </c>
    </row>
    <row r="53" spans="1:11" x14ac:dyDescent="0.3">
      <c r="A53" s="2">
        <v>320</v>
      </c>
      <c r="B53" s="2" t="str">
        <f t="shared" si="2"/>
        <v>Karmazin</v>
      </c>
      <c r="C53" t="s">
        <v>145</v>
      </c>
      <c r="D53" s="8" t="s">
        <v>1</v>
      </c>
      <c r="E53" s="8">
        <v>22</v>
      </c>
      <c r="F53" t="s">
        <v>134</v>
      </c>
      <c r="G53" t="s">
        <v>135</v>
      </c>
      <c r="H53" s="10">
        <v>319</v>
      </c>
    </row>
    <row r="54" spans="1:11" x14ac:dyDescent="0.3">
      <c r="A54" s="2">
        <v>346</v>
      </c>
      <c r="B54" s="2" t="str">
        <f t="shared" si="2"/>
        <v>Richardson</v>
      </c>
      <c r="C54" t="s">
        <v>177</v>
      </c>
      <c r="D54" s="8" t="s">
        <v>1</v>
      </c>
      <c r="E54" s="8">
        <v>21</v>
      </c>
      <c r="F54" t="s">
        <v>121</v>
      </c>
      <c r="G54" t="s">
        <v>172</v>
      </c>
      <c r="H54" s="10">
        <v>417</v>
      </c>
    </row>
    <row r="56" spans="1:11" ht="15" thickBot="1" x14ac:dyDescent="0.35">
      <c r="F56" t="s">
        <v>184</v>
      </c>
      <c r="H56" s="12">
        <f ca="1">AVERAGE(H5:H54)</f>
        <v>340.32</v>
      </c>
    </row>
    <row r="57" spans="1:11" ht="15" thickTop="1" x14ac:dyDescent="0.3"/>
    <row r="58" spans="1:11" ht="15" thickBot="1" x14ac:dyDescent="0.35">
      <c r="F58" t="s">
        <v>185</v>
      </c>
      <c r="H58" s="12">
        <f ca="1">MODE(H5:H54)</f>
        <v>264</v>
      </c>
    </row>
    <row r="59" spans="1:11" ht="15" thickTop="1" x14ac:dyDescent="0.3"/>
  </sheetData>
  <mergeCells count="1">
    <mergeCell ref="A1:D1"/>
  </mergeCells>
  <hyperlinks>
    <hyperlink ref="A2" r:id="rId1" tooltip="Book direct to save time and money" xr:uid="{CC0B8A37-FADF-4ABB-9771-75368A8AFCF6}"/>
  </hyperlinks>
  <pageMargins left="0.7" right="0.7" top="0.75" bottom="0.75" header="0.3" footer="0.3"/>
  <pageSetup paperSize="9" orientation="portrait" r:id="rId2"/>
  <ignoredErrors>
    <ignoredError sqref="H30:H40 H5:H28 H41:H54" calculatedColumn="1"/>
  </ignoredError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6AE1-2A7B-4D91-ABCD-9E9D7564DBBE}">
  <dimension ref="A1:J82"/>
  <sheetViews>
    <sheetView tabSelected="1" workbookViewId="0">
      <selection activeCell="O40" sqref="O40"/>
    </sheetView>
  </sheetViews>
  <sheetFormatPr defaultRowHeight="14.4" x14ac:dyDescent="0.3"/>
  <cols>
    <col min="1" max="1" width="11.88671875" customWidth="1"/>
    <col min="2" max="2" width="12" customWidth="1"/>
    <col min="3" max="3" width="7.21875" customWidth="1"/>
    <col min="4" max="4" width="15.109375" bestFit="1" customWidth="1"/>
    <col min="5" max="5" width="5.88671875" customWidth="1"/>
    <col min="6" max="6" width="13.77734375" customWidth="1"/>
    <col min="7" max="7" width="7.5546875" bestFit="1" customWidth="1"/>
    <col min="8" max="8" width="12.88671875" bestFit="1" customWidth="1"/>
    <col min="10" max="10" width="21.44140625" customWidth="1"/>
  </cols>
  <sheetData>
    <row r="1" spans="1:10" x14ac:dyDescent="0.3">
      <c r="A1" s="17" t="s">
        <v>188</v>
      </c>
      <c r="B1" s="17" t="s">
        <v>7</v>
      </c>
      <c r="C1" s="17" t="s">
        <v>189</v>
      </c>
      <c r="D1" s="17" t="s">
        <v>190</v>
      </c>
      <c r="E1" s="17" t="s">
        <v>191</v>
      </c>
      <c r="F1" s="17" t="s">
        <v>192</v>
      </c>
      <c r="G1" s="17" t="s">
        <v>6</v>
      </c>
      <c r="H1" s="18" t="s">
        <v>193</v>
      </c>
      <c r="J1" s="15" t="s">
        <v>270</v>
      </c>
    </row>
    <row r="2" spans="1:10" x14ac:dyDescent="0.3">
      <c r="A2" s="19">
        <v>1</v>
      </c>
      <c r="B2" s="20">
        <v>42491</v>
      </c>
      <c r="C2" s="19" t="s">
        <v>196</v>
      </c>
      <c r="D2" s="19" t="s">
        <v>197</v>
      </c>
      <c r="E2" s="19">
        <v>-2</v>
      </c>
      <c r="F2" s="21">
        <v>2</v>
      </c>
      <c r="G2" s="21">
        <f>E2*F2</f>
        <v>-4</v>
      </c>
      <c r="H2" s="22" t="s">
        <v>198</v>
      </c>
      <c r="J2" s="16" t="str">
        <f>IF(E2&gt;0,"good","Out of stock")</f>
        <v>Out of stock</v>
      </c>
    </row>
    <row r="3" spans="1:10" x14ac:dyDescent="0.3">
      <c r="A3" s="19">
        <v>2</v>
      </c>
      <c r="B3" s="20">
        <v>42491</v>
      </c>
      <c r="C3" s="19" t="s">
        <v>200</v>
      </c>
      <c r="D3" s="19" t="s">
        <v>201</v>
      </c>
      <c r="E3" s="19">
        <v>19</v>
      </c>
      <c r="F3" s="21">
        <v>1.67</v>
      </c>
      <c r="G3" s="21">
        <f t="shared" ref="G3:G66" si="0">E3*F3</f>
        <v>31.729999999999997</v>
      </c>
      <c r="H3" s="22" t="s">
        <v>202</v>
      </c>
      <c r="J3" s="16" t="str">
        <f t="shared" ref="J3:J66" si="1">IF(E3&gt;0,"good","Out of stock")</f>
        <v>good</v>
      </c>
    </row>
    <row r="4" spans="1:10" x14ac:dyDescent="0.3">
      <c r="A4" s="19">
        <v>3</v>
      </c>
      <c r="B4" s="20">
        <v>42491</v>
      </c>
      <c r="C4" s="19" t="s">
        <v>206</v>
      </c>
      <c r="D4" s="19" t="s">
        <v>207</v>
      </c>
      <c r="E4" s="19">
        <v>85</v>
      </c>
      <c r="F4" s="21">
        <v>1.28</v>
      </c>
      <c r="G4" s="21">
        <f t="shared" si="0"/>
        <v>108.8</v>
      </c>
      <c r="H4" s="22" t="s">
        <v>208</v>
      </c>
      <c r="J4" s="16" t="str">
        <f t="shared" si="1"/>
        <v>good</v>
      </c>
    </row>
    <row r="5" spans="1:10" x14ac:dyDescent="0.3">
      <c r="A5" s="19">
        <v>4</v>
      </c>
      <c r="B5" s="20">
        <v>42491</v>
      </c>
      <c r="C5" s="19" t="s">
        <v>206</v>
      </c>
      <c r="D5" s="19" t="s">
        <v>207</v>
      </c>
      <c r="E5" s="19">
        <v>-12</v>
      </c>
      <c r="F5" s="21">
        <v>1.28</v>
      </c>
      <c r="G5" s="21">
        <f t="shared" si="0"/>
        <v>-15.36</v>
      </c>
      <c r="H5" s="22" t="s">
        <v>202</v>
      </c>
      <c r="J5" s="16" t="str">
        <f t="shared" si="1"/>
        <v>Out of stock</v>
      </c>
    </row>
    <row r="6" spans="1:10" x14ac:dyDescent="0.3">
      <c r="A6" s="19">
        <v>5</v>
      </c>
      <c r="B6" s="20">
        <v>42491</v>
      </c>
      <c r="C6" s="19" t="s">
        <v>215</v>
      </c>
      <c r="D6" s="19" t="s">
        <v>216</v>
      </c>
      <c r="E6" s="19">
        <v>31</v>
      </c>
      <c r="F6" s="21">
        <v>2.52</v>
      </c>
      <c r="G6" s="21">
        <f t="shared" si="0"/>
        <v>78.12</v>
      </c>
      <c r="H6" s="22" t="s">
        <v>217</v>
      </c>
      <c r="J6" s="16" t="str">
        <f t="shared" si="1"/>
        <v>good</v>
      </c>
    </row>
    <row r="7" spans="1:10" x14ac:dyDescent="0.3">
      <c r="A7" s="19">
        <v>6</v>
      </c>
      <c r="B7" s="20">
        <v>42491</v>
      </c>
      <c r="C7" s="19" t="s">
        <v>221</v>
      </c>
      <c r="D7" s="19" t="s">
        <v>222</v>
      </c>
      <c r="E7" s="19">
        <v>108</v>
      </c>
      <c r="F7" s="21">
        <v>1.23</v>
      </c>
      <c r="G7" s="21">
        <f t="shared" si="0"/>
        <v>132.84</v>
      </c>
      <c r="H7" s="22" t="s">
        <v>223</v>
      </c>
      <c r="J7" s="16" t="str">
        <f t="shared" si="1"/>
        <v>good</v>
      </c>
    </row>
    <row r="8" spans="1:10" x14ac:dyDescent="0.3">
      <c r="A8" s="19">
        <v>7</v>
      </c>
      <c r="B8" s="20">
        <v>42491</v>
      </c>
      <c r="C8" s="19" t="s">
        <v>226</v>
      </c>
      <c r="D8" s="19" t="s">
        <v>227</v>
      </c>
      <c r="E8" s="19">
        <v>61</v>
      </c>
      <c r="F8" s="21">
        <v>0.63</v>
      </c>
      <c r="G8" s="21">
        <f t="shared" si="0"/>
        <v>38.43</v>
      </c>
      <c r="H8" s="22" t="s">
        <v>228</v>
      </c>
      <c r="J8" s="16" t="str">
        <f t="shared" si="1"/>
        <v>good</v>
      </c>
    </row>
    <row r="9" spans="1:10" x14ac:dyDescent="0.3">
      <c r="A9" s="19">
        <v>8</v>
      </c>
      <c r="B9" s="20">
        <v>42491</v>
      </c>
      <c r="C9" s="19" t="s">
        <v>231</v>
      </c>
      <c r="D9" s="19" t="s">
        <v>232</v>
      </c>
      <c r="E9" s="19">
        <v>-3</v>
      </c>
      <c r="F9" s="21">
        <v>1.1399999999999999</v>
      </c>
      <c r="G9" s="21">
        <f t="shared" si="0"/>
        <v>-3.42</v>
      </c>
      <c r="H9" s="22" t="s">
        <v>233</v>
      </c>
      <c r="J9" s="16" t="str">
        <f t="shared" si="1"/>
        <v>Out of stock</v>
      </c>
    </row>
    <row r="10" spans="1:10" x14ac:dyDescent="0.3">
      <c r="A10" s="19">
        <v>9</v>
      </c>
      <c r="B10" s="20">
        <v>42491</v>
      </c>
      <c r="C10" s="19" t="s">
        <v>226</v>
      </c>
      <c r="D10" s="19" t="s">
        <v>227</v>
      </c>
      <c r="E10" s="19">
        <v>53</v>
      </c>
      <c r="F10" s="21">
        <v>0.63</v>
      </c>
      <c r="G10" s="21">
        <f t="shared" si="0"/>
        <v>33.39</v>
      </c>
      <c r="H10" s="22" t="s">
        <v>228</v>
      </c>
      <c r="J10" s="16" t="str">
        <f t="shared" si="1"/>
        <v>good</v>
      </c>
    </row>
    <row r="11" spans="1:10" x14ac:dyDescent="0.3">
      <c r="A11" s="19">
        <v>10</v>
      </c>
      <c r="B11" s="20">
        <v>42491</v>
      </c>
      <c r="C11" s="19" t="s">
        <v>237</v>
      </c>
      <c r="D11" s="19" t="s">
        <v>238</v>
      </c>
      <c r="E11" s="19">
        <v>191</v>
      </c>
      <c r="F11" s="21">
        <v>1.84</v>
      </c>
      <c r="G11" s="21">
        <f t="shared" si="0"/>
        <v>351.44</v>
      </c>
      <c r="H11" s="22" t="s">
        <v>223</v>
      </c>
      <c r="J11" s="16" t="str">
        <f t="shared" si="1"/>
        <v>good</v>
      </c>
    </row>
    <row r="12" spans="1:10" x14ac:dyDescent="0.3">
      <c r="A12" s="19">
        <v>11</v>
      </c>
      <c r="B12" s="20">
        <v>42491</v>
      </c>
      <c r="C12" s="19" t="s">
        <v>196</v>
      </c>
      <c r="D12" s="19" t="s">
        <v>197</v>
      </c>
      <c r="E12" s="19">
        <v>120</v>
      </c>
      <c r="F12" s="21">
        <v>2</v>
      </c>
      <c r="G12" s="21">
        <f t="shared" si="0"/>
        <v>240</v>
      </c>
      <c r="H12" s="22" t="s">
        <v>223</v>
      </c>
      <c r="J12" s="16" t="str">
        <f t="shared" si="1"/>
        <v>good</v>
      </c>
    </row>
    <row r="13" spans="1:10" x14ac:dyDescent="0.3">
      <c r="A13" s="19">
        <v>12</v>
      </c>
      <c r="B13" s="20">
        <v>42491</v>
      </c>
      <c r="C13" s="19" t="s">
        <v>206</v>
      </c>
      <c r="D13" s="19" t="s">
        <v>207</v>
      </c>
      <c r="E13" s="19">
        <v>178</v>
      </c>
      <c r="F13" s="21">
        <v>1.28</v>
      </c>
      <c r="G13" s="21">
        <f t="shared" si="0"/>
        <v>227.84</v>
      </c>
      <c r="H13" s="22" t="s">
        <v>243</v>
      </c>
      <c r="J13" s="16" t="str">
        <f t="shared" si="1"/>
        <v>good</v>
      </c>
    </row>
    <row r="14" spans="1:10" x14ac:dyDescent="0.3">
      <c r="A14" s="19">
        <v>13</v>
      </c>
      <c r="B14" s="20">
        <v>42491</v>
      </c>
      <c r="C14" s="19" t="s">
        <v>245</v>
      </c>
      <c r="D14" s="19" t="s">
        <v>246</v>
      </c>
      <c r="E14" s="19">
        <v>101</v>
      </c>
      <c r="F14" s="21">
        <v>2.31</v>
      </c>
      <c r="G14" s="21">
        <f t="shared" si="0"/>
        <v>233.31</v>
      </c>
      <c r="H14" s="22" t="s">
        <v>243</v>
      </c>
      <c r="J14" s="16" t="str">
        <f t="shared" si="1"/>
        <v>good</v>
      </c>
    </row>
    <row r="15" spans="1:10" x14ac:dyDescent="0.3">
      <c r="A15" s="19">
        <v>14</v>
      </c>
      <c r="B15" s="20">
        <v>42491</v>
      </c>
      <c r="C15" s="19" t="s">
        <v>237</v>
      </c>
      <c r="D15" s="19" t="s">
        <v>238</v>
      </c>
      <c r="E15" s="19">
        <v>150</v>
      </c>
      <c r="F15" s="21">
        <v>1.84</v>
      </c>
      <c r="G15" s="21">
        <f t="shared" si="0"/>
        <v>276</v>
      </c>
      <c r="H15" s="22" t="s">
        <v>217</v>
      </c>
      <c r="J15" s="16" t="str">
        <f t="shared" si="1"/>
        <v>good</v>
      </c>
    </row>
    <row r="16" spans="1:10" x14ac:dyDescent="0.3">
      <c r="A16" s="19">
        <v>15</v>
      </c>
      <c r="B16" s="20">
        <v>42491</v>
      </c>
      <c r="C16" s="19" t="s">
        <v>226</v>
      </c>
      <c r="D16" s="19" t="s">
        <v>227</v>
      </c>
      <c r="E16" s="19">
        <v>50</v>
      </c>
      <c r="F16" s="21">
        <v>0.63</v>
      </c>
      <c r="G16" s="21">
        <f t="shared" si="0"/>
        <v>31.5</v>
      </c>
      <c r="H16" s="22" t="s">
        <v>252</v>
      </c>
      <c r="J16" s="16" t="str">
        <f t="shared" si="1"/>
        <v>good</v>
      </c>
    </row>
    <row r="17" spans="1:10" x14ac:dyDescent="0.3">
      <c r="A17" s="19">
        <v>16</v>
      </c>
      <c r="B17" s="20">
        <v>42491</v>
      </c>
      <c r="C17" s="19" t="s">
        <v>245</v>
      </c>
      <c r="D17" s="19" t="s">
        <v>246</v>
      </c>
      <c r="E17" s="19">
        <v>163</v>
      </c>
      <c r="F17" s="21">
        <v>2.31</v>
      </c>
      <c r="G17" s="21">
        <f t="shared" si="0"/>
        <v>376.53000000000003</v>
      </c>
      <c r="H17" s="22" t="s">
        <v>223</v>
      </c>
      <c r="J17" s="16" t="str">
        <f t="shared" si="1"/>
        <v>good</v>
      </c>
    </row>
    <row r="18" spans="1:10" x14ac:dyDescent="0.3">
      <c r="A18" s="19">
        <v>17</v>
      </c>
      <c r="B18" s="20">
        <v>42491</v>
      </c>
      <c r="C18" s="19" t="s">
        <v>256</v>
      </c>
      <c r="D18" s="19" t="s">
        <v>257</v>
      </c>
      <c r="E18" s="19">
        <v>29</v>
      </c>
      <c r="F18" s="21">
        <v>1.05</v>
      </c>
      <c r="G18" s="21">
        <f t="shared" si="0"/>
        <v>30.450000000000003</v>
      </c>
      <c r="H18" s="22" t="s">
        <v>233</v>
      </c>
      <c r="J18" s="16" t="str">
        <f t="shared" si="1"/>
        <v>good</v>
      </c>
    </row>
    <row r="19" spans="1:10" x14ac:dyDescent="0.3">
      <c r="A19" s="19">
        <v>18</v>
      </c>
      <c r="B19" s="20">
        <v>42491</v>
      </c>
      <c r="C19" s="19" t="s">
        <v>200</v>
      </c>
      <c r="D19" s="19" t="s">
        <v>201</v>
      </c>
      <c r="E19" s="19">
        <v>90</v>
      </c>
      <c r="F19" s="21">
        <v>1.67</v>
      </c>
      <c r="G19" s="21">
        <f t="shared" si="0"/>
        <v>150.29999999999998</v>
      </c>
      <c r="H19" s="22" t="s">
        <v>252</v>
      </c>
      <c r="J19" s="16" t="str">
        <f t="shared" si="1"/>
        <v>good</v>
      </c>
    </row>
    <row r="20" spans="1:10" x14ac:dyDescent="0.3">
      <c r="A20" s="19">
        <v>19</v>
      </c>
      <c r="B20" s="20">
        <v>42491</v>
      </c>
      <c r="C20" s="19" t="s">
        <v>226</v>
      </c>
      <c r="D20" s="19" t="s">
        <v>227</v>
      </c>
      <c r="E20" s="19">
        <v>184</v>
      </c>
      <c r="F20" s="21">
        <v>0.63</v>
      </c>
      <c r="G20" s="21">
        <f t="shared" si="0"/>
        <v>115.92</v>
      </c>
      <c r="H20" s="22" t="s">
        <v>208</v>
      </c>
      <c r="J20" s="16" t="str">
        <f t="shared" si="1"/>
        <v>good</v>
      </c>
    </row>
    <row r="21" spans="1:10" x14ac:dyDescent="0.3">
      <c r="A21" s="19">
        <v>20</v>
      </c>
      <c r="B21" s="20">
        <v>42492</v>
      </c>
      <c r="C21" s="19" t="s">
        <v>200</v>
      </c>
      <c r="D21" s="19" t="s">
        <v>201</v>
      </c>
      <c r="E21" s="19">
        <v>138</v>
      </c>
      <c r="F21" s="21">
        <v>1.67</v>
      </c>
      <c r="G21" s="21">
        <f t="shared" si="0"/>
        <v>230.45999999999998</v>
      </c>
      <c r="H21" s="22" t="s">
        <v>228</v>
      </c>
      <c r="J21" s="16" t="str">
        <f t="shared" si="1"/>
        <v>good</v>
      </c>
    </row>
    <row r="22" spans="1:10" x14ac:dyDescent="0.3">
      <c r="A22" s="19">
        <v>21</v>
      </c>
      <c r="B22" s="20">
        <v>42492</v>
      </c>
      <c r="C22" s="19" t="s">
        <v>215</v>
      </c>
      <c r="D22" s="19" t="s">
        <v>216</v>
      </c>
      <c r="E22" s="19">
        <v>60</v>
      </c>
      <c r="F22" s="21">
        <v>2.52</v>
      </c>
      <c r="G22" s="21">
        <f t="shared" si="0"/>
        <v>151.19999999999999</v>
      </c>
      <c r="H22" s="22" t="s">
        <v>223</v>
      </c>
      <c r="J22" s="16" t="str">
        <f t="shared" si="1"/>
        <v>good</v>
      </c>
    </row>
    <row r="23" spans="1:10" x14ac:dyDescent="0.3">
      <c r="A23" s="19">
        <v>22</v>
      </c>
      <c r="B23" s="20">
        <v>42492</v>
      </c>
      <c r="C23" s="19" t="s">
        <v>196</v>
      </c>
      <c r="D23" s="19" t="s">
        <v>197</v>
      </c>
      <c r="E23" s="19">
        <v>-10</v>
      </c>
      <c r="F23" s="21">
        <v>2</v>
      </c>
      <c r="G23" s="21">
        <f t="shared" si="0"/>
        <v>-20</v>
      </c>
      <c r="H23" s="22" t="s">
        <v>202</v>
      </c>
      <c r="J23" s="16" t="str">
        <f t="shared" si="1"/>
        <v>Out of stock</v>
      </c>
    </row>
    <row r="24" spans="1:10" x14ac:dyDescent="0.3">
      <c r="A24" s="19">
        <v>23</v>
      </c>
      <c r="B24" s="20">
        <v>42492</v>
      </c>
      <c r="C24" s="19" t="s">
        <v>206</v>
      </c>
      <c r="D24" s="19" t="s">
        <v>207</v>
      </c>
      <c r="E24" s="19">
        <v>102</v>
      </c>
      <c r="F24" s="21">
        <v>1.28</v>
      </c>
      <c r="G24" s="21">
        <f t="shared" si="0"/>
        <v>130.56</v>
      </c>
      <c r="H24" s="22" t="s">
        <v>243</v>
      </c>
      <c r="J24" s="16" t="str">
        <f t="shared" si="1"/>
        <v>good</v>
      </c>
    </row>
    <row r="25" spans="1:10" x14ac:dyDescent="0.3">
      <c r="A25" s="19">
        <v>24</v>
      </c>
      <c r="B25" s="20">
        <v>42492</v>
      </c>
      <c r="C25" s="19" t="s">
        <v>262</v>
      </c>
      <c r="D25" s="19" t="s">
        <v>263</v>
      </c>
      <c r="E25" s="19">
        <v>45</v>
      </c>
      <c r="F25" s="21">
        <v>1.02</v>
      </c>
      <c r="G25" s="21">
        <f t="shared" si="0"/>
        <v>45.9</v>
      </c>
      <c r="H25" s="22" t="s">
        <v>217</v>
      </c>
      <c r="J25" s="16" t="str">
        <f t="shared" si="1"/>
        <v>good</v>
      </c>
    </row>
    <row r="26" spans="1:10" x14ac:dyDescent="0.3">
      <c r="A26" s="19">
        <v>25</v>
      </c>
      <c r="B26" s="20">
        <v>42492</v>
      </c>
      <c r="C26" s="19" t="s">
        <v>265</v>
      </c>
      <c r="D26" s="19" t="s">
        <v>266</v>
      </c>
      <c r="E26" s="19">
        <v>93</v>
      </c>
      <c r="F26" s="21">
        <v>1.04</v>
      </c>
      <c r="G26" s="21">
        <f t="shared" si="0"/>
        <v>96.72</v>
      </c>
      <c r="H26" s="22" t="s">
        <v>233</v>
      </c>
      <c r="J26" s="16" t="str">
        <f t="shared" si="1"/>
        <v>good</v>
      </c>
    </row>
    <row r="27" spans="1:10" x14ac:dyDescent="0.3">
      <c r="A27" s="19">
        <v>26</v>
      </c>
      <c r="B27" s="20">
        <v>42492</v>
      </c>
      <c r="C27" s="19" t="s">
        <v>231</v>
      </c>
      <c r="D27" s="19" t="s">
        <v>232</v>
      </c>
      <c r="E27" s="19">
        <v>0</v>
      </c>
      <c r="F27" s="21">
        <v>1.1399999999999999</v>
      </c>
      <c r="G27" s="21">
        <f t="shared" si="0"/>
        <v>0</v>
      </c>
      <c r="H27" s="22" t="s">
        <v>223</v>
      </c>
      <c r="J27" s="16" t="str">
        <f t="shared" si="1"/>
        <v>Out of stock</v>
      </c>
    </row>
    <row r="28" spans="1:10" x14ac:dyDescent="0.3">
      <c r="A28" s="19">
        <v>27</v>
      </c>
      <c r="B28" s="20">
        <v>42492</v>
      </c>
      <c r="C28" s="19" t="s">
        <v>245</v>
      </c>
      <c r="D28" s="19" t="s">
        <v>246</v>
      </c>
      <c r="E28" s="19">
        <v>134</v>
      </c>
      <c r="F28" s="21">
        <v>2.31</v>
      </c>
      <c r="G28" s="21">
        <f t="shared" si="0"/>
        <v>309.54000000000002</v>
      </c>
      <c r="H28" s="22" t="s">
        <v>217</v>
      </c>
      <c r="J28" s="16" t="str">
        <f t="shared" si="1"/>
        <v>good</v>
      </c>
    </row>
    <row r="29" spans="1:10" x14ac:dyDescent="0.3">
      <c r="A29" s="19">
        <v>28</v>
      </c>
      <c r="B29" s="20">
        <v>42492</v>
      </c>
      <c r="C29" s="19" t="s">
        <v>265</v>
      </c>
      <c r="D29" s="19" t="s">
        <v>266</v>
      </c>
      <c r="E29" s="19">
        <v>46</v>
      </c>
      <c r="F29" s="21">
        <v>1.04</v>
      </c>
      <c r="G29" s="21">
        <f t="shared" si="0"/>
        <v>47.84</v>
      </c>
      <c r="H29" s="22" t="s">
        <v>217</v>
      </c>
      <c r="J29" s="16" t="str">
        <f t="shared" si="1"/>
        <v>good</v>
      </c>
    </row>
    <row r="30" spans="1:10" x14ac:dyDescent="0.3">
      <c r="A30" s="19">
        <v>29</v>
      </c>
      <c r="B30" s="20">
        <v>42492</v>
      </c>
      <c r="C30" s="19" t="s">
        <v>200</v>
      </c>
      <c r="D30" s="19" t="s">
        <v>201</v>
      </c>
      <c r="E30" s="19">
        <v>151</v>
      </c>
      <c r="F30" s="21">
        <v>1.67</v>
      </c>
      <c r="G30" s="21">
        <f t="shared" si="0"/>
        <v>252.17</v>
      </c>
      <c r="H30" s="22" t="s">
        <v>228</v>
      </c>
      <c r="J30" s="16" t="str">
        <f t="shared" si="1"/>
        <v>good</v>
      </c>
    </row>
    <row r="31" spans="1:10" x14ac:dyDescent="0.3">
      <c r="A31" s="19">
        <v>30</v>
      </c>
      <c r="B31" s="20">
        <v>42492</v>
      </c>
      <c r="C31" s="19" t="s">
        <v>196</v>
      </c>
      <c r="D31" s="19" t="s">
        <v>197</v>
      </c>
      <c r="E31" s="19">
        <v>43</v>
      </c>
      <c r="F31" s="21">
        <v>2</v>
      </c>
      <c r="G31" s="21">
        <f t="shared" si="0"/>
        <v>86</v>
      </c>
      <c r="H31" s="22" t="s">
        <v>233</v>
      </c>
      <c r="J31" s="16" t="str">
        <f t="shared" si="1"/>
        <v>good</v>
      </c>
    </row>
    <row r="32" spans="1:10" x14ac:dyDescent="0.3">
      <c r="A32" s="19">
        <v>31</v>
      </c>
      <c r="B32" s="20">
        <v>42492</v>
      </c>
      <c r="C32" s="19" t="s">
        <v>262</v>
      </c>
      <c r="D32" s="19" t="s">
        <v>263</v>
      </c>
      <c r="E32" s="19">
        <v>102</v>
      </c>
      <c r="F32" s="21">
        <v>1.02</v>
      </c>
      <c r="G32" s="21">
        <f t="shared" si="0"/>
        <v>104.04</v>
      </c>
      <c r="H32" s="22" t="s">
        <v>202</v>
      </c>
      <c r="J32" s="16" t="str">
        <f t="shared" si="1"/>
        <v>good</v>
      </c>
    </row>
    <row r="33" spans="1:10" x14ac:dyDescent="0.3">
      <c r="A33" s="19">
        <v>32</v>
      </c>
      <c r="B33" s="20">
        <v>42492</v>
      </c>
      <c r="C33" s="19" t="s">
        <v>196</v>
      </c>
      <c r="D33" s="19" t="s">
        <v>197</v>
      </c>
      <c r="E33" s="19">
        <v>22</v>
      </c>
      <c r="F33" s="21">
        <v>2</v>
      </c>
      <c r="G33" s="21">
        <f t="shared" si="0"/>
        <v>44</v>
      </c>
      <c r="H33" s="22" t="s">
        <v>223</v>
      </c>
      <c r="J33" s="16" t="str">
        <f t="shared" si="1"/>
        <v>good</v>
      </c>
    </row>
    <row r="34" spans="1:10" x14ac:dyDescent="0.3">
      <c r="A34" s="19">
        <v>33</v>
      </c>
      <c r="B34" s="20">
        <v>42492</v>
      </c>
      <c r="C34" s="19" t="s">
        <v>196</v>
      </c>
      <c r="D34" s="19" t="s">
        <v>197</v>
      </c>
      <c r="E34" s="19">
        <v>169</v>
      </c>
      <c r="F34" s="21">
        <v>2</v>
      </c>
      <c r="G34" s="21">
        <f t="shared" si="0"/>
        <v>338</v>
      </c>
      <c r="H34" s="22" t="s">
        <v>243</v>
      </c>
      <c r="J34" s="16" t="str">
        <f t="shared" si="1"/>
        <v>good</v>
      </c>
    </row>
    <row r="35" spans="1:10" x14ac:dyDescent="0.3">
      <c r="A35" s="19">
        <v>34</v>
      </c>
      <c r="B35" s="20">
        <v>42492</v>
      </c>
      <c r="C35" s="19" t="s">
        <v>265</v>
      </c>
      <c r="D35" s="19" t="s">
        <v>266</v>
      </c>
      <c r="E35" s="19">
        <v>25</v>
      </c>
      <c r="F35" s="21">
        <v>1.04</v>
      </c>
      <c r="G35" s="21">
        <f t="shared" si="0"/>
        <v>26</v>
      </c>
      <c r="H35" s="22" t="s">
        <v>223</v>
      </c>
      <c r="J35" s="16" t="str">
        <f t="shared" si="1"/>
        <v>good</v>
      </c>
    </row>
    <row r="36" spans="1:10" x14ac:dyDescent="0.3">
      <c r="A36" s="19">
        <v>35</v>
      </c>
      <c r="B36" s="20">
        <v>42492</v>
      </c>
      <c r="C36" s="19" t="s">
        <v>245</v>
      </c>
      <c r="D36" s="19" t="s">
        <v>246</v>
      </c>
      <c r="E36" s="19">
        <v>11</v>
      </c>
      <c r="F36" s="21">
        <v>2.31</v>
      </c>
      <c r="G36" s="21">
        <f t="shared" si="0"/>
        <v>25.41</v>
      </c>
      <c r="H36" s="22" t="s">
        <v>252</v>
      </c>
      <c r="J36" s="16" t="str">
        <f t="shared" si="1"/>
        <v>good</v>
      </c>
    </row>
    <row r="37" spans="1:10" x14ac:dyDescent="0.3">
      <c r="A37" s="19">
        <v>36</v>
      </c>
      <c r="B37" s="20">
        <v>42492</v>
      </c>
      <c r="C37" s="19" t="s">
        <v>226</v>
      </c>
      <c r="D37" s="19" t="s">
        <v>227</v>
      </c>
      <c r="E37" s="19">
        <v>-2</v>
      </c>
      <c r="F37" s="21">
        <v>0.63</v>
      </c>
      <c r="G37" s="21">
        <f t="shared" si="0"/>
        <v>-1.26</v>
      </c>
      <c r="H37" s="22" t="s">
        <v>252</v>
      </c>
      <c r="J37" s="16" t="str">
        <f t="shared" si="1"/>
        <v>Out of stock</v>
      </c>
    </row>
    <row r="38" spans="1:10" x14ac:dyDescent="0.3">
      <c r="A38" s="19">
        <v>37</v>
      </c>
      <c r="B38" s="20">
        <v>42493</v>
      </c>
      <c r="C38" s="19" t="s">
        <v>265</v>
      </c>
      <c r="D38" s="19" t="s">
        <v>266</v>
      </c>
      <c r="E38" s="19">
        <v>166</v>
      </c>
      <c r="F38" s="21">
        <v>1.04</v>
      </c>
      <c r="G38" s="21">
        <f t="shared" si="0"/>
        <v>172.64000000000001</v>
      </c>
      <c r="H38" s="22" t="s">
        <v>228</v>
      </c>
      <c r="J38" s="16" t="str">
        <f t="shared" si="1"/>
        <v>good</v>
      </c>
    </row>
    <row r="39" spans="1:10" x14ac:dyDescent="0.3">
      <c r="A39" s="19">
        <v>38</v>
      </c>
      <c r="B39" s="20">
        <v>42493</v>
      </c>
      <c r="C39" s="19" t="s">
        <v>221</v>
      </c>
      <c r="D39" s="19" t="s">
        <v>222</v>
      </c>
      <c r="E39" s="19">
        <v>158</v>
      </c>
      <c r="F39" s="21">
        <v>1.23</v>
      </c>
      <c r="G39" s="21">
        <f t="shared" si="0"/>
        <v>194.34</v>
      </c>
      <c r="H39" s="22" t="s">
        <v>228</v>
      </c>
      <c r="J39" s="16" t="str">
        <f t="shared" si="1"/>
        <v>good</v>
      </c>
    </row>
    <row r="40" spans="1:10" x14ac:dyDescent="0.3">
      <c r="A40" s="19">
        <v>39</v>
      </c>
      <c r="B40" s="20">
        <v>42493</v>
      </c>
      <c r="C40" s="19" t="s">
        <v>256</v>
      </c>
      <c r="D40" s="19" t="s">
        <v>257</v>
      </c>
      <c r="E40" s="19">
        <v>53</v>
      </c>
      <c r="F40" s="21">
        <v>1.05</v>
      </c>
      <c r="G40" s="21">
        <f t="shared" si="0"/>
        <v>55.650000000000006</v>
      </c>
      <c r="H40" s="22" t="s">
        <v>217</v>
      </c>
      <c r="J40" s="16" t="str">
        <f t="shared" si="1"/>
        <v>good</v>
      </c>
    </row>
    <row r="41" spans="1:10" x14ac:dyDescent="0.3">
      <c r="A41" s="19">
        <v>40</v>
      </c>
      <c r="B41" s="20">
        <v>42493</v>
      </c>
      <c r="C41" s="19" t="s">
        <v>226</v>
      </c>
      <c r="D41" s="19" t="s">
        <v>227</v>
      </c>
      <c r="E41" s="19">
        <v>92</v>
      </c>
      <c r="F41" s="21">
        <v>0.63</v>
      </c>
      <c r="G41" s="21">
        <f t="shared" si="0"/>
        <v>57.96</v>
      </c>
      <c r="H41" s="22" t="s">
        <v>208</v>
      </c>
      <c r="J41" s="16" t="str">
        <f t="shared" si="1"/>
        <v>good</v>
      </c>
    </row>
    <row r="42" spans="1:10" x14ac:dyDescent="0.3">
      <c r="A42" s="19">
        <v>41</v>
      </c>
      <c r="B42" s="20">
        <v>42493</v>
      </c>
      <c r="C42" s="19" t="s">
        <v>237</v>
      </c>
      <c r="D42" s="19" t="s">
        <v>238</v>
      </c>
      <c r="E42" s="19">
        <v>64</v>
      </c>
      <c r="F42" s="21">
        <v>1.84</v>
      </c>
      <c r="G42" s="21">
        <f t="shared" si="0"/>
        <v>117.76</v>
      </c>
      <c r="H42" s="22" t="s">
        <v>217</v>
      </c>
      <c r="J42" s="16" t="str">
        <f t="shared" si="1"/>
        <v>good</v>
      </c>
    </row>
    <row r="43" spans="1:10" x14ac:dyDescent="0.3">
      <c r="A43" s="19">
        <v>42</v>
      </c>
      <c r="B43" s="20">
        <v>42493</v>
      </c>
      <c r="C43" s="19" t="s">
        <v>256</v>
      </c>
      <c r="D43" s="19" t="s">
        <v>257</v>
      </c>
      <c r="E43" s="19">
        <v>41</v>
      </c>
      <c r="F43" s="21">
        <v>1.05</v>
      </c>
      <c r="G43" s="21">
        <f t="shared" si="0"/>
        <v>43.050000000000004</v>
      </c>
      <c r="H43" s="22" t="s">
        <v>252</v>
      </c>
      <c r="J43" s="16" t="str">
        <f t="shared" si="1"/>
        <v>good</v>
      </c>
    </row>
    <row r="44" spans="1:10" x14ac:dyDescent="0.3">
      <c r="A44" s="19">
        <v>43</v>
      </c>
      <c r="B44" s="20">
        <v>42493</v>
      </c>
      <c r="C44" s="19" t="s">
        <v>200</v>
      </c>
      <c r="D44" s="19" t="s">
        <v>201</v>
      </c>
      <c r="E44" s="19">
        <v>59</v>
      </c>
      <c r="F44" s="21">
        <v>1.67</v>
      </c>
      <c r="G44" s="21">
        <f t="shared" si="0"/>
        <v>98.53</v>
      </c>
      <c r="H44" s="22" t="s">
        <v>252</v>
      </c>
      <c r="J44" s="16" t="str">
        <f t="shared" si="1"/>
        <v>good</v>
      </c>
    </row>
    <row r="45" spans="1:10" x14ac:dyDescent="0.3">
      <c r="A45" s="19">
        <v>44</v>
      </c>
      <c r="B45" s="20">
        <v>42493</v>
      </c>
      <c r="C45" s="19" t="s">
        <v>206</v>
      </c>
      <c r="D45" s="19" t="s">
        <v>207</v>
      </c>
      <c r="E45" s="19">
        <v>-4</v>
      </c>
      <c r="F45" s="21">
        <v>1.28</v>
      </c>
      <c r="G45" s="21">
        <f t="shared" si="0"/>
        <v>-5.12</v>
      </c>
      <c r="H45" s="22" t="s">
        <v>268</v>
      </c>
      <c r="J45" s="16" t="str">
        <f t="shared" si="1"/>
        <v>Out of stock</v>
      </c>
    </row>
    <row r="46" spans="1:10" x14ac:dyDescent="0.3">
      <c r="A46" s="19">
        <v>45</v>
      </c>
      <c r="B46" s="20">
        <v>42493</v>
      </c>
      <c r="C46" s="19" t="s">
        <v>221</v>
      </c>
      <c r="D46" s="19" t="s">
        <v>222</v>
      </c>
      <c r="E46" s="19">
        <v>81</v>
      </c>
      <c r="F46" s="21">
        <v>1.23</v>
      </c>
      <c r="G46" s="21">
        <f t="shared" si="0"/>
        <v>99.63</v>
      </c>
      <c r="H46" s="22" t="s">
        <v>223</v>
      </c>
      <c r="J46" s="16" t="str">
        <f t="shared" si="1"/>
        <v>good</v>
      </c>
    </row>
    <row r="47" spans="1:10" x14ac:dyDescent="0.3">
      <c r="A47" s="19">
        <v>46</v>
      </c>
      <c r="B47" s="20">
        <v>42493</v>
      </c>
      <c r="C47" s="19" t="s">
        <v>226</v>
      </c>
      <c r="D47" s="19" t="s">
        <v>227</v>
      </c>
      <c r="E47" s="19">
        <v>68</v>
      </c>
      <c r="F47" s="21">
        <v>0.63</v>
      </c>
      <c r="G47" s="21">
        <f t="shared" si="0"/>
        <v>42.84</v>
      </c>
      <c r="H47" s="22" t="s">
        <v>233</v>
      </c>
      <c r="J47" s="16" t="str">
        <f t="shared" si="1"/>
        <v>good</v>
      </c>
    </row>
    <row r="48" spans="1:10" x14ac:dyDescent="0.3">
      <c r="A48" s="19">
        <v>47</v>
      </c>
      <c r="B48" s="20">
        <v>42493</v>
      </c>
      <c r="C48" s="19" t="s">
        <v>200</v>
      </c>
      <c r="D48" s="19" t="s">
        <v>201</v>
      </c>
      <c r="E48" s="19">
        <v>185</v>
      </c>
      <c r="F48" s="21">
        <v>1.67</v>
      </c>
      <c r="G48" s="21">
        <f t="shared" si="0"/>
        <v>308.95</v>
      </c>
      <c r="H48" s="22" t="s">
        <v>217</v>
      </c>
      <c r="J48" s="16" t="str">
        <f t="shared" si="1"/>
        <v>good</v>
      </c>
    </row>
    <row r="49" spans="1:10" x14ac:dyDescent="0.3">
      <c r="A49" s="19">
        <v>48</v>
      </c>
      <c r="B49" s="20">
        <v>42493</v>
      </c>
      <c r="C49" s="19" t="s">
        <v>221</v>
      </c>
      <c r="D49" s="19" t="s">
        <v>222</v>
      </c>
      <c r="E49" s="19">
        <v>53</v>
      </c>
      <c r="F49" s="21">
        <v>1.23</v>
      </c>
      <c r="G49" s="21">
        <f t="shared" si="0"/>
        <v>65.19</v>
      </c>
      <c r="H49" s="22" t="s">
        <v>223</v>
      </c>
      <c r="J49" s="16" t="str">
        <f t="shared" si="1"/>
        <v>good</v>
      </c>
    </row>
    <row r="50" spans="1:10" x14ac:dyDescent="0.3">
      <c r="A50" s="19">
        <v>49</v>
      </c>
      <c r="B50" s="20">
        <v>42493</v>
      </c>
      <c r="C50" s="19" t="s">
        <v>256</v>
      </c>
      <c r="D50" s="19" t="s">
        <v>257</v>
      </c>
      <c r="E50" s="19">
        <v>44</v>
      </c>
      <c r="F50" s="21">
        <v>1.05</v>
      </c>
      <c r="G50" s="21">
        <f t="shared" si="0"/>
        <v>46.2</v>
      </c>
      <c r="H50" s="22" t="s">
        <v>233</v>
      </c>
      <c r="J50" s="16" t="str">
        <f t="shared" si="1"/>
        <v>good</v>
      </c>
    </row>
    <row r="51" spans="1:10" x14ac:dyDescent="0.3">
      <c r="A51" s="19">
        <v>50</v>
      </c>
      <c r="B51" s="20">
        <v>42493</v>
      </c>
      <c r="C51" s="19" t="s">
        <v>215</v>
      </c>
      <c r="D51" s="19" t="s">
        <v>216</v>
      </c>
      <c r="E51" s="19">
        <v>186</v>
      </c>
      <c r="F51" s="21">
        <v>2.52</v>
      </c>
      <c r="G51" s="21">
        <f t="shared" si="0"/>
        <v>468.72</v>
      </c>
      <c r="H51" s="22" t="s">
        <v>268</v>
      </c>
      <c r="J51" s="16" t="str">
        <f t="shared" si="1"/>
        <v>good</v>
      </c>
    </row>
    <row r="52" spans="1:10" x14ac:dyDescent="0.3">
      <c r="A52" s="19">
        <v>51</v>
      </c>
      <c r="B52" s="20">
        <v>42493</v>
      </c>
      <c r="C52" s="19" t="s">
        <v>265</v>
      </c>
      <c r="D52" s="19" t="s">
        <v>266</v>
      </c>
      <c r="E52" s="19">
        <v>164</v>
      </c>
      <c r="F52" s="21">
        <v>1.04</v>
      </c>
      <c r="G52" s="21">
        <f t="shared" si="0"/>
        <v>170.56</v>
      </c>
      <c r="H52" s="22" t="s">
        <v>243</v>
      </c>
      <c r="J52" s="16" t="str">
        <f t="shared" si="1"/>
        <v>good</v>
      </c>
    </row>
    <row r="53" spans="1:10" x14ac:dyDescent="0.3">
      <c r="A53" s="19">
        <v>52</v>
      </c>
      <c r="B53" s="20">
        <v>42493</v>
      </c>
      <c r="C53" s="19" t="s">
        <v>226</v>
      </c>
      <c r="D53" s="19" t="s">
        <v>227</v>
      </c>
      <c r="E53" s="19">
        <v>200</v>
      </c>
      <c r="F53" s="21">
        <v>0.63</v>
      </c>
      <c r="G53" s="21">
        <f t="shared" si="0"/>
        <v>126</v>
      </c>
      <c r="H53" s="22" t="s">
        <v>202</v>
      </c>
      <c r="J53" s="16" t="str">
        <f t="shared" si="1"/>
        <v>good</v>
      </c>
    </row>
    <row r="54" spans="1:10" x14ac:dyDescent="0.3">
      <c r="A54" s="19">
        <v>53</v>
      </c>
      <c r="B54" s="20">
        <v>42493</v>
      </c>
      <c r="C54" s="19" t="s">
        <v>196</v>
      </c>
      <c r="D54" s="19" t="s">
        <v>197</v>
      </c>
      <c r="E54" s="19">
        <v>13</v>
      </c>
      <c r="F54" s="21">
        <v>2</v>
      </c>
      <c r="G54" s="21">
        <f t="shared" si="0"/>
        <v>26</v>
      </c>
      <c r="H54" s="22" t="s">
        <v>198</v>
      </c>
      <c r="J54" s="16" t="str">
        <f t="shared" si="1"/>
        <v>good</v>
      </c>
    </row>
    <row r="55" spans="1:10" x14ac:dyDescent="0.3">
      <c r="A55" s="19">
        <v>54</v>
      </c>
      <c r="B55" s="20">
        <v>42493</v>
      </c>
      <c r="C55" s="19" t="s">
        <v>245</v>
      </c>
      <c r="D55" s="19" t="s">
        <v>246</v>
      </c>
      <c r="E55" s="19">
        <v>71</v>
      </c>
      <c r="F55" s="21">
        <v>2.31</v>
      </c>
      <c r="G55" s="21">
        <f t="shared" si="0"/>
        <v>164.01</v>
      </c>
      <c r="H55" s="22" t="s">
        <v>208</v>
      </c>
      <c r="J55" s="16" t="str">
        <f t="shared" si="1"/>
        <v>good</v>
      </c>
    </row>
    <row r="56" spans="1:10" x14ac:dyDescent="0.3">
      <c r="A56" s="19">
        <v>55</v>
      </c>
      <c r="B56" s="20">
        <v>42493</v>
      </c>
      <c r="C56" s="19" t="s">
        <v>221</v>
      </c>
      <c r="D56" s="19" t="s">
        <v>222</v>
      </c>
      <c r="E56" s="19">
        <v>-1</v>
      </c>
      <c r="F56" s="21">
        <v>1.23</v>
      </c>
      <c r="G56" s="21">
        <f t="shared" si="0"/>
        <v>-1.23</v>
      </c>
      <c r="H56" s="22" t="s">
        <v>228</v>
      </c>
      <c r="J56" s="16" t="str">
        <f t="shared" si="1"/>
        <v>Out of stock</v>
      </c>
    </row>
    <row r="57" spans="1:10" x14ac:dyDescent="0.3">
      <c r="A57" s="19">
        <v>56</v>
      </c>
      <c r="B57" s="20">
        <v>42493</v>
      </c>
      <c r="C57" s="19" t="s">
        <v>237</v>
      </c>
      <c r="D57" s="19" t="s">
        <v>238</v>
      </c>
      <c r="E57" s="19">
        <v>102</v>
      </c>
      <c r="F57" s="21">
        <v>1.84</v>
      </c>
      <c r="G57" s="21">
        <f t="shared" si="0"/>
        <v>187.68</v>
      </c>
      <c r="H57" s="22" t="s">
        <v>202</v>
      </c>
      <c r="J57" s="16" t="str">
        <f t="shared" si="1"/>
        <v>good</v>
      </c>
    </row>
    <row r="58" spans="1:10" x14ac:dyDescent="0.3">
      <c r="A58" s="19">
        <v>57</v>
      </c>
      <c r="B58" s="20">
        <v>42493</v>
      </c>
      <c r="C58" s="19" t="s">
        <v>196</v>
      </c>
      <c r="D58" s="19" t="s">
        <v>197</v>
      </c>
      <c r="E58" s="19">
        <v>198</v>
      </c>
      <c r="F58" s="21">
        <v>2</v>
      </c>
      <c r="G58" s="21">
        <f t="shared" si="0"/>
        <v>396</v>
      </c>
      <c r="H58" s="22" t="s">
        <v>252</v>
      </c>
      <c r="J58" s="16" t="str">
        <f t="shared" si="1"/>
        <v>good</v>
      </c>
    </row>
    <row r="59" spans="1:10" x14ac:dyDescent="0.3">
      <c r="A59" s="19">
        <v>58</v>
      </c>
      <c r="B59" s="20">
        <v>42493</v>
      </c>
      <c r="C59" s="19" t="s">
        <v>237</v>
      </c>
      <c r="D59" s="19" t="s">
        <v>238</v>
      </c>
      <c r="E59" s="19">
        <v>173</v>
      </c>
      <c r="F59" s="21">
        <v>1.84</v>
      </c>
      <c r="G59" s="21">
        <f t="shared" si="0"/>
        <v>318.32</v>
      </c>
      <c r="H59" s="22" t="s">
        <v>217</v>
      </c>
      <c r="J59" s="16" t="str">
        <f t="shared" si="1"/>
        <v>good</v>
      </c>
    </row>
    <row r="60" spans="1:10" x14ac:dyDescent="0.3">
      <c r="A60" s="19">
        <v>59</v>
      </c>
      <c r="B60" s="20">
        <v>42493</v>
      </c>
      <c r="C60" s="19" t="s">
        <v>226</v>
      </c>
      <c r="D60" s="19" t="s">
        <v>227</v>
      </c>
      <c r="E60" s="19">
        <v>196</v>
      </c>
      <c r="F60" s="21">
        <v>0.63</v>
      </c>
      <c r="G60" s="21">
        <f t="shared" si="0"/>
        <v>123.48</v>
      </c>
      <c r="H60" s="22" t="s">
        <v>217</v>
      </c>
      <c r="J60" s="16" t="str">
        <f t="shared" si="1"/>
        <v>good</v>
      </c>
    </row>
    <row r="61" spans="1:10" x14ac:dyDescent="0.3">
      <c r="A61" s="19">
        <v>60</v>
      </c>
      <c r="B61" s="20">
        <v>42493</v>
      </c>
      <c r="C61" s="19" t="s">
        <v>206</v>
      </c>
      <c r="D61" s="19" t="s">
        <v>207</v>
      </c>
      <c r="E61" s="19">
        <v>131</v>
      </c>
      <c r="F61" s="21">
        <v>1.28</v>
      </c>
      <c r="G61" s="21">
        <f t="shared" si="0"/>
        <v>167.68</v>
      </c>
      <c r="H61" s="22" t="s">
        <v>233</v>
      </c>
      <c r="J61" s="16" t="str">
        <f t="shared" si="1"/>
        <v>good</v>
      </c>
    </row>
    <row r="62" spans="1:10" x14ac:dyDescent="0.3">
      <c r="A62" s="19">
        <v>61</v>
      </c>
      <c r="B62" s="20">
        <v>42493</v>
      </c>
      <c r="C62" s="19" t="s">
        <v>231</v>
      </c>
      <c r="D62" s="19" t="s">
        <v>232</v>
      </c>
      <c r="E62" s="19">
        <v>174</v>
      </c>
      <c r="F62" s="21">
        <v>1.1399999999999999</v>
      </c>
      <c r="G62" s="21">
        <f t="shared" si="0"/>
        <v>198.35999999999999</v>
      </c>
      <c r="H62" s="22" t="s">
        <v>228</v>
      </c>
      <c r="J62" s="16" t="str">
        <f t="shared" si="1"/>
        <v>good</v>
      </c>
    </row>
    <row r="63" spans="1:10" x14ac:dyDescent="0.3">
      <c r="A63" s="19">
        <v>62</v>
      </c>
      <c r="B63" s="20">
        <v>42494</v>
      </c>
      <c r="C63" s="19" t="s">
        <v>265</v>
      </c>
      <c r="D63" s="19" t="s">
        <v>266</v>
      </c>
      <c r="E63" s="19">
        <v>95</v>
      </c>
      <c r="F63" s="21">
        <v>1.04</v>
      </c>
      <c r="G63" s="21">
        <f t="shared" si="0"/>
        <v>98.8</v>
      </c>
      <c r="H63" s="22" t="s">
        <v>223</v>
      </c>
      <c r="J63" s="16" t="str">
        <f t="shared" si="1"/>
        <v>good</v>
      </c>
    </row>
    <row r="64" spans="1:10" x14ac:dyDescent="0.3">
      <c r="A64" s="19">
        <v>63</v>
      </c>
      <c r="B64" s="20">
        <v>42494</v>
      </c>
      <c r="C64" s="19" t="s">
        <v>231</v>
      </c>
      <c r="D64" s="19" t="s">
        <v>232</v>
      </c>
      <c r="E64" s="19">
        <v>91</v>
      </c>
      <c r="F64" s="21">
        <v>1.1399999999999999</v>
      </c>
      <c r="G64" s="21">
        <f t="shared" si="0"/>
        <v>103.74</v>
      </c>
      <c r="H64" s="22" t="s">
        <v>243</v>
      </c>
      <c r="J64" s="16" t="str">
        <f t="shared" si="1"/>
        <v>good</v>
      </c>
    </row>
    <row r="65" spans="1:10" x14ac:dyDescent="0.3">
      <c r="A65" s="19">
        <v>64</v>
      </c>
      <c r="B65" s="20">
        <v>42494</v>
      </c>
      <c r="C65" s="19" t="s">
        <v>221</v>
      </c>
      <c r="D65" s="19" t="s">
        <v>222</v>
      </c>
      <c r="E65" s="19">
        <v>0</v>
      </c>
      <c r="F65" s="21">
        <v>1.23</v>
      </c>
      <c r="G65" s="21">
        <f t="shared" si="0"/>
        <v>0</v>
      </c>
      <c r="H65" s="22" t="s">
        <v>223</v>
      </c>
      <c r="J65" s="16" t="str">
        <f t="shared" si="1"/>
        <v>Out of stock</v>
      </c>
    </row>
    <row r="66" spans="1:10" x14ac:dyDescent="0.3">
      <c r="A66" s="19">
        <v>65</v>
      </c>
      <c r="B66" s="20">
        <v>42494</v>
      </c>
      <c r="C66" s="19" t="s">
        <v>256</v>
      </c>
      <c r="D66" s="19" t="s">
        <v>257</v>
      </c>
      <c r="E66" s="19">
        <v>52</v>
      </c>
      <c r="F66" s="21">
        <v>1.05</v>
      </c>
      <c r="G66" s="21">
        <f t="shared" si="0"/>
        <v>54.6</v>
      </c>
      <c r="H66" s="22" t="s">
        <v>223</v>
      </c>
      <c r="J66" s="16" t="str">
        <f t="shared" si="1"/>
        <v>good</v>
      </c>
    </row>
    <row r="67" spans="1:10" x14ac:dyDescent="0.3">
      <c r="A67" s="19">
        <v>66</v>
      </c>
      <c r="B67" s="20">
        <v>42494</v>
      </c>
      <c r="C67" s="19" t="s">
        <v>245</v>
      </c>
      <c r="D67" s="19" t="s">
        <v>246</v>
      </c>
      <c r="E67" s="19">
        <v>182</v>
      </c>
      <c r="F67" s="21">
        <v>2.31</v>
      </c>
      <c r="G67" s="21">
        <f t="shared" ref="G67:G82" si="2">E67*F67</f>
        <v>420.42</v>
      </c>
      <c r="H67" s="22" t="s">
        <v>252</v>
      </c>
      <c r="J67" s="16" t="str">
        <f t="shared" ref="J67:J82" si="3">IF(E67&gt;0,"good","Out of stock")</f>
        <v>good</v>
      </c>
    </row>
    <row r="68" spans="1:10" x14ac:dyDescent="0.3">
      <c r="A68" s="19">
        <v>67</v>
      </c>
      <c r="B68" s="20">
        <v>42494</v>
      </c>
      <c r="C68" s="19" t="s">
        <v>237</v>
      </c>
      <c r="D68" s="19" t="s">
        <v>238</v>
      </c>
      <c r="E68" s="19">
        <v>163</v>
      </c>
      <c r="F68" s="21">
        <v>1.84</v>
      </c>
      <c r="G68" s="21">
        <f t="shared" si="2"/>
        <v>299.92</v>
      </c>
      <c r="H68" s="22" t="s">
        <v>243</v>
      </c>
      <c r="J68" s="16" t="str">
        <f t="shared" si="3"/>
        <v>good</v>
      </c>
    </row>
    <row r="69" spans="1:10" x14ac:dyDescent="0.3">
      <c r="A69" s="19">
        <v>68</v>
      </c>
      <c r="B69" s="20">
        <v>42494</v>
      </c>
      <c r="C69" s="19" t="s">
        <v>226</v>
      </c>
      <c r="D69" s="19" t="s">
        <v>227</v>
      </c>
      <c r="E69" s="19">
        <v>67</v>
      </c>
      <c r="F69" s="21">
        <v>0.63</v>
      </c>
      <c r="G69" s="21">
        <f t="shared" si="2"/>
        <v>42.21</v>
      </c>
      <c r="H69" s="22" t="s">
        <v>268</v>
      </c>
      <c r="J69" s="16" t="str">
        <f t="shared" si="3"/>
        <v>good</v>
      </c>
    </row>
    <row r="70" spans="1:10" x14ac:dyDescent="0.3">
      <c r="A70" s="19">
        <v>69</v>
      </c>
      <c r="B70" s="20">
        <v>42494</v>
      </c>
      <c r="C70" s="19" t="s">
        <v>226</v>
      </c>
      <c r="D70" s="19" t="s">
        <v>227</v>
      </c>
      <c r="E70" s="19">
        <v>185</v>
      </c>
      <c r="F70" s="21">
        <v>0.63</v>
      </c>
      <c r="G70" s="21">
        <f t="shared" si="2"/>
        <v>116.55</v>
      </c>
      <c r="H70" s="22" t="s">
        <v>217</v>
      </c>
      <c r="J70" s="16" t="str">
        <f t="shared" si="3"/>
        <v>good</v>
      </c>
    </row>
    <row r="71" spans="1:10" x14ac:dyDescent="0.3">
      <c r="A71" s="19">
        <v>70</v>
      </c>
      <c r="B71" s="20">
        <v>42494</v>
      </c>
      <c r="C71" s="19" t="s">
        <v>256</v>
      </c>
      <c r="D71" s="19" t="s">
        <v>257</v>
      </c>
      <c r="E71" s="19">
        <v>98</v>
      </c>
      <c r="F71" s="21">
        <v>1.05</v>
      </c>
      <c r="G71" s="21">
        <f t="shared" si="2"/>
        <v>102.9</v>
      </c>
      <c r="H71" s="22" t="s">
        <v>208</v>
      </c>
      <c r="J71" s="16" t="str">
        <f t="shared" si="3"/>
        <v>good</v>
      </c>
    </row>
    <row r="72" spans="1:10" x14ac:dyDescent="0.3">
      <c r="A72" s="19">
        <v>71</v>
      </c>
      <c r="B72" s="20">
        <v>42494</v>
      </c>
      <c r="C72" s="19" t="s">
        <v>237</v>
      </c>
      <c r="D72" s="19" t="s">
        <v>238</v>
      </c>
      <c r="E72" s="19">
        <v>92</v>
      </c>
      <c r="F72" s="21">
        <v>1.84</v>
      </c>
      <c r="G72" s="21">
        <f t="shared" si="2"/>
        <v>169.28</v>
      </c>
      <c r="H72" s="22" t="s">
        <v>243</v>
      </c>
      <c r="J72" s="16" t="str">
        <f t="shared" si="3"/>
        <v>good</v>
      </c>
    </row>
    <row r="73" spans="1:10" x14ac:dyDescent="0.3">
      <c r="A73" s="19">
        <v>72</v>
      </c>
      <c r="B73" s="20">
        <v>42494</v>
      </c>
      <c r="C73" s="19" t="s">
        <v>245</v>
      </c>
      <c r="D73" s="19" t="s">
        <v>246</v>
      </c>
      <c r="E73" s="19">
        <v>-7</v>
      </c>
      <c r="F73" s="21">
        <v>2.31</v>
      </c>
      <c r="G73" s="21">
        <f t="shared" si="2"/>
        <v>-16.170000000000002</v>
      </c>
      <c r="H73" s="22" t="s">
        <v>243</v>
      </c>
      <c r="J73" s="16" t="str">
        <f t="shared" si="3"/>
        <v>Out of stock</v>
      </c>
    </row>
    <row r="74" spans="1:10" x14ac:dyDescent="0.3">
      <c r="A74" s="19">
        <v>73</v>
      </c>
      <c r="B74" s="20">
        <v>42494</v>
      </c>
      <c r="C74" s="19" t="s">
        <v>206</v>
      </c>
      <c r="D74" s="19" t="s">
        <v>207</v>
      </c>
      <c r="E74" s="19">
        <v>90</v>
      </c>
      <c r="F74" s="21">
        <v>1.28</v>
      </c>
      <c r="G74" s="21">
        <f t="shared" si="2"/>
        <v>115.2</v>
      </c>
      <c r="H74" s="22" t="s">
        <v>202</v>
      </c>
      <c r="J74" s="16" t="str">
        <f t="shared" si="3"/>
        <v>good</v>
      </c>
    </row>
    <row r="75" spans="1:10" x14ac:dyDescent="0.3">
      <c r="A75" s="19">
        <v>74</v>
      </c>
      <c r="B75" s="20">
        <v>42494</v>
      </c>
      <c r="C75" s="19" t="s">
        <v>237</v>
      </c>
      <c r="D75" s="19" t="s">
        <v>238</v>
      </c>
      <c r="E75" s="19">
        <v>179</v>
      </c>
      <c r="F75" s="21">
        <v>1.84</v>
      </c>
      <c r="G75" s="21">
        <f t="shared" si="2"/>
        <v>329.36</v>
      </c>
      <c r="H75" s="22" t="s">
        <v>252</v>
      </c>
      <c r="J75" s="16" t="str">
        <f t="shared" si="3"/>
        <v>good</v>
      </c>
    </row>
    <row r="76" spans="1:10" x14ac:dyDescent="0.3">
      <c r="A76" s="19">
        <v>75</v>
      </c>
      <c r="B76" s="20">
        <v>42494</v>
      </c>
      <c r="C76" s="19" t="s">
        <v>256</v>
      </c>
      <c r="D76" s="19" t="s">
        <v>257</v>
      </c>
      <c r="E76" s="19">
        <v>174</v>
      </c>
      <c r="F76" s="21">
        <v>1.05</v>
      </c>
      <c r="G76" s="21">
        <f t="shared" si="2"/>
        <v>182.70000000000002</v>
      </c>
      <c r="H76" s="22" t="s">
        <v>228</v>
      </c>
      <c r="J76" s="16" t="str">
        <f t="shared" si="3"/>
        <v>good</v>
      </c>
    </row>
    <row r="77" spans="1:10" x14ac:dyDescent="0.3">
      <c r="A77" s="19">
        <v>76</v>
      </c>
      <c r="B77" s="20">
        <v>42494</v>
      </c>
      <c r="C77" s="19" t="s">
        <v>221</v>
      </c>
      <c r="D77" s="19" t="s">
        <v>222</v>
      </c>
      <c r="E77" s="19">
        <v>173</v>
      </c>
      <c r="F77" s="21">
        <v>1.23</v>
      </c>
      <c r="G77" s="21">
        <f t="shared" si="2"/>
        <v>212.79</v>
      </c>
      <c r="H77" s="22" t="s">
        <v>198</v>
      </c>
      <c r="J77" s="16" t="str">
        <f t="shared" si="3"/>
        <v>good</v>
      </c>
    </row>
    <row r="78" spans="1:10" x14ac:dyDescent="0.3">
      <c r="A78" s="19">
        <v>77</v>
      </c>
      <c r="B78" s="20">
        <v>42494</v>
      </c>
      <c r="C78" s="19" t="s">
        <v>256</v>
      </c>
      <c r="D78" s="19" t="s">
        <v>257</v>
      </c>
      <c r="E78" s="19">
        <v>38</v>
      </c>
      <c r="F78" s="21">
        <v>1.05</v>
      </c>
      <c r="G78" s="21">
        <f t="shared" si="2"/>
        <v>39.9</v>
      </c>
      <c r="H78" s="22" t="s">
        <v>217</v>
      </c>
      <c r="J78" s="16" t="str">
        <f t="shared" si="3"/>
        <v>good</v>
      </c>
    </row>
    <row r="79" spans="1:10" x14ac:dyDescent="0.3">
      <c r="A79" s="19">
        <v>78</v>
      </c>
      <c r="B79" s="20">
        <v>42494</v>
      </c>
      <c r="C79" s="19" t="s">
        <v>265</v>
      </c>
      <c r="D79" s="19" t="s">
        <v>266</v>
      </c>
      <c r="E79" s="19">
        <v>160</v>
      </c>
      <c r="F79" s="21">
        <v>1.04</v>
      </c>
      <c r="G79" s="21">
        <f t="shared" si="2"/>
        <v>166.4</v>
      </c>
      <c r="H79" s="22" t="s">
        <v>268</v>
      </c>
      <c r="J79" s="16" t="str">
        <f t="shared" si="3"/>
        <v>good</v>
      </c>
    </row>
    <row r="80" spans="1:10" x14ac:dyDescent="0.3">
      <c r="A80" s="19">
        <v>79</v>
      </c>
      <c r="B80" s="20">
        <v>42494</v>
      </c>
      <c r="C80" s="19" t="s">
        <v>262</v>
      </c>
      <c r="D80" s="19" t="s">
        <v>263</v>
      </c>
      <c r="E80" s="19">
        <v>161</v>
      </c>
      <c r="F80" s="21">
        <v>1.02</v>
      </c>
      <c r="G80" s="21">
        <f t="shared" si="2"/>
        <v>164.22</v>
      </c>
      <c r="H80" s="22" t="s">
        <v>268</v>
      </c>
      <c r="J80" s="16" t="str">
        <f t="shared" si="3"/>
        <v>good</v>
      </c>
    </row>
    <row r="81" spans="1:10" x14ac:dyDescent="0.3">
      <c r="A81" s="19">
        <v>80</v>
      </c>
      <c r="B81" s="20">
        <v>42494</v>
      </c>
      <c r="C81" s="19" t="s">
        <v>215</v>
      </c>
      <c r="D81" s="19" t="s">
        <v>216</v>
      </c>
      <c r="E81" s="19">
        <v>0</v>
      </c>
      <c r="F81" s="21">
        <v>2.52</v>
      </c>
      <c r="G81" s="21">
        <f t="shared" si="2"/>
        <v>0</v>
      </c>
      <c r="H81" s="22" t="s">
        <v>198</v>
      </c>
      <c r="J81" s="16" t="str">
        <f t="shared" si="3"/>
        <v>Out of stock</v>
      </c>
    </row>
    <row r="82" spans="1:10" x14ac:dyDescent="0.3">
      <c r="A82" s="23">
        <v>81</v>
      </c>
      <c r="B82" s="24">
        <v>42494</v>
      </c>
      <c r="C82" s="23" t="s">
        <v>245</v>
      </c>
      <c r="D82" s="23" t="s">
        <v>246</v>
      </c>
      <c r="E82" s="23">
        <v>146</v>
      </c>
      <c r="F82" s="25">
        <v>2.31</v>
      </c>
      <c r="G82" s="25">
        <f t="shared" si="2"/>
        <v>337.26</v>
      </c>
      <c r="H82" s="16" t="s">
        <v>268</v>
      </c>
      <c r="J82" s="16" t="str">
        <f t="shared" si="3"/>
        <v>good</v>
      </c>
    </row>
  </sheetData>
  <conditionalFormatting sqref="J2:J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4" operator="containsText" text="Good">
      <formula>NOT(ISERROR(SEARCH("Good",J2)))</formula>
    </cfRule>
    <cfRule type="containsText" dxfId="1" priority="3" operator="containsText" text="Good">
      <formula>NOT(ISERROR(SEARCH("Good",J2)))</formula>
    </cfRule>
    <cfRule type="containsText" dxfId="0" priority="2" operator="containsText" text="Out of stock">
      <formula>NOT(ISERROR(SEARCH("Out of stock",J2)))</formula>
    </cfRule>
  </conditionalFormatting>
  <conditionalFormatting sqref="J2:J82">
    <cfRule type="colorScale" priority="1">
      <colorScale>
        <cfvo type="formula" val="&quot;&quot;&quot;Out of stock&quot;&quot;&quot;"/>
        <cfvo type="formula" val="&quot;Good&quot;"/>
        <color rgb="FFFF0000"/>
        <color theme="9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A0FC-DB0C-4B05-B5BC-B0CA876EB396}">
  <dimension ref="A1:N82"/>
  <sheetViews>
    <sheetView workbookViewId="0">
      <selection activeCell="H8" sqref="A1:J82"/>
    </sheetView>
  </sheetViews>
  <sheetFormatPr defaultRowHeight="14.4" x14ac:dyDescent="0.3"/>
  <cols>
    <col min="1" max="1" width="11.88671875" customWidth="1"/>
    <col min="2" max="2" width="12" customWidth="1"/>
    <col min="3" max="3" width="7.21875" customWidth="1"/>
    <col min="4" max="4" width="15.109375" bestFit="1" customWidth="1"/>
    <col min="5" max="5" width="5.88671875" customWidth="1"/>
    <col min="6" max="6" width="13.77734375" customWidth="1"/>
    <col min="7" max="7" width="7.5546875" bestFit="1" customWidth="1"/>
    <col min="8" max="8" width="12.88671875" bestFit="1" customWidth="1"/>
    <col min="9" max="9" width="18.77734375" customWidth="1"/>
    <col min="10" max="10" width="23.33203125" customWidth="1"/>
    <col min="13" max="13" width="8.33203125" customWidth="1"/>
    <col min="14" max="14" width="15.6640625" bestFit="1" customWidth="1"/>
  </cols>
  <sheetData>
    <row r="1" spans="1:14" x14ac:dyDescent="0.3">
      <c r="A1" s="26" t="s">
        <v>188</v>
      </c>
      <c r="B1" s="26" t="s">
        <v>7</v>
      </c>
      <c r="C1" s="26" t="s">
        <v>189</v>
      </c>
      <c r="D1" s="26" t="s">
        <v>190</v>
      </c>
      <c r="E1" s="26" t="s">
        <v>191</v>
      </c>
      <c r="F1" s="26" t="s">
        <v>192</v>
      </c>
      <c r="G1" s="26" t="s">
        <v>6</v>
      </c>
      <c r="H1" s="26" t="s">
        <v>193</v>
      </c>
      <c r="I1" s="26" t="s">
        <v>194</v>
      </c>
      <c r="J1" s="27" t="s">
        <v>195</v>
      </c>
    </row>
    <row r="2" spans="1:14" x14ac:dyDescent="0.3">
      <c r="A2" s="28">
        <v>1</v>
      </c>
      <c r="B2" s="29">
        <v>42491</v>
      </c>
      <c r="C2" s="28" t="s">
        <v>196</v>
      </c>
      <c r="D2" s="28" t="s">
        <v>197</v>
      </c>
      <c r="E2" s="28">
        <v>11</v>
      </c>
      <c r="F2" s="30">
        <v>2</v>
      </c>
      <c r="G2" s="30">
        <f>E2*F2</f>
        <v>22</v>
      </c>
      <c r="H2" s="28" t="s">
        <v>198</v>
      </c>
      <c r="I2" s="31" t="s">
        <v>199</v>
      </c>
      <c r="J2" s="32" t="str">
        <f t="shared" ref="J2:J4" si="0">IFERROR(VLOOKUP(I2,$M$4:$N$19,2,FALSE),VLOOKUP(I2,$M$4:$N$19,2,TRUE))</f>
        <v>Jerry Colbert</v>
      </c>
    </row>
    <row r="3" spans="1:14" x14ac:dyDescent="0.3">
      <c r="A3" s="19">
        <v>2</v>
      </c>
      <c r="B3" s="20">
        <v>42491</v>
      </c>
      <c r="C3" s="19" t="s">
        <v>200</v>
      </c>
      <c r="D3" s="19" t="s">
        <v>201</v>
      </c>
      <c r="E3" s="19">
        <v>19</v>
      </c>
      <c r="F3" s="21">
        <v>1.67</v>
      </c>
      <c r="G3" s="21">
        <f t="shared" ref="G3:G66" si="1">E3*F3</f>
        <v>31.729999999999997</v>
      </c>
      <c r="H3" s="19" t="s">
        <v>202</v>
      </c>
      <c r="I3" s="33" t="s">
        <v>203</v>
      </c>
      <c r="J3" s="32" t="str">
        <f t="shared" si="0"/>
        <v>Katherine Condon</v>
      </c>
      <c r="M3" s="26" t="s">
        <v>204</v>
      </c>
      <c r="N3" s="27" t="s">
        <v>205</v>
      </c>
    </row>
    <row r="4" spans="1:14" x14ac:dyDescent="0.3">
      <c r="A4" s="28">
        <v>3</v>
      </c>
      <c r="B4" s="29">
        <v>42491</v>
      </c>
      <c r="C4" s="28" t="s">
        <v>206</v>
      </c>
      <c r="D4" s="28" t="s">
        <v>207</v>
      </c>
      <c r="E4" s="28">
        <v>85</v>
      </c>
      <c r="F4" s="30">
        <v>1.28</v>
      </c>
      <c r="G4" s="30">
        <f t="shared" si="1"/>
        <v>108.8</v>
      </c>
      <c r="H4" s="28" t="s">
        <v>208</v>
      </c>
      <c r="I4" s="31" t="s">
        <v>209</v>
      </c>
      <c r="J4" s="32" t="str">
        <f t="shared" si="0"/>
        <v>Jim Mackessy</v>
      </c>
      <c r="M4" s="38" t="s">
        <v>210</v>
      </c>
      <c r="N4" s="39" t="s">
        <v>211</v>
      </c>
    </row>
    <row r="5" spans="1:14" x14ac:dyDescent="0.3">
      <c r="A5" s="19">
        <v>4</v>
      </c>
      <c r="B5" s="20">
        <v>42491</v>
      </c>
      <c r="C5" s="19" t="s">
        <v>206</v>
      </c>
      <c r="D5" s="19" t="s">
        <v>207</v>
      </c>
      <c r="E5" s="19">
        <v>116</v>
      </c>
      <c r="F5" s="21">
        <v>1.28</v>
      </c>
      <c r="G5" s="21">
        <f t="shared" si="1"/>
        <v>148.47999999999999</v>
      </c>
      <c r="H5" s="19" t="s">
        <v>202</v>
      </c>
      <c r="I5" s="33" t="s">
        <v>212</v>
      </c>
      <c r="J5" s="32" t="str">
        <f>IFERROR(VLOOKUP(I5,$M$4:$N$19,2,FALSE),VLOOKUP(I5,$M$4:$N$19,2,TRUE))</f>
        <v>Katherine Condon</v>
      </c>
      <c r="M5" s="19" t="s">
        <v>213</v>
      </c>
      <c r="N5" s="22" t="s">
        <v>214</v>
      </c>
    </row>
    <row r="6" spans="1:14" x14ac:dyDescent="0.3">
      <c r="A6" s="28">
        <v>5</v>
      </c>
      <c r="B6" s="29">
        <v>42491</v>
      </c>
      <c r="C6" s="28" t="s">
        <v>215</v>
      </c>
      <c r="D6" s="28" t="s">
        <v>216</v>
      </c>
      <c r="E6" s="28">
        <v>31</v>
      </c>
      <c r="F6" s="30">
        <v>2.52</v>
      </c>
      <c r="G6" s="30">
        <f t="shared" si="1"/>
        <v>78.12</v>
      </c>
      <c r="H6" s="28" t="s">
        <v>217</v>
      </c>
      <c r="I6" s="31" t="s">
        <v>218</v>
      </c>
      <c r="J6" s="32" t="str">
        <f t="shared" ref="J6:J69" si="2">IFERROR(VLOOKUP(I6,$M$4:$N$19,2,FALSE),VLOOKUP(I6,$M$4:$N$19,2,TRUE))</f>
        <v>Kieran Hillary</v>
      </c>
      <c r="M6" s="38" t="s">
        <v>219</v>
      </c>
      <c r="N6" s="39" t="s">
        <v>220</v>
      </c>
    </row>
    <row r="7" spans="1:14" x14ac:dyDescent="0.3">
      <c r="A7" s="19">
        <v>6</v>
      </c>
      <c r="B7" s="20">
        <v>42491</v>
      </c>
      <c r="C7" s="19" t="s">
        <v>221</v>
      </c>
      <c r="D7" s="19" t="s">
        <v>222</v>
      </c>
      <c r="E7" s="19">
        <v>108</v>
      </c>
      <c r="F7" s="21">
        <v>1.23</v>
      </c>
      <c r="G7" s="21">
        <f t="shared" si="1"/>
        <v>132.84</v>
      </c>
      <c r="H7" s="19" t="s">
        <v>223</v>
      </c>
      <c r="I7" s="33" t="s">
        <v>210</v>
      </c>
      <c r="J7" s="32" t="str">
        <f t="shared" si="2"/>
        <v>Brian O'Driscoll</v>
      </c>
      <c r="M7" s="19" t="s">
        <v>224</v>
      </c>
      <c r="N7" s="22" t="s">
        <v>225</v>
      </c>
    </row>
    <row r="8" spans="1:14" x14ac:dyDescent="0.3">
      <c r="A8" s="28">
        <v>7</v>
      </c>
      <c r="B8" s="29">
        <v>42491</v>
      </c>
      <c r="C8" s="28" t="s">
        <v>226</v>
      </c>
      <c r="D8" s="28" t="s">
        <v>227</v>
      </c>
      <c r="E8" s="28">
        <v>61</v>
      </c>
      <c r="F8" s="30">
        <v>0.63</v>
      </c>
      <c r="G8" s="30">
        <f t="shared" si="1"/>
        <v>38.43</v>
      </c>
      <c r="H8" s="28" t="s">
        <v>228</v>
      </c>
      <c r="I8" s="31" t="s">
        <v>199</v>
      </c>
      <c r="J8" s="32" t="str">
        <f t="shared" si="2"/>
        <v>Jerry Colbert</v>
      </c>
      <c r="M8" s="38" t="s">
        <v>229</v>
      </c>
      <c r="N8" s="39" t="s">
        <v>230</v>
      </c>
    </row>
    <row r="9" spans="1:14" x14ac:dyDescent="0.3">
      <c r="A9" s="19">
        <v>8</v>
      </c>
      <c r="B9" s="20">
        <v>42491</v>
      </c>
      <c r="C9" s="19" t="s">
        <v>231</v>
      </c>
      <c r="D9" s="19" t="s">
        <v>232</v>
      </c>
      <c r="E9" s="19">
        <v>130</v>
      </c>
      <c r="F9" s="21">
        <v>1.1399999999999999</v>
      </c>
      <c r="G9" s="21">
        <f t="shared" si="1"/>
        <v>148.19999999999999</v>
      </c>
      <c r="H9" s="19" t="s">
        <v>233</v>
      </c>
      <c r="I9" s="33" t="s">
        <v>218</v>
      </c>
      <c r="J9" s="32" t="str">
        <f t="shared" si="2"/>
        <v>Kieran Hillary</v>
      </c>
      <c r="M9" s="19" t="s">
        <v>209</v>
      </c>
      <c r="N9" s="22" t="s">
        <v>234</v>
      </c>
    </row>
    <row r="10" spans="1:14" x14ac:dyDescent="0.3">
      <c r="A10" s="28">
        <v>9</v>
      </c>
      <c r="B10" s="29">
        <v>42491</v>
      </c>
      <c r="C10" s="28" t="s">
        <v>226</v>
      </c>
      <c r="D10" s="28" t="s">
        <v>227</v>
      </c>
      <c r="E10" s="28">
        <v>53</v>
      </c>
      <c r="F10" s="30">
        <v>0.63</v>
      </c>
      <c r="G10" s="30">
        <f t="shared" si="1"/>
        <v>33.39</v>
      </c>
      <c r="H10" s="28" t="s">
        <v>228</v>
      </c>
      <c r="I10" s="31" t="s">
        <v>235</v>
      </c>
      <c r="J10" s="32" t="str">
        <f t="shared" si="2"/>
        <v>Don Dullea</v>
      </c>
      <c r="M10" s="38" t="s">
        <v>199</v>
      </c>
      <c r="N10" s="39" t="s">
        <v>236</v>
      </c>
    </row>
    <row r="11" spans="1:14" x14ac:dyDescent="0.3">
      <c r="A11" s="19">
        <v>10</v>
      </c>
      <c r="B11" s="20">
        <v>42491</v>
      </c>
      <c r="C11" s="19" t="s">
        <v>237</v>
      </c>
      <c r="D11" s="19" t="s">
        <v>238</v>
      </c>
      <c r="E11" s="19">
        <v>191</v>
      </c>
      <c r="F11" s="21">
        <v>1.84</v>
      </c>
      <c r="G11" s="21">
        <f t="shared" si="1"/>
        <v>351.44</v>
      </c>
      <c r="H11" s="19" t="s">
        <v>223</v>
      </c>
      <c r="I11" s="33" t="s">
        <v>239</v>
      </c>
      <c r="J11" s="32" t="str">
        <f t="shared" si="2"/>
        <v>Robert Holt</v>
      </c>
      <c r="M11" s="19" t="s">
        <v>240</v>
      </c>
      <c r="N11" s="22" t="s">
        <v>241</v>
      </c>
    </row>
    <row r="12" spans="1:14" x14ac:dyDescent="0.3">
      <c r="A12" s="28">
        <v>11</v>
      </c>
      <c r="B12" s="29">
        <v>42491</v>
      </c>
      <c r="C12" s="28" t="s">
        <v>196</v>
      </c>
      <c r="D12" s="28" t="s">
        <v>197</v>
      </c>
      <c r="E12" s="28">
        <v>120</v>
      </c>
      <c r="F12" s="30">
        <v>2</v>
      </c>
      <c r="G12" s="30">
        <f t="shared" si="1"/>
        <v>240</v>
      </c>
      <c r="H12" s="28" t="s">
        <v>223</v>
      </c>
      <c r="I12" s="31" t="s">
        <v>209</v>
      </c>
      <c r="J12" s="32" t="str">
        <f t="shared" si="2"/>
        <v>Jim Mackessy</v>
      </c>
      <c r="M12" s="38" t="s">
        <v>203</v>
      </c>
      <c r="N12" s="39" t="s">
        <v>242</v>
      </c>
    </row>
    <row r="13" spans="1:14" x14ac:dyDescent="0.3">
      <c r="A13" s="19">
        <v>12</v>
      </c>
      <c r="B13" s="20">
        <v>42491</v>
      </c>
      <c r="C13" s="19" t="s">
        <v>206</v>
      </c>
      <c r="D13" s="19" t="s">
        <v>207</v>
      </c>
      <c r="E13" s="19">
        <v>178</v>
      </c>
      <c r="F13" s="21">
        <v>1.28</v>
      </c>
      <c r="G13" s="21">
        <f t="shared" si="1"/>
        <v>227.84</v>
      </c>
      <c r="H13" s="19" t="s">
        <v>243</v>
      </c>
      <c r="I13" s="33" t="s">
        <v>239</v>
      </c>
      <c r="J13" s="32" t="str">
        <f t="shared" si="2"/>
        <v>Robert Holt</v>
      </c>
      <c r="M13" s="19" t="s">
        <v>218</v>
      </c>
      <c r="N13" s="22" t="s">
        <v>244</v>
      </c>
    </row>
    <row r="14" spans="1:14" x14ac:dyDescent="0.3">
      <c r="A14" s="28">
        <v>13</v>
      </c>
      <c r="B14" s="29">
        <v>42491</v>
      </c>
      <c r="C14" s="28" t="s">
        <v>245</v>
      </c>
      <c r="D14" s="28" t="s">
        <v>246</v>
      </c>
      <c r="E14" s="28">
        <v>101</v>
      </c>
      <c r="F14" s="30">
        <v>2.31</v>
      </c>
      <c r="G14" s="30">
        <f t="shared" si="1"/>
        <v>233.31</v>
      </c>
      <c r="H14" s="28" t="s">
        <v>243</v>
      </c>
      <c r="I14" s="31" t="s">
        <v>210</v>
      </c>
      <c r="J14" s="32" t="str">
        <f t="shared" si="2"/>
        <v>Brian O'Driscoll</v>
      </c>
      <c r="M14" s="38" t="s">
        <v>247</v>
      </c>
      <c r="N14" s="39" t="s">
        <v>248</v>
      </c>
    </row>
    <row r="15" spans="1:14" x14ac:dyDescent="0.3">
      <c r="A15" s="19">
        <v>14</v>
      </c>
      <c r="B15" s="20">
        <v>42491</v>
      </c>
      <c r="C15" s="19" t="s">
        <v>237</v>
      </c>
      <c r="D15" s="19" t="s">
        <v>238</v>
      </c>
      <c r="E15" s="19">
        <v>150</v>
      </c>
      <c r="F15" s="21">
        <v>1.84</v>
      </c>
      <c r="G15" s="21">
        <f t="shared" si="1"/>
        <v>276</v>
      </c>
      <c r="H15" s="19" t="s">
        <v>217</v>
      </c>
      <c r="I15" s="33" t="s">
        <v>249</v>
      </c>
      <c r="J15" s="32" t="str">
        <f t="shared" si="2"/>
        <v>Neil Power</v>
      </c>
      <c r="M15" s="19" t="s">
        <v>250</v>
      </c>
      <c r="N15" s="22" t="s">
        <v>251</v>
      </c>
    </row>
    <row r="16" spans="1:14" x14ac:dyDescent="0.3">
      <c r="A16" s="28">
        <v>15</v>
      </c>
      <c r="B16" s="29">
        <v>42491</v>
      </c>
      <c r="C16" s="28" t="s">
        <v>226</v>
      </c>
      <c r="D16" s="28" t="s">
        <v>227</v>
      </c>
      <c r="E16" s="28">
        <v>50</v>
      </c>
      <c r="F16" s="30">
        <v>0.63</v>
      </c>
      <c r="G16" s="30">
        <f t="shared" si="1"/>
        <v>31.5</v>
      </c>
      <c r="H16" s="28" t="s">
        <v>252</v>
      </c>
      <c r="I16" s="31" t="s">
        <v>218</v>
      </c>
      <c r="J16" s="32" t="str">
        <f t="shared" si="2"/>
        <v>Kieran Hillary</v>
      </c>
      <c r="M16" s="38" t="s">
        <v>249</v>
      </c>
      <c r="N16" s="39" t="s">
        <v>253</v>
      </c>
    </row>
    <row r="17" spans="1:14" x14ac:dyDescent="0.3">
      <c r="A17" s="19">
        <v>16</v>
      </c>
      <c r="B17" s="20">
        <v>42491</v>
      </c>
      <c r="C17" s="19" t="s">
        <v>245</v>
      </c>
      <c r="D17" s="19" t="s">
        <v>246</v>
      </c>
      <c r="E17" s="19">
        <v>163</v>
      </c>
      <c r="F17" s="21">
        <v>2.31</v>
      </c>
      <c r="G17" s="21">
        <f t="shared" si="1"/>
        <v>376.53000000000003</v>
      </c>
      <c r="H17" s="19" t="s">
        <v>223</v>
      </c>
      <c r="I17" s="33" t="s">
        <v>254</v>
      </c>
      <c r="J17" s="32" t="str">
        <f t="shared" si="2"/>
        <v>Paula Cotter</v>
      </c>
      <c r="M17" s="19" t="s">
        <v>254</v>
      </c>
      <c r="N17" s="22" t="s">
        <v>255</v>
      </c>
    </row>
    <row r="18" spans="1:14" x14ac:dyDescent="0.3">
      <c r="A18" s="28">
        <v>17</v>
      </c>
      <c r="B18" s="29">
        <v>42491</v>
      </c>
      <c r="C18" s="28" t="s">
        <v>256</v>
      </c>
      <c r="D18" s="28" t="s">
        <v>257</v>
      </c>
      <c r="E18" s="28">
        <v>29</v>
      </c>
      <c r="F18" s="30">
        <v>1.05</v>
      </c>
      <c r="G18" s="30">
        <f t="shared" si="1"/>
        <v>30.450000000000003</v>
      </c>
      <c r="H18" s="28" t="s">
        <v>233</v>
      </c>
      <c r="I18" s="31" t="s">
        <v>258</v>
      </c>
      <c r="J18" s="32" t="str">
        <f t="shared" si="2"/>
        <v>John O'Connor</v>
      </c>
      <c r="M18" s="38" t="s">
        <v>259</v>
      </c>
      <c r="N18" s="39" t="s">
        <v>260</v>
      </c>
    </row>
    <row r="19" spans="1:14" x14ac:dyDescent="0.3">
      <c r="A19" s="19">
        <v>18</v>
      </c>
      <c r="B19" s="20">
        <v>42491</v>
      </c>
      <c r="C19" s="19" t="s">
        <v>200</v>
      </c>
      <c r="D19" s="19" t="s">
        <v>201</v>
      </c>
      <c r="E19" s="19">
        <v>90</v>
      </c>
      <c r="F19" s="21">
        <v>1.67</v>
      </c>
      <c r="G19" s="21">
        <f t="shared" si="1"/>
        <v>150.29999999999998</v>
      </c>
      <c r="H19" s="19" t="s">
        <v>252</v>
      </c>
      <c r="I19" s="33" t="s">
        <v>224</v>
      </c>
      <c r="J19" s="32" t="str">
        <f t="shared" si="2"/>
        <v>Don Dullea</v>
      </c>
      <c r="M19" s="23" t="s">
        <v>239</v>
      </c>
      <c r="N19" s="16" t="s">
        <v>261</v>
      </c>
    </row>
    <row r="20" spans="1:14" x14ac:dyDescent="0.3">
      <c r="A20" s="28">
        <v>19</v>
      </c>
      <c r="B20" s="29">
        <v>42491</v>
      </c>
      <c r="C20" s="28" t="s">
        <v>226</v>
      </c>
      <c r="D20" s="28" t="s">
        <v>227</v>
      </c>
      <c r="E20" s="28">
        <v>184</v>
      </c>
      <c r="F20" s="30">
        <v>0.63</v>
      </c>
      <c r="G20" s="30">
        <f t="shared" si="1"/>
        <v>115.92</v>
      </c>
      <c r="H20" s="28" t="s">
        <v>208</v>
      </c>
      <c r="I20" s="31" t="s">
        <v>250</v>
      </c>
      <c r="J20" s="32" t="str">
        <f t="shared" si="2"/>
        <v>Mark Veale</v>
      </c>
    </row>
    <row r="21" spans="1:14" x14ac:dyDescent="0.3">
      <c r="A21" s="19">
        <v>20</v>
      </c>
      <c r="B21" s="20">
        <v>42492</v>
      </c>
      <c r="C21" s="19" t="s">
        <v>200</v>
      </c>
      <c r="D21" s="19" t="s">
        <v>201</v>
      </c>
      <c r="E21" s="19">
        <v>138</v>
      </c>
      <c r="F21" s="21">
        <v>1.67</v>
      </c>
      <c r="G21" s="21">
        <f t="shared" si="1"/>
        <v>230.45999999999998</v>
      </c>
      <c r="H21" s="19" t="s">
        <v>228</v>
      </c>
      <c r="I21" s="33" t="s">
        <v>239</v>
      </c>
      <c r="J21" s="32" t="str">
        <f t="shared" si="2"/>
        <v>Robert Holt</v>
      </c>
    </row>
    <row r="22" spans="1:14" x14ac:dyDescent="0.3">
      <c r="A22" s="28">
        <v>21</v>
      </c>
      <c r="B22" s="29">
        <v>42492</v>
      </c>
      <c r="C22" s="28" t="s">
        <v>215</v>
      </c>
      <c r="D22" s="28" t="s">
        <v>216</v>
      </c>
      <c r="E22" s="28">
        <v>60</v>
      </c>
      <c r="F22" s="30">
        <v>2.52</v>
      </c>
      <c r="G22" s="30">
        <f t="shared" si="1"/>
        <v>151.19999999999999</v>
      </c>
      <c r="H22" s="28" t="s">
        <v>223</v>
      </c>
      <c r="I22" s="31" t="s">
        <v>209</v>
      </c>
      <c r="J22" s="32" t="str">
        <f t="shared" si="2"/>
        <v>Jim Mackessy</v>
      </c>
    </row>
    <row r="23" spans="1:14" x14ac:dyDescent="0.3">
      <c r="A23" s="19">
        <v>22</v>
      </c>
      <c r="B23" s="20">
        <v>42492</v>
      </c>
      <c r="C23" s="19" t="s">
        <v>196</v>
      </c>
      <c r="D23" s="19" t="s">
        <v>197</v>
      </c>
      <c r="E23" s="19">
        <v>146</v>
      </c>
      <c r="F23" s="21">
        <v>2</v>
      </c>
      <c r="G23" s="21">
        <f t="shared" si="1"/>
        <v>292</v>
      </c>
      <c r="H23" s="19" t="s">
        <v>202</v>
      </c>
      <c r="I23" s="33" t="s">
        <v>224</v>
      </c>
      <c r="J23" s="32" t="str">
        <f t="shared" si="2"/>
        <v>Don Dullea</v>
      </c>
    </row>
    <row r="24" spans="1:14" x14ac:dyDescent="0.3">
      <c r="A24" s="28">
        <v>23</v>
      </c>
      <c r="B24" s="29">
        <v>42492</v>
      </c>
      <c r="C24" s="28" t="s">
        <v>206</v>
      </c>
      <c r="D24" s="28" t="s">
        <v>207</v>
      </c>
      <c r="E24" s="28">
        <v>102</v>
      </c>
      <c r="F24" s="30">
        <v>1.28</v>
      </c>
      <c r="G24" s="30">
        <f t="shared" si="1"/>
        <v>130.56</v>
      </c>
      <c r="H24" s="28" t="s">
        <v>243</v>
      </c>
      <c r="I24" s="31" t="s">
        <v>203</v>
      </c>
      <c r="J24" s="32" t="str">
        <f t="shared" si="2"/>
        <v>Katherine Condon</v>
      </c>
    </row>
    <row r="25" spans="1:14" x14ac:dyDescent="0.3">
      <c r="A25" s="19">
        <v>24</v>
      </c>
      <c r="B25" s="20">
        <v>42492</v>
      </c>
      <c r="C25" s="19" t="s">
        <v>262</v>
      </c>
      <c r="D25" s="19" t="s">
        <v>263</v>
      </c>
      <c r="E25" s="19">
        <v>45</v>
      </c>
      <c r="F25" s="21">
        <v>1.02</v>
      </c>
      <c r="G25" s="21">
        <f t="shared" si="1"/>
        <v>45.9</v>
      </c>
      <c r="H25" s="19" t="s">
        <v>217</v>
      </c>
      <c r="I25" s="33" t="s">
        <v>264</v>
      </c>
      <c r="J25" s="32" t="str">
        <f t="shared" si="2"/>
        <v>Jerry Colbert</v>
      </c>
    </row>
    <row r="26" spans="1:14" x14ac:dyDescent="0.3">
      <c r="A26" s="28">
        <v>25</v>
      </c>
      <c r="B26" s="29">
        <v>42492</v>
      </c>
      <c r="C26" s="28" t="s">
        <v>265</v>
      </c>
      <c r="D26" s="28" t="s">
        <v>266</v>
      </c>
      <c r="E26" s="28">
        <v>93</v>
      </c>
      <c r="F26" s="30">
        <v>1.04</v>
      </c>
      <c r="G26" s="30">
        <f t="shared" si="1"/>
        <v>96.72</v>
      </c>
      <c r="H26" s="28" t="s">
        <v>233</v>
      </c>
      <c r="I26" s="31" t="s">
        <v>224</v>
      </c>
      <c r="J26" s="32" t="str">
        <f t="shared" si="2"/>
        <v>Don Dullea</v>
      </c>
    </row>
    <row r="27" spans="1:14" x14ac:dyDescent="0.3">
      <c r="A27" s="19">
        <v>26</v>
      </c>
      <c r="B27" s="20">
        <v>42492</v>
      </c>
      <c r="C27" s="19" t="s">
        <v>231</v>
      </c>
      <c r="D27" s="19" t="s">
        <v>232</v>
      </c>
      <c r="E27" s="19">
        <v>33</v>
      </c>
      <c r="F27" s="21">
        <v>1.1399999999999999</v>
      </c>
      <c r="G27" s="21">
        <f t="shared" si="1"/>
        <v>37.619999999999997</v>
      </c>
      <c r="H27" s="19" t="s">
        <v>223</v>
      </c>
      <c r="I27" s="33" t="s">
        <v>219</v>
      </c>
      <c r="J27" s="32" t="str">
        <f t="shared" si="2"/>
        <v>David Harpur</v>
      </c>
    </row>
    <row r="28" spans="1:14" x14ac:dyDescent="0.3">
      <c r="A28" s="28">
        <v>27</v>
      </c>
      <c r="B28" s="29">
        <v>42492</v>
      </c>
      <c r="C28" s="28" t="s">
        <v>245</v>
      </c>
      <c r="D28" s="28" t="s">
        <v>246</v>
      </c>
      <c r="E28" s="28">
        <v>134</v>
      </c>
      <c r="F28" s="30">
        <v>2.31</v>
      </c>
      <c r="G28" s="30">
        <f t="shared" si="1"/>
        <v>309.54000000000002</v>
      </c>
      <c r="H28" s="28" t="s">
        <v>217</v>
      </c>
      <c r="I28" s="31" t="s">
        <v>267</v>
      </c>
      <c r="J28" s="32" t="str">
        <f t="shared" si="2"/>
        <v>Lisa O'Meara</v>
      </c>
    </row>
    <row r="29" spans="1:14" x14ac:dyDescent="0.3">
      <c r="A29" s="19">
        <v>28</v>
      </c>
      <c r="B29" s="20">
        <v>42492</v>
      </c>
      <c r="C29" s="19" t="s">
        <v>265</v>
      </c>
      <c r="D29" s="19" t="s">
        <v>266</v>
      </c>
      <c r="E29" s="19">
        <v>46</v>
      </c>
      <c r="F29" s="21">
        <v>1.04</v>
      </c>
      <c r="G29" s="21">
        <f t="shared" si="1"/>
        <v>47.84</v>
      </c>
      <c r="H29" s="19" t="s">
        <v>217</v>
      </c>
      <c r="I29" s="33" t="s">
        <v>240</v>
      </c>
      <c r="J29" s="32" t="str">
        <f t="shared" si="2"/>
        <v>John O'Connor</v>
      </c>
    </row>
    <row r="30" spans="1:14" x14ac:dyDescent="0.3">
      <c r="A30" s="28">
        <v>29</v>
      </c>
      <c r="B30" s="29">
        <v>42492</v>
      </c>
      <c r="C30" s="28" t="s">
        <v>200</v>
      </c>
      <c r="D30" s="28" t="s">
        <v>201</v>
      </c>
      <c r="E30" s="28">
        <v>151</v>
      </c>
      <c r="F30" s="30">
        <v>1.67</v>
      </c>
      <c r="G30" s="30">
        <f t="shared" si="1"/>
        <v>252.17</v>
      </c>
      <c r="H30" s="28" t="s">
        <v>228</v>
      </c>
      <c r="I30" s="31" t="s">
        <v>219</v>
      </c>
      <c r="J30" s="32" t="str">
        <f t="shared" si="2"/>
        <v>David Harpur</v>
      </c>
    </row>
    <row r="31" spans="1:14" x14ac:dyDescent="0.3">
      <c r="A31" s="19">
        <v>30</v>
      </c>
      <c r="B31" s="20">
        <v>42492</v>
      </c>
      <c r="C31" s="19" t="s">
        <v>196</v>
      </c>
      <c r="D31" s="19" t="s">
        <v>197</v>
      </c>
      <c r="E31" s="19">
        <v>43</v>
      </c>
      <c r="F31" s="21">
        <v>2</v>
      </c>
      <c r="G31" s="21">
        <f t="shared" si="1"/>
        <v>86</v>
      </c>
      <c r="H31" s="19" t="s">
        <v>233</v>
      </c>
      <c r="I31" s="33" t="s">
        <v>267</v>
      </c>
      <c r="J31" s="32" t="str">
        <f t="shared" si="2"/>
        <v>Lisa O'Meara</v>
      </c>
    </row>
    <row r="32" spans="1:14" x14ac:dyDescent="0.3">
      <c r="A32" s="28">
        <v>31</v>
      </c>
      <c r="B32" s="29">
        <v>42492</v>
      </c>
      <c r="C32" s="28" t="s">
        <v>262</v>
      </c>
      <c r="D32" s="28" t="s">
        <v>263</v>
      </c>
      <c r="E32" s="28">
        <v>102</v>
      </c>
      <c r="F32" s="30">
        <v>1.02</v>
      </c>
      <c r="G32" s="30">
        <f t="shared" si="1"/>
        <v>104.04</v>
      </c>
      <c r="H32" s="28" t="s">
        <v>202</v>
      </c>
      <c r="I32" s="31" t="s">
        <v>213</v>
      </c>
      <c r="J32" s="32" t="str">
        <f t="shared" si="2"/>
        <v>Colin Harpur</v>
      </c>
    </row>
    <row r="33" spans="1:10" x14ac:dyDescent="0.3">
      <c r="A33" s="19">
        <v>32</v>
      </c>
      <c r="B33" s="20">
        <v>42492</v>
      </c>
      <c r="C33" s="19" t="s">
        <v>196</v>
      </c>
      <c r="D33" s="19" t="s">
        <v>197</v>
      </c>
      <c r="E33" s="19">
        <v>22</v>
      </c>
      <c r="F33" s="21">
        <v>2</v>
      </c>
      <c r="G33" s="21">
        <f t="shared" si="1"/>
        <v>44</v>
      </c>
      <c r="H33" s="19" t="s">
        <v>223</v>
      </c>
      <c r="I33" s="33" t="s">
        <v>240</v>
      </c>
      <c r="J33" s="32" t="str">
        <f t="shared" si="2"/>
        <v>John O'Connor</v>
      </c>
    </row>
    <row r="34" spans="1:10" x14ac:dyDescent="0.3">
      <c r="A34" s="28">
        <v>33</v>
      </c>
      <c r="B34" s="29">
        <v>42492</v>
      </c>
      <c r="C34" s="28" t="s">
        <v>196</v>
      </c>
      <c r="D34" s="28" t="s">
        <v>197</v>
      </c>
      <c r="E34" s="28">
        <v>169</v>
      </c>
      <c r="F34" s="30">
        <v>2</v>
      </c>
      <c r="G34" s="30">
        <f t="shared" si="1"/>
        <v>338</v>
      </c>
      <c r="H34" s="28" t="s">
        <v>243</v>
      </c>
      <c r="I34" s="31" t="s">
        <v>210</v>
      </c>
      <c r="J34" s="32" t="str">
        <f t="shared" si="2"/>
        <v>Brian O'Driscoll</v>
      </c>
    </row>
    <row r="35" spans="1:10" x14ac:dyDescent="0.3">
      <c r="A35" s="19">
        <v>34</v>
      </c>
      <c r="B35" s="20">
        <v>42492</v>
      </c>
      <c r="C35" s="19" t="s">
        <v>265</v>
      </c>
      <c r="D35" s="19" t="s">
        <v>266</v>
      </c>
      <c r="E35" s="19">
        <v>25</v>
      </c>
      <c r="F35" s="21">
        <v>1.04</v>
      </c>
      <c r="G35" s="21">
        <f t="shared" si="1"/>
        <v>26</v>
      </c>
      <c r="H35" s="19" t="s">
        <v>223</v>
      </c>
      <c r="I35" s="33" t="s">
        <v>249</v>
      </c>
      <c r="J35" s="32" t="str">
        <f t="shared" si="2"/>
        <v>Neil Power</v>
      </c>
    </row>
    <row r="36" spans="1:10" x14ac:dyDescent="0.3">
      <c r="A36" s="28">
        <v>35</v>
      </c>
      <c r="B36" s="29">
        <v>42492</v>
      </c>
      <c r="C36" s="28" t="s">
        <v>245</v>
      </c>
      <c r="D36" s="28" t="s">
        <v>246</v>
      </c>
      <c r="E36" s="28">
        <v>11</v>
      </c>
      <c r="F36" s="30">
        <v>2.31</v>
      </c>
      <c r="G36" s="30">
        <f t="shared" si="1"/>
        <v>25.41</v>
      </c>
      <c r="H36" s="28" t="s">
        <v>252</v>
      </c>
      <c r="I36" s="31" t="s">
        <v>267</v>
      </c>
      <c r="J36" s="32" t="str">
        <f t="shared" si="2"/>
        <v>Lisa O'Meara</v>
      </c>
    </row>
    <row r="37" spans="1:10" x14ac:dyDescent="0.3">
      <c r="A37" s="19">
        <v>36</v>
      </c>
      <c r="B37" s="20">
        <v>42492</v>
      </c>
      <c r="C37" s="19" t="s">
        <v>226</v>
      </c>
      <c r="D37" s="19" t="s">
        <v>227</v>
      </c>
      <c r="E37" s="19">
        <v>199</v>
      </c>
      <c r="F37" s="21">
        <v>0.63</v>
      </c>
      <c r="G37" s="21">
        <f t="shared" si="1"/>
        <v>125.37</v>
      </c>
      <c r="H37" s="19" t="s">
        <v>252</v>
      </c>
      <c r="I37" s="33" t="s">
        <v>267</v>
      </c>
      <c r="J37" s="32" t="str">
        <f t="shared" si="2"/>
        <v>Lisa O'Meara</v>
      </c>
    </row>
    <row r="38" spans="1:10" x14ac:dyDescent="0.3">
      <c r="A38" s="28">
        <v>37</v>
      </c>
      <c r="B38" s="29">
        <v>42493</v>
      </c>
      <c r="C38" s="28" t="s">
        <v>265</v>
      </c>
      <c r="D38" s="28" t="s">
        <v>266</v>
      </c>
      <c r="E38" s="28">
        <v>166</v>
      </c>
      <c r="F38" s="30">
        <v>1.04</v>
      </c>
      <c r="G38" s="30">
        <f t="shared" si="1"/>
        <v>172.64000000000001</v>
      </c>
      <c r="H38" s="28" t="s">
        <v>228</v>
      </c>
      <c r="I38" s="31" t="s">
        <v>229</v>
      </c>
      <c r="J38" s="32" t="str">
        <f t="shared" si="2"/>
        <v>Janet O'Riordan</v>
      </c>
    </row>
    <row r="39" spans="1:10" x14ac:dyDescent="0.3">
      <c r="A39" s="19">
        <v>38</v>
      </c>
      <c r="B39" s="20">
        <v>42493</v>
      </c>
      <c r="C39" s="19" t="s">
        <v>221</v>
      </c>
      <c r="D39" s="19" t="s">
        <v>222</v>
      </c>
      <c r="E39" s="19">
        <v>158</v>
      </c>
      <c r="F39" s="21">
        <v>1.23</v>
      </c>
      <c r="G39" s="21">
        <f t="shared" si="1"/>
        <v>194.34</v>
      </c>
      <c r="H39" s="19" t="s">
        <v>228</v>
      </c>
      <c r="I39" s="33" t="s">
        <v>218</v>
      </c>
      <c r="J39" s="32" t="str">
        <f t="shared" si="2"/>
        <v>Kieran Hillary</v>
      </c>
    </row>
    <row r="40" spans="1:10" x14ac:dyDescent="0.3">
      <c r="A40" s="28">
        <v>39</v>
      </c>
      <c r="B40" s="29">
        <v>42493</v>
      </c>
      <c r="C40" s="28" t="s">
        <v>256</v>
      </c>
      <c r="D40" s="28" t="s">
        <v>257</v>
      </c>
      <c r="E40" s="28">
        <v>53</v>
      </c>
      <c r="F40" s="30">
        <v>1.05</v>
      </c>
      <c r="G40" s="30">
        <f t="shared" si="1"/>
        <v>55.650000000000006</v>
      </c>
      <c r="H40" s="28" t="s">
        <v>217</v>
      </c>
      <c r="I40" s="31" t="s">
        <v>239</v>
      </c>
      <c r="J40" s="32" t="str">
        <f t="shared" si="2"/>
        <v>Robert Holt</v>
      </c>
    </row>
    <row r="41" spans="1:10" x14ac:dyDescent="0.3">
      <c r="A41" s="19">
        <v>40</v>
      </c>
      <c r="B41" s="20">
        <v>42493</v>
      </c>
      <c r="C41" s="19" t="s">
        <v>226</v>
      </c>
      <c r="D41" s="19" t="s">
        <v>227</v>
      </c>
      <c r="E41" s="19">
        <v>92</v>
      </c>
      <c r="F41" s="21">
        <v>0.63</v>
      </c>
      <c r="G41" s="21">
        <f t="shared" si="1"/>
        <v>57.96</v>
      </c>
      <c r="H41" s="19" t="s">
        <v>208</v>
      </c>
      <c r="I41" s="33" t="s">
        <v>240</v>
      </c>
      <c r="J41" s="32" t="str">
        <f t="shared" si="2"/>
        <v>John O'Connor</v>
      </c>
    </row>
    <row r="42" spans="1:10" x14ac:dyDescent="0.3">
      <c r="A42" s="28">
        <v>41</v>
      </c>
      <c r="B42" s="29">
        <v>42493</v>
      </c>
      <c r="C42" s="28" t="s">
        <v>237</v>
      </c>
      <c r="D42" s="28" t="s">
        <v>238</v>
      </c>
      <c r="E42" s="28">
        <v>64</v>
      </c>
      <c r="F42" s="30">
        <v>1.84</v>
      </c>
      <c r="G42" s="30">
        <f t="shared" si="1"/>
        <v>117.76</v>
      </c>
      <c r="H42" s="28" t="s">
        <v>217</v>
      </c>
      <c r="I42" s="31" t="s">
        <v>250</v>
      </c>
      <c r="J42" s="32" t="str">
        <f t="shared" si="2"/>
        <v>Mark Veale</v>
      </c>
    </row>
    <row r="43" spans="1:10" x14ac:dyDescent="0.3">
      <c r="A43" s="19">
        <v>42</v>
      </c>
      <c r="B43" s="20">
        <v>42493</v>
      </c>
      <c r="C43" s="19" t="s">
        <v>256</v>
      </c>
      <c r="D43" s="19" t="s">
        <v>257</v>
      </c>
      <c r="E43" s="19">
        <v>41</v>
      </c>
      <c r="F43" s="21">
        <v>1.05</v>
      </c>
      <c r="G43" s="21">
        <f t="shared" si="1"/>
        <v>43.050000000000004</v>
      </c>
      <c r="H43" s="19" t="s">
        <v>252</v>
      </c>
      <c r="I43" s="33" t="s">
        <v>235</v>
      </c>
      <c r="J43" s="32" t="str">
        <f t="shared" si="2"/>
        <v>Don Dullea</v>
      </c>
    </row>
    <row r="44" spans="1:10" x14ac:dyDescent="0.3">
      <c r="A44" s="28">
        <v>43</v>
      </c>
      <c r="B44" s="29">
        <v>42493</v>
      </c>
      <c r="C44" s="28" t="s">
        <v>200</v>
      </c>
      <c r="D44" s="28" t="s">
        <v>201</v>
      </c>
      <c r="E44" s="28">
        <v>59</v>
      </c>
      <c r="F44" s="30">
        <v>1.67</v>
      </c>
      <c r="G44" s="30">
        <f t="shared" si="1"/>
        <v>98.53</v>
      </c>
      <c r="H44" s="28" t="s">
        <v>252</v>
      </c>
      <c r="I44" s="31" t="s">
        <v>224</v>
      </c>
      <c r="J44" s="32" t="str">
        <f t="shared" si="2"/>
        <v>Don Dullea</v>
      </c>
    </row>
    <row r="45" spans="1:10" x14ac:dyDescent="0.3">
      <c r="A45" s="19">
        <v>44</v>
      </c>
      <c r="B45" s="20">
        <v>42493</v>
      </c>
      <c r="C45" s="19" t="s">
        <v>206</v>
      </c>
      <c r="D45" s="19" t="s">
        <v>207</v>
      </c>
      <c r="E45" s="19">
        <v>48</v>
      </c>
      <c r="F45" s="21">
        <v>1.28</v>
      </c>
      <c r="G45" s="21">
        <f t="shared" si="1"/>
        <v>61.44</v>
      </c>
      <c r="H45" s="19" t="s">
        <v>268</v>
      </c>
      <c r="I45" s="33" t="s">
        <v>239</v>
      </c>
      <c r="J45" s="32" t="str">
        <f t="shared" si="2"/>
        <v>Robert Holt</v>
      </c>
    </row>
    <row r="46" spans="1:10" x14ac:dyDescent="0.3">
      <c r="A46" s="28">
        <v>45</v>
      </c>
      <c r="B46" s="29">
        <v>42493</v>
      </c>
      <c r="C46" s="28" t="s">
        <v>221</v>
      </c>
      <c r="D46" s="28" t="s">
        <v>222</v>
      </c>
      <c r="E46" s="28">
        <v>81</v>
      </c>
      <c r="F46" s="30">
        <v>1.23</v>
      </c>
      <c r="G46" s="30">
        <f t="shared" si="1"/>
        <v>99.63</v>
      </c>
      <c r="H46" s="28" t="s">
        <v>223</v>
      </c>
      <c r="I46" s="31" t="s">
        <v>203</v>
      </c>
      <c r="J46" s="32" t="str">
        <f t="shared" si="2"/>
        <v>Katherine Condon</v>
      </c>
    </row>
    <row r="47" spans="1:10" x14ac:dyDescent="0.3">
      <c r="A47" s="19">
        <v>46</v>
      </c>
      <c r="B47" s="20">
        <v>42493</v>
      </c>
      <c r="C47" s="19" t="s">
        <v>226</v>
      </c>
      <c r="D47" s="19" t="s">
        <v>227</v>
      </c>
      <c r="E47" s="19">
        <v>68</v>
      </c>
      <c r="F47" s="21">
        <v>0.63</v>
      </c>
      <c r="G47" s="21">
        <f t="shared" si="1"/>
        <v>42.84</v>
      </c>
      <c r="H47" s="19" t="s">
        <v>233</v>
      </c>
      <c r="I47" s="33" t="s">
        <v>259</v>
      </c>
      <c r="J47" s="32" t="str">
        <f t="shared" si="2"/>
        <v>Paul Wickham</v>
      </c>
    </row>
    <row r="48" spans="1:10" x14ac:dyDescent="0.3">
      <c r="A48" s="28">
        <v>47</v>
      </c>
      <c r="B48" s="29">
        <v>42493</v>
      </c>
      <c r="C48" s="28" t="s">
        <v>200</v>
      </c>
      <c r="D48" s="28" t="s">
        <v>201</v>
      </c>
      <c r="E48" s="28">
        <v>185</v>
      </c>
      <c r="F48" s="30">
        <v>1.67</v>
      </c>
      <c r="G48" s="30">
        <f t="shared" si="1"/>
        <v>308.95</v>
      </c>
      <c r="H48" s="28" t="s">
        <v>217</v>
      </c>
      <c r="I48" s="31" t="s">
        <v>219</v>
      </c>
      <c r="J48" s="32" t="str">
        <f t="shared" si="2"/>
        <v>David Harpur</v>
      </c>
    </row>
    <row r="49" spans="1:10" x14ac:dyDescent="0.3">
      <c r="A49" s="19">
        <v>48</v>
      </c>
      <c r="B49" s="20">
        <v>42493</v>
      </c>
      <c r="C49" s="19" t="s">
        <v>221</v>
      </c>
      <c r="D49" s="19" t="s">
        <v>222</v>
      </c>
      <c r="E49" s="19">
        <v>53</v>
      </c>
      <c r="F49" s="21">
        <v>1.23</v>
      </c>
      <c r="G49" s="21">
        <f t="shared" si="1"/>
        <v>65.19</v>
      </c>
      <c r="H49" s="19" t="s">
        <v>223</v>
      </c>
      <c r="I49" s="33" t="s">
        <v>199</v>
      </c>
      <c r="J49" s="32" t="str">
        <f t="shared" si="2"/>
        <v>Jerry Colbert</v>
      </c>
    </row>
    <row r="50" spans="1:10" x14ac:dyDescent="0.3">
      <c r="A50" s="28">
        <v>49</v>
      </c>
      <c r="B50" s="29">
        <v>42493</v>
      </c>
      <c r="C50" s="28" t="s">
        <v>256</v>
      </c>
      <c r="D50" s="28" t="s">
        <v>257</v>
      </c>
      <c r="E50" s="28">
        <v>44</v>
      </c>
      <c r="F50" s="30">
        <v>1.05</v>
      </c>
      <c r="G50" s="30">
        <f t="shared" si="1"/>
        <v>46.2</v>
      </c>
      <c r="H50" s="28" t="s">
        <v>233</v>
      </c>
      <c r="I50" s="31" t="s">
        <v>249</v>
      </c>
      <c r="J50" s="32" t="str">
        <f t="shared" si="2"/>
        <v>Neil Power</v>
      </c>
    </row>
    <row r="51" spans="1:10" x14ac:dyDescent="0.3">
      <c r="A51" s="19">
        <v>50</v>
      </c>
      <c r="B51" s="20">
        <v>42493</v>
      </c>
      <c r="C51" s="19" t="s">
        <v>215</v>
      </c>
      <c r="D51" s="19" t="s">
        <v>216</v>
      </c>
      <c r="E51" s="19">
        <v>186</v>
      </c>
      <c r="F51" s="21">
        <v>2.52</v>
      </c>
      <c r="G51" s="21">
        <f t="shared" si="1"/>
        <v>468.72</v>
      </c>
      <c r="H51" s="19" t="s">
        <v>268</v>
      </c>
      <c r="I51" s="33" t="s">
        <v>247</v>
      </c>
      <c r="J51" s="32" t="str">
        <f t="shared" si="2"/>
        <v>Lisa O'Meara</v>
      </c>
    </row>
    <row r="52" spans="1:10" x14ac:dyDescent="0.3">
      <c r="A52" s="28">
        <v>51</v>
      </c>
      <c r="B52" s="29">
        <v>42493</v>
      </c>
      <c r="C52" s="28" t="s">
        <v>265</v>
      </c>
      <c r="D52" s="28" t="s">
        <v>266</v>
      </c>
      <c r="E52" s="28">
        <v>164</v>
      </c>
      <c r="F52" s="30">
        <v>1.04</v>
      </c>
      <c r="G52" s="30">
        <f t="shared" si="1"/>
        <v>170.56</v>
      </c>
      <c r="H52" s="28" t="s">
        <v>243</v>
      </c>
      <c r="I52" s="31" t="s">
        <v>203</v>
      </c>
      <c r="J52" s="32" t="str">
        <f t="shared" si="2"/>
        <v>Katherine Condon</v>
      </c>
    </row>
    <row r="53" spans="1:10" x14ac:dyDescent="0.3">
      <c r="A53" s="19">
        <v>52</v>
      </c>
      <c r="B53" s="20">
        <v>42493</v>
      </c>
      <c r="C53" s="19" t="s">
        <v>226</v>
      </c>
      <c r="D53" s="19" t="s">
        <v>227</v>
      </c>
      <c r="E53" s="19">
        <v>200</v>
      </c>
      <c r="F53" s="21">
        <v>0.63</v>
      </c>
      <c r="G53" s="21">
        <f t="shared" si="1"/>
        <v>126</v>
      </c>
      <c r="H53" s="19" t="s">
        <v>202</v>
      </c>
      <c r="I53" s="33" t="s">
        <v>254</v>
      </c>
      <c r="J53" s="32" t="str">
        <f t="shared" si="2"/>
        <v>Paula Cotter</v>
      </c>
    </row>
    <row r="54" spans="1:10" x14ac:dyDescent="0.3">
      <c r="A54" s="28">
        <v>53</v>
      </c>
      <c r="B54" s="29">
        <v>42493</v>
      </c>
      <c r="C54" s="28" t="s">
        <v>196</v>
      </c>
      <c r="D54" s="28" t="s">
        <v>197</v>
      </c>
      <c r="E54" s="28">
        <v>13</v>
      </c>
      <c r="F54" s="30">
        <v>2</v>
      </c>
      <c r="G54" s="30">
        <f t="shared" si="1"/>
        <v>26</v>
      </c>
      <c r="H54" s="28" t="s">
        <v>198</v>
      </c>
      <c r="I54" s="31" t="s">
        <v>239</v>
      </c>
      <c r="J54" s="32" t="str">
        <f t="shared" si="2"/>
        <v>Robert Holt</v>
      </c>
    </row>
    <row r="55" spans="1:10" x14ac:dyDescent="0.3">
      <c r="A55" s="19">
        <v>54</v>
      </c>
      <c r="B55" s="20">
        <v>42493</v>
      </c>
      <c r="C55" s="19" t="s">
        <v>245</v>
      </c>
      <c r="D55" s="19" t="s">
        <v>246</v>
      </c>
      <c r="E55" s="19">
        <v>71</v>
      </c>
      <c r="F55" s="21">
        <v>2.31</v>
      </c>
      <c r="G55" s="21">
        <f t="shared" si="1"/>
        <v>164.01</v>
      </c>
      <c r="H55" s="19" t="s">
        <v>208</v>
      </c>
      <c r="I55" s="33" t="s">
        <v>213</v>
      </c>
      <c r="J55" s="32" t="str">
        <f t="shared" si="2"/>
        <v>Colin Harpur</v>
      </c>
    </row>
    <row r="56" spans="1:10" x14ac:dyDescent="0.3">
      <c r="A56" s="28">
        <v>55</v>
      </c>
      <c r="B56" s="29">
        <v>42493</v>
      </c>
      <c r="C56" s="28" t="s">
        <v>221</v>
      </c>
      <c r="D56" s="28" t="s">
        <v>222</v>
      </c>
      <c r="E56" s="28">
        <v>78</v>
      </c>
      <c r="F56" s="30">
        <v>1.23</v>
      </c>
      <c r="G56" s="30">
        <f t="shared" si="1"/>
        <v>95.94</v>
      </c>
      <c r="H56" s="28" t="s">
        <v>228</v>
      </c>
      <c r="I56" s="31" t="s">
        <v>254</v>
      </c>
      <c r="J56" s="32" t="str">
        <f t="shared" si="2"/>
        <v>Paula Cotter</v>
      </c>
    </row>
    <row r="57" spans="1:10" x14ac:dyDescent="0.3">
      <c r="A57" s="19">
        <v>56</v>
      </c>
      <c r="B57" s="20">
        <v>42493</v>
      </c>
      <c r="C57" s="19" t="s">
        <v>237</v>
      </c>
      <c r="D57" s="19" t="s">
        <v>238</v>
      </c>
      <c r="E57" s="19">
        <v>102</v>
      </c>
      <c r="F57" s="21">
        <v>1.84</v>
      </c>
      <c r="G57" s="21">
        <f t="shared" si="1"/>
        <v>187.68</v>
      </c>
      <c r="H57" s="19" t="s">
        <v>202</v>
      </c>
      <c r="I57" s="33" t="s">
        <v>250</v>
      </c>
      <c r="J57" s="32" t="str">
        <f t="shared" si="2"/>
        <v>Mark Veale</v>
      </c>
    </row>
    <row r="58" spans="1:10" x14ac:dyDescent="0.3">
      <c r="A58" s="28">
        <v>57</v>
      </c>
      <c r="B58" s="29">
        <v>42493</v>
      </c>
      <c r="C58" s="28" t="s">
        <v>196</v>
      </c>
      <c r="D58" s="28" t="s">
        <v>197</v>
      </c>
      <c r="E58" s="28">
        <v>198</v>
      </c>
      <c r="F58" s="30">
        <v>2</v>
      </c>
      <c r="G58" s="30">
        <f t="shared" si="1"/>
        <v>396</v>
      </c>
      <c r="H58" s="28" t="s">
        <v>252</v>
      </c>
      <c r="I58" s="31" t="s">
        <v>250</v>
      </c>
      <c r="J58" s="32" t="str">
        <f t="shared" si="2"/>
        <v>Mark Veale</v>
      </c>
    </row>
    <row r="59" spans="1:10" x14ac:dyDescent="0.3">
      <c r="A59" s="19">
        <v>58</v>
      </c>
      <c r="B59" s="20">
        <v>42493</v>
      </c>
      <c r="C59" s="19" t="s">
        <v>237</v>
      </c>
      <c r="D59" s="19" t="s">
        <v>238</v>
      </c>
      <c r="E59" s="19">
        <v>173</v>
      </c>
      <c r="F59" s="21">
        <v>1.84</v>
      </c>
      <c r="G59" s="21">
        <f t="shared" si="1"/>
        <v>318.32</v>
      </c>
      <c r="H59" s="19" t="s">
        <v>217</v>
      </c>
      <c r="I59" s="33" t="s">
        <v>199</v>
      </c>
      <c r="J59" s="32" t="str">
        <f t="shared" si="2"/>
        <v>Jerry Colbert</v>
      </c>
    </row>
    <row r="60" spans="1:10" x14ac:dyDescent="0.3">
      <c r="A60" s="28">
        <v>59</v>
      </c>
      <c r="B60" s="29">
        <v>42493</v>
      </c>
      <c r="C60" s="28" t="s">
        <v>226</v>
      </c>
      <c r="D60" s="28" t="s">
        <v>227</v>
      </c>
      <c r="E60" s="28">
        <v>196</v>
      </c>
      <c r="F60" s="30">
        <v>0.63</v>
      </c>
      <c r="G60" s="30">
        <f t="shared" si="1"/>
        <v>123.48</v>
      </c>
      <c r="H60" s="28" t="s">
        <v>217</v>
      </c>
      <c r="I60" s="31" t="s">
        <v>249</v>
      </c>
      <c r="J60" s="32" t="str">
        <f t="shared" si="2"/>
        <v>Neil Power</v>
      </c>
    </row>
    <row r="61" spans="1:10" x14ac:dyDescent="0.3">
      <c r="A61" s="19">
        <v>60</v>
      </c>
      <c r="B61" s="20">
        <v>42493</v>
      </c>
      <c r="C61" s="19" t="s">
        <v>206</v>
      </c>
      <c r="D61" s="19" t="s">
        <v>207</v>
      </c>
      <c r="E61" s="19">
        <v>131</v>
      </c>
      <c r="F61" s="21">
        <v>1.28</v>
      </c>
      <c r="G61" s="21">
        <f t="shared" si="1"/>
        <v>167.68</v>
      </c>
      <c r="H61" s="19" t="s">
        <v>233</v>
      </c>
      <c r="I61" s="33" t="s">
        <v>199</v>
      </c>
      <c r="J61" s="32" t="str">
        <f t="shared" si="2"/>
        <v>Jerry Colbert</v>
      </c>
    </row>
    <row r="62" spans="1:10" x14ac:dyDescent="0.3">
      <c r="A62" s="28">
        <v>61</v>
      </c>
      <c r="B62" s="29">
        <v>42493</v>
      </c>
      <c r="C62" s="28" t="s">
        <v>231</v>
      </c>
      <c r="D62" s="28" t="s">
        <v>232</v>
      </c>
      <c r="E62" s="28">
        <v>174</v>
      </c>
      <c r="F62" s="30">
        <v>1.1399999999999999</v>
      </c>
      <c r="G62" s="30">
        <f t="shared" si="1"/>
        <v>198.35999999999999</v>
      </c>
      <c r="H62" s="28" t="s">
        <v>228</v>
      </c>
      <c r="I62" s="31" t="s">
        <v>240</v>
      </c>
      <c r="J62" s="32" t="str">
        <f t="shared" si="2"/>
        <v>John O'Connor</v>
      </c>
    </row>
    <row r="63" spans="1:10" x14ac:dyDescent="0.3">
      <c r="A63" s="19">
        <v>62</v>
      </c>
      <c r="B63" s="20">
        <v>42494</v>
      </c>
      <c r="C63" s="19" t="s">
        <v>265</v>
      </c>
      <c r="D63" s="19" t="s">
        <v>266</v>
      </c>
      <c r="E63" s="19">
        <v>95</v>
      </c>
      <c r="F63" s="21">
        <v>1.04</v>
      </c>
      <c r="G63" s="21">
        <f t="shared" si="1"/>
        <v>98.8</v>
      </c>
      <c r="H63" s="19" t="s">
        <v>223</v>
      </c>
      <c r="I63" s="33" t="s">
        <v>267</v>
      </c>
      <c r="J63" s="32" t="str">
        <f t="shared" si="2"/>
        <v>Lisa O'Meara</v>
      </c>
    </row>
    <row r="64" spans="1:10" x14ac:dyDescent="0.3">
      <c r="A64" s="28">
        <v>63</v>
      </c>
      <c r="B64" s="29">
        <v>42494</v>
      </c>
      <c r="C64" s="28" t="s">
        <v>231</v>
      </c>
      <c r="D64" s="28" t="s">
        <v>232</v>
      </c>
      <c r="E64" s="28">
        <v>91</v>
      </c>
      <c r="F64" s="30">
        <v>1.1399999999999999</v>
      </c>
      <c r="G64" s="30">
        <f t="shared" si="1"/>
        <v>103.74</v>
      </c>
      <c r="H64" s="28" t="s">
        <v>243</v>
      </c>
      <c r="I64" s="31" t="s">
        <v>269</v>
      </c>
      <c r="J64" s="32" t="str">
        <f t="shared" si="2"/>
        <v>Neil Power</v>
      </c>
    </row>
    <row r="65" spans="1:10" x14ac:dyDescent="0.3">
      <c r="A65" s="19">
        <v>64</v>
      </c>
      <c r="B65" s="20">
        <v>42494</v>
      </c>
      <c r="C65" s="19" t="s">
        <v>221</v>
      </c>
      <c r="D65" s="19" t="s">
        <v>222</v>
      </c>
      <c r="E65" s="19">
        <v>191</v>
      </c>
      <c r="F65" s="21">
        <v>1.23</v>
      </c>
      <c r="G65" s="21">
        <f t="shared" si="1"/>
        <v>234.93</v>
      </c>
      <c r="H65" s="19" t="s">
        <v>223</v>
      </c>
      <c r="I65" s="33" t="s">
        <v>259</v>
      </c>
      <c r="J65" s="32" t="str">
        <f t="shared" si="2"/>
        <v>Paul Wickham</v>
      </c>
    </row>
    <row r="66" spans="1:10" x14ac:dyDescent="0.3">
      <c r="A66" s="28">
        <v>65</v>
      </c>
      <c r="B66" s="29">
        <v>42494</v>
      </c>
      <c r="C66" s="28" t="s">
        <v>256</v>
      </c>
      <c r="D66" s="28" t="s">
        <v>257</v>
      </c>
      <c r="E66" s="28">
        <v>52</v>
      </c>
      <c r="F66" s="30">
        <v>1.05</v>
      </c>
      <c r="G66" s="30">
        <f t="shared" si="1"/>
        <v>54.6</v>
      </c>
      <c r="H66" s="28" t="s">
        <v>223</v>
      </c>
      <c r="I66" s="31" t="s">
        <v>213</v>
      </c>
      <c r="J66" s="32" t="str">
        <f t="shared" si="2"/>
        <v>Colin Harpur</v>
      </c>
    </row>
    <row r="67" spans="1:10" x14ac:dyDescent="0.3">
      <c r="A67" s="19">
        <v>66</v>
      </c>
      <c r="B67" s="20">
        <v>42494</v>
      </c>
      <c r="C67" s="19" t="s">
        <v>245</v>
      </c>
      <c r="D67" s="19" t="s">
        <v>246</v>
      </c>
      <c r="E67" s="19">
        <v>182</v>
      </c>
      <c r="F67" s="21">
        <v>2.31</v>
      </c>
      <c r="G67" s="21">
        <f t="shared" ref="G67:G82" si="3">E67*F67</f>
        <v>420.42</v>
      </c>
      <c r="H67" s="19" t="s">
        <v>252</v>
      </c>
      <c r="I67" s="33" t="s">
        <v>224</v>
      </c>
      <c r="J67" s="32" t="str">
        <f t="shared" si="2"/>
        <v>Don Dullea</v>
      </c>
    </row>
    <row r="68" spans="1:10" x14ac:dyDescent="0.3">
      <c r="A68" s="28">
        <v>67</v>
      </c>
      <c r="B68" s="29">
        <v>42494</v>
      </c>
      <c r="C68" s="28" t="s">
        <v>237</v>
      </c>
      <c r="D68" s="28" t="s">
        <v>238</v>
      </c>
      <c r="E68" s="28">
        <v>163</v>
      </c>
      <c r="F68" s="30">
        <v>1.84</v>
      </c>
      <c r="G68" s="30">
        <f t="shared" si="3"/>
        <v>299.92</v>
      </c>
      <c r="H68" s="28" t="s">
        <v>243</v>
      </c>
      <c r="I68" s="31" t="s">
        <v>254</v>
      </c>
      <c r="J68" s="32" t="str">
        <f t="shared" si="2"/>
        <v>Paula Cotter</v>
      </c>
    </row>
    <row r="69" spans="1:10" x14ac:dyDescent="0.3">
      <c r="A69" s="19">
        <v>68</v>
      </c>
      <c r="B69" s="20">
        <v>42494</v>
      </c>
      <c r="C69" s="19" t="s">
        <v>226</v>
      </c>
      <c r="D69" s="19" t="s">
        <v>227</v>
      </c>
      <c r="E69" s="19">
        <v>67</v>
      </c>
      <c r="F69" s="21">
        <v>0.63</v>
      </c>
      <c r="G69" s="21">
        <f t="shared" si="3"/>
        <v>42.21</v>
      </c>
      <c r="H69" s="19" t="s">
        <v>268</v>
      </c>
      <c r="I69" s="33" t="s">
        <v>224</v>
      </c>
      <c r="J69" s="32" t="str">
        <f t="shared" si="2"/>
        <v>Don Dullea</v>
      </c>
    </row>
    <row r="70" spans="1:10" x14ac:dyDescent="0.3">
      <c r="A70" s="28">
        <v>69</v>
      </c>
      <c r="B70" s="29">
        <v>42494</v>
      </c>
      <c r="C70" s="28" t="s">
        <v>226</v>
      </c>
      <c r="D70" s="28" t="s">
        <v>227</v>
      </c>
      <c r="E70" s="28">
        <v>185</v>
      </c>
      <c r="F70" s="30">
        <v>0.63</v>
      </c>
      <c r="G70" s="30">
        <f t="shared" si="3"/>
        <v>116.55</v>
      </c>
      <c r="H70" s="28" t="s">
        <v>217</v>
      </c>
      <c r="I70" s="31" t="s">
        <v>254</v>
      </c>
      <c r="J70" s="32" t="str">
        <f t="shared" ref="J70:J82" si="4">IFERROR(VLOOKUP(I70,$M$4:$N$19,2,FALSE),VLOOKUP(I70,$M$4:$N$19,2,TRUE))</f>
        <v>Paula Cotter</v>
      </c>
    </row>
    <row r="71" spans="1:10" x14ac:dyDescent="0.3">
      <c r="A71" s="19">
        <v>70</v>
      </c>
      <c r="B71" s="20">
        <v>42494</v>
      </c>
      <c r="C71" s="19" t="s">
        <v>256</v>
      </c>
      <c r="D71" s="19" t="s">
        <v>257</v>
      </c>
      <c r="E71" s="19">
        <v>98</v>
      </c>
      <c r="F71" s="21">
        <v>1.05</v>
      </c>
      <c r="G71" s="21">
        <f t="shared" si="3"/>
        <v>102.9</v>
      </c>
      <c r="H71" s="19" t="s">
        <v>208</v>
      </c>
      <c r="I71" s="33" t="s">
        <v>203</v>
      </c>
      <c r="J71" s="32" t="str">
        <f t="shared" si="4"/>
        <v>Katherine Condon</v>
      </c>
    </row>
    <row r="72" spans="1:10" x14ac:dyDescent="0.3">
      <c r="A72" s="28">
        <v>71</v>
      </c>
      <c r="B72" s="29">
        <v>42494</v>
      </c>
      <c r="C72" s="28" t="s">
        <v>237</v>
      </c>
      <c r="D72" s="28" t="s">
        <v>238</v>
      </c>
      <c r="E72" s="28">
        <v>92</v>
      </c>
      <c r="F72" s="30">
        <v>1.84</v>
      </c>
      <c r="G72" s="30">
        <f t="shared" si="3"/>
        <v>169.28</v>
      </c>
      <c r="H72" s="28" t="s">
        <v>243</v>
      </c>
      <c r="I72" s="31" t="s">
        <v>213</v>
      </c>
      <c r="J72" s="32" t="str">
        <f t="shared" si="4"/>
        <v>Colin Harpur</v>
      </c>
    </row>
    <row r="73" spans="1:10" x14ac:dyDescent="0.3">
      <c r="A73" s="19">
        <v>72</v>
      </c>
      <c r="B73" s="20">
        <v>42494</v>
      </c>
      <c r="C73" s="19" t="s">
        <v>245</v>
      </c>
      <c r="D73" s="19" t="s">
        <v>246</v>
      </c>
      <c r="E73" s="19">
        <v>112</v>
      </c>
      <c r="F73" s="21">
        <v>2.31</v>
      </c>
      <c r="G73" s="21">
        <f t="shared" si="3"/>
        <v>258.72000000000003</v>
      </c>
      <c r="H73" s="19" t="s">
        <v>243</v>
      </c>
      <c r="I73" s="33" t="s">
        <v>254</v>
      </c>
      <c r="J73" s="32" t="str">
        <f t="shared" si="4"/>
        <v>Paula Cotter</v>
      </c>
    </row>
    <row r="74" spans="1:10" x14ac:dyDescent="0.3">
      <c r="A74" s="28">
        <v>73</v>
      </c>
      <c r="B74" s="29">
        <v>42494</v>
      </c>
      <c r="C74" s="28" t="s">
        <v>206</v>
      </c>
      <c r="D74" s="28" t="s">
        <v>207</v>
      </c>
      <c r="E74" s="28">
        <v>90</v>
      </c>
      <c r="F74" s="30">
        <v>1.28</v>
      </c>
      <c r="G74" s="30">
        <f t="shared" si="3"/>
        <v>115.2</v>
      </c>
      <c r="H74" s="28" t="s">
        <v>202</v>
      </c>
      <c r="I74" s="31" t="s">
        <v>250</v>
      </c>
      <c r="J74" s="32" t="str">
        <f t="shared" si="4"/>
        <v>Mark Veale</v>
      </c>
    </row>
    <row r="75" spans="1:10" x14ac:dyDescent="0.3">
      <c r="A75" s="19">
        <v>74</v>
      </c>
      <c r="B75" s="20">
        <v>42494</v>
      </c>
      <c r="C75" s="19" t="s">
        <v>237</v>
      </c>
      <c r="D75" s="19" t="s">
        <v>238</v>
      </c>
      <c r="E75" s="19">
        <v>179</v>
      </c>
      <c r="F75" s="21">
        <v>1.84</v>
      </c>
      <c r="G75" s="21">
        <f t="shared" si="3"/>
        <v>329.36</v>
      </c>
      <c r="H75" s="19" t="s">
        <v>252</v>
      </c>
      <c r="I75" s="33" t="s">
        <v>267</v>
      </c>
      <c r="J75" s="32" t="str">
        <f t="shared" si="4"/>
        <v>Lisa O'Meara</v>
      </c>
    </row>
    <row r="76" spans="1:10" x14ac:dyDescent="0.3">
      <c r="A76" s="28">
        <v>75</v>
      </c>
      <c r="B76" s="29">
        <v>42494</v>
      </c>
      <c r="C76" s="28" t="s">
        <v>256</v>
      </c>
      <c r="D76" s="28" t="s">
        <v>257</v>
      </c>
      <c r="E76" s="28">
        <v>174</v>
      </c>
      <c r="F76" s="30">
        <v>1.05</v>
      </c>
      <c r="G76" s="30">
        <f t="shared" si="3"/>
        <v>182.70000000000002</v>
      </c>
      <c r="H76" s="28" t="s">
        <v>228</v>
      </c>
      <c r="I76" s="31" t="s">
        <v>199</v>
      </c>
      <c r="J76" s="32" t="str">
        <f t="shared" si="4"/>
        <v>Jerry Colbert</v>
      </c>
    </row>
    <row r="77" spans="1:10" x14ac:dyDescent="0.3">
      <c r="A77" s="19">
        <v>76</v>
      </c>
      <c r="B77" s="20">
        <v>42494</v>
      </c>
      <c r="C77" s="19" t="s">
        <v>221</v>
      </c>
      <c r="D77" s="19" t="s">
        <v>222</v>
      </c>
      <c r="E77" s="19">
        <v>173</v>
      </c>
      <c r="F77" s="21">
        <v>1.23</v>
      </c>
      <c r="G77" s="21">
        <f t="shared" si="3"/>
        <v>212.79</v>
      </c>
      <c r="H77" s="19" t="s">
        <v>198</v>
      </c>
      <c r="I77" s="33" t="s">
        <v>210</v>
      </c>
      <c r="J77" s="32" t="str">
        <f t="shared" si="4"/>
        <v>Brian O'Driscoll</v>
      </c>
    </row>
    <row r="78" spans="1:10" x14ac:dyDescent="0.3">
      <c r="A78" s="28">
        <v>77</v>
      </c>
      <c r="B78" s="29">
        <v>42494</v>
      </c>
      <c r="C78" s="28" t="s">
        <v>256</v>
      </c>
      <c r="D78" s="28" t="s">
        <v>257</v>
      </c>
      <c r="E78" s="28">
        <v>38</v>
      </c>
      <c r="F78" s="30">
        <v>1.05</v>
      </c>
      <c r="G78" s="30">
        <f t="shared" si="3"/>
        <v>39.9</v>
      </c>
      <c r="H78" s="28" t="s">
        <v>217</v>
      </c>
      <c r="I78" s="31" t="s">
        <v>209</v>
      </c>
      <c r="J78" s="32" t="str">
        <f t="shared" si="4"/>
        <v>Jim Mackessy</v>
      </c>
    </row>
    <row r="79" spans="1:10" x14ac:dyDescent="0.3">
      <c r="A79" s="19">
        <v>78</v>
      </c>
      <c r="B79" s="20">
        <v>42494</v>
      </c>
      <c r="C79" s="19" t="s">
        <v>265</v>
      </c>
      <c r="D79" s="19" t="s">
        <v>266</v>
      </c>
      <c r="E79" s="19">
        <v>160</v>
      </c>
      <c r="F79" s="21">
        <v>1.04</v>
      </c>
      <c r="G79" s="21">
        <f t="shared" si="3"/>
        <v>166.4</v>
      </c>
      <c r="H79" s="19" t="s">
        <v>268</v>
      </c>
      <c r="I79" s="33" t="s">
        <v>249</v>
      </c>
      <c r="J79" s="32" t="str">
        <f t="shared" si="4"/>
        <v>Neil Power</v>
      </c>
    </row>
    <row r="80" spans="1:10" x14ac:dyDescent="0.3">
      <c r="A80" s="28">
        <v>79</v>
      </c>
      <c r="B80" s="29">
        <v>42494</v>
      </c>
      <c r="C80" s="28" t="s">
        <v>262</v>
      </c>
      <c r="D80" s="28" t="s">
        <v>263</v>
      </c>
      <c r="E80" s="28">
        <v>161</v>
      </c>
      <c r="F80" s="30">
        <v>1.02</v>
      </c>
      <c r="G80" s="30">
        <f t="shared" si="3"/>
        <v>164.22</v>
      </c>
      <c r="H80" s="28" t="s">
        <v>268</v>
      </c>
      <c r="I80" s="31" t="s">
        <v>218</v>
      </c>
      <c r="J80" s="32" t="str">
        <f t="shared" si="4"/>
        <v>Kieran Hillary</v>
      </c>
    </row>
    <row r="81" spans="1:10" x14ac:dyDescent="0.3">
      <c r="A81" s="19">
        <v>80</v>
      </c>
      <c r="B81" s="20">
        <v>42494</v>
      </c>
      <c r="C81" s="19" t="s">
        <v>215</v>
      </c>
      <c r="D81" s="19" t="s">
        <v>216</v>
      </c>
      <c r="E81" s="19">
        <v>173</v>
      </c>
      <c r="F81" s="21">
        <v>2.52</v>
      </c>
      <c r="G81" s="21">
        <f t="shared" si="3"/>
        <v>435.96</v>
      </c>
      <c r="H81" s="19" t="s">
        <v>198</v>
      </c>
      <c r="I81" s="33" t="s">
        <v>249</v>
      </c>
      <c r="J81" s="32" t="str">
        <f t="shared" si="4"/>
        <v>Neil Power</v>
      </c>
    </row>
    <row r="82" spans="1:10" x14ac:dyDescent="0.3">
      <c r="A82" s="34">
        <v>81</v>
      </c>
      <c r="B82" s="35">
        <v>42494</v>
      </c>
      <c r="C82" s="34" t="s">
        <v>245</v>
      </c>
      <c r="D82" s="34" t="s">
        <v>246</v>
      </c>
      <c r="E82" s="34">
        <v>146</v>
      </c>
      <c r="F82" s="36">
        <v>2.31</v>
      </c>
      <c r="G82" s="36">
        <f t="shared" si="3"/>
        <v>337.26</v>
      </c>
      <c r="H82" s="34" t="s">
        <v>268</v>
      </c>
      <c r="I82" s="37" t="s">
        <v>199</v>
      </c>
      <c r="J82" s="32" t="str">
        <f t="shared" si="4"/>
        <v>Jerry Colbert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6023-69CF-4DD2-BA88-3426DB117365}">
  <dimension ref="A1:K28"/>
  <sheetViews>
    <sheetView zoomScale="120" zoomScaleNormal="120" workbookViewId="0">
      <selection activeCell="F2" sqref="F2"/>
    </sheetView>
  </sheetViews>
  <sheetFormatPr defaultRowHeight="14.4" x14ac:dyDescent="0.3"/>
  <cols>
    <col min="1" max="1" width="14.44140625" style="4" customWidth="1"/>
    <col min="2" max="2" width="18.109375" style="4" customWidth="1"/>
    <col min="3" max="3" width="18.33203125" style="4" customWidth="1"/>
    <col min="4" max="4" width="9.5546875" style="4" customWidth="1"/>
    <col min="5" max="5" width="24.33203125" style="4" customWidth="1"/>
    <col min="6" max="6" width="10.44140625" bestFit="1" customWidth="1"/>
    <col min="7" max="7" width="10.33203125" bestFit="1" customWidth="1"/>
    <col min="8" max="8" width="11.44140625" bestFit="1" customWidth="1"/>
    <col min="9" max="9" width="7.109375" bestFit="1" customWidth="1"/>
    <col min="10" max="10" width="12.5546875" customWidth="1"/>
    <col min="11" max="11" width="16.44140625" customWidth="1"/>
  </cols>
  <sheetData>
    <row r="1" spans="1:11" s="1" customFormat="1" x14ac:dyDescent="0.3">
      <c r="A1" s="5" t="s">
        <v>8</v>
      </c>
      <c r="B1" s="5"/>
      <c r="C1" s="41" t="s">
        <v>9</v>
      </c>
      <c r="D1" s="41"/>
      <c r="E1" s="41"/>
    </row>
    <row r="2" spans="1:11" ht="28.8" customHeight="1" thickBot="1" x14ac:dyDescent="0.45">
      <c r="A2" s="42" t="s">
        <v>10</v>
      </c>
      <c r="B2" s="42"/>
    </row>
    <row r="3" spans="1:11" ht="15" thickTop="1" x14ac:dyDescent="0.3"/>
    <row r="4" spans="1:11" s="1" customFormat="1" ht="27.6" customHeight="1" x14ac:dyDescent="0.3">
      <c r="A4" s="5" t="s">
        <v>11</v>
      </c>
      <c r="B4" s="5" t="s">
        <v>12</v>
      </c>
      <c r="C4" s="5" t="s">
        <v>13</v>
      </c>
      <c r="D4" s="5" t="s">
        <v>107</v>
      </c>
      <c r="E4" s="5" t="s">
        <v>106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</row>
    <row r="5" spans="1:11" x14ac:dyDescent="0.3">
      <c r="A5" s="4" t="s">
        <v>19</v>
      </c>
      <c r="B5" s="4" t="s">
        <v>20</v>
      </c>
      <c r="C5" s="4" t="s">
        <v>21</v>
      </c>
      <c r="D5" s="4" t="str">
        <f>UPPER(LEFT(C5,1))</f>
        <v>H</v>
      </c>
      <c r="E5" s="4" t="str">
        <f>_xlfn.CONCAT(C5,"@scholarshiptrust.ie")</f>
        <v>hugh@scholarshiptrust.ie</v>
      </c>
      <c r="F5" t="s">
        <v>22</v>
      </c>
      <c r="G5" t="s">
        <v>23</v>
      </c>
      <c r="H5" s="6">
        <v>10000</v>
      </c>
      <c r="I5" t="s">
        <v>24</v>
      </c>
      <c r="J5" s="3">
        <v>43405</v>
      </c>
      <c r="K5" t="str">
        <f>IF(H5&gt;=30000,"Instalments"," ")</f>
        <v xml:space="preserve"> </v>
      </c>
    </row>
    <row r="6" spans="1:11" x14ac:dyDescent="0.3">
      <c r="A6" s="4" t="s">
        <v>25</v>
      </c>
      <c r="B6" s="4" t="s">
        <v>26</v>
      </c>
      <c r="C6" s="4" t="s">
        <v>27</v>
      </c>
      <c r="D6" s="4" t="str">
        <f t="shared" ref="D6:D28" si="0">UPPER(LEFT(C6,1))</f>
        <v>K</v>
      </c>
      <c r="E6" s="4" t="str">
        <f t="shared" ref="E6:E28" si="1">_xlfn.CONCAT(C6,"@scholarshiptrust.ie")</f>
        <v>katie@scholarshiptrust.ie</v>
      </c>
      <c r="F6" t="s">
        <v>22</v>
      </c>
      <c r="G6" t="s">
        <v>28</v>
      </c>
      <c r="H6" s="6">
        <v>8000</v>
      </c>
      <c r="I6" t="s">
        <v>24</v>
      </c>
      <c r="J6" s="3">
        <v>43358</v>
      </c>
      <c r="K6" t="str">
        <f t="shared" ref="K6:K28" si="2">IF(H6&gt;=30000,"Instalments"," ")</f>
        <v xml:space="preserve"> </v>
      </c>
    </row>
    <row r="7" spans="1:11" ht="28.8" x14ac:dyDescent="0.3">
      <c r="A7" s="4" t="s">
        <v>29</v>
      </c>
      <c r="B7" s="4" t="s">
        <v>30</v>
      </c>
      <c r="C7" s="4" t="s">
        <v>31</v>
      </c>
      <c r="D7" s="4" t="str">
        <f t="shared" si="0"/>
        <v>M</v>
      </c>
      <c r="E7" s="4" t="str">
        <f t="shared" si="1"/>
        <v>marianne@scholarshiptrust.ie</v>
      </c>
      <c r="F7" t="s">
        <v>32</v>
      </c>
      <c r="G7" t="s">
        <v>33</v>
      </c>
      <c r="H7" s="6">
        <v>10000</v>
      </c>
      <c r="I7" t="s">
        <v>34</v>
      </c>
      <c r="J7" s="3">
        <v>43295</v>
      </c>
      <c r="K7" t="str">
        <f t="shared" si="2"/>
        <v xml:space="preserve"> </v>
      </c>
    </row>
    <row r="8" spans="1:11" x14ac:dyDescent="0.3">
      <c r="A8" s="4" t="s">
        <v>35</v>
      </c>
      <c r="B8" s="4" t="s">
        <v>36</v>
      </c>
      <c r="C8" s="4" t="s">
        <v>37</v>
      </c>
      <c r="D8" s="4" t="str">
        <f t="shared" si="0"/>
        <v>J</v>
      </c>
      <c r="E8" s="4" t="str">
        <f t="shared" si="1"/>
        <v>jean@scholarshiptrust.ie</v>
      </c>
      <c r="F8" t="s">
        <v>38</v>
      </c>
      <c r="G8" t="s">
        <v>39</v>
      </c>
      <c r="H8" s="6">
        <v>20000</v>
      </c>
      <c r="I8" t="s">
        <v>34</v>
      </c>
      <c r="J8" s="3">
        <v>43186</v>
      </c>
      <c r="K8" t="str">
        <f t="shared" si="2"/>
        <v xml:space="preserve"> </v>
      </c>
    </row>
    <row r="9" spans="1:11" x14ac:dyDescent="0.3">
      <c r="A9" s="4" t="s">
        <v>40</v>
      </c>
      <c r="B9" s="4" t="s">
        <v>41</v>
      </c>
      <c r="C9" s="4" t="s">
        <v>42</v>
      </c>
      <c r="D9" s="4" t="str">
        <f t="shared" si="0"/>
        <v>S</v>
      </c>
      <c r="E9" s="4" t="str">
        <f t="shared" si="1"/>
        <v>shawn@scholarshiptrust.ie</v>
      </c>
      <c r="F9" t="s">
        <v>32</v>
      </c>
      <c r="G9" t="s">
        <v>43</v>
      </c>
      <c r="H9" s="6">
        <v>30000</v>
      </c>
      <c r="I9" t="s">
        <v>34</v>
      </c>
      <c r="J9" s="3">
        <v>43344</v>
      </c>
      <c r="K9" t="str">
        <f t="shared" si="2"/>
        <v>Instalments</v>
      </c>
    </row>
    <row r="10" spans="1:11" x14ac:dyDescent="0.3">
      <c r="A10" s="4" t="s">
        <v>44</v>
      </c>
      <c r="B10" s="4" t="s">
        <v>45</v>
      </c>
      <c r="C10" s="4" t="s">
        <v>46</v>
      </c>
      <c r="D10" s="4" t="str">
        <f t="shared" si="0"/>
        <v>L</v>
      </c>
      <c r="E10" s="4" t="str">
        <f t="shared" si="1"/>
        <v>lan@scholarshiptrust.ie</v>
      </c>
      <c r="F10" t="s">
        <v>22</v>
      </c>
      <c r="G10" t="s">
        <v>23</v>
      </c>
      <c r="H10" s="6">
        <v>15000</v>
      </c>
      <c r="I10" t="s">
        <v>24</v>
      </c>
      <c r="J10" s="3">
        <v>43180</v>
      </c>
      <c r="K10" t="str">
        <f t="shared" si="2"/>
        <v xml:space="preserve"> </v>
      </c>
    </row>
    <row r="11" spans="1:11" x14ac:dyDescent="0.3">
      <c r="A11" s="4" t="s">
        <v>47</v>
      </c>
      <c r="B11" s="4" t="s">
        <v>48</v>
      </c>
      <c r="C11" s="4" t="s">
        <v>49</v>
      </c>
      <c r="D11" s="4" t="str">
        <f t="shared" si="0"/>
        <v>L</v>
      </c>
      <c r="E11" s="4" t="str">
        <f t="shared" si="1"/>
        <v>larry@scholarshiptrust.ie</v>
      </c>
      <c r="F11" t="s">
        <v>22</v>
      </c>
      <c r="G11" t="s">
        <v>23</v>
      </c>
      <c r="H11" s="6">
        <v>10000</v>
      </c>
      <c r="I11" t="s">
        <v>24</v>
      </c>
      <c r="J11" s="3">
        <v>43176</v>
      </c>
      <c r="K11" t="str">
        <f t="shared" si="2"/>
        <v xml:space="preserve"> </v>
      </c>
    </row>
    <row r="12" spans="1:11" ht="28.8" x14ac:dyDescent="0.3">
      <c r="A12" s="4" t="s">
        <v>50</v>
      </c>
      <c r="B12" s="4" t="s">
        <v>51</v>
      </c>
      <c r="C12" s="4" t="s">
        <v>52</v>
      </c>
      <c r="D12" s="4" t="str">
        <f t="shared" si="0"/>
        <v>A</v>
      </c>
      <c r="E12" s="4" t="str">
        <f t="shared" si="1"/>
        <v>ashewin@scholarshiptrust.ie</v>
      </c>
      <c r="F12" t="s">
        <v>53</v>
      </c>
      <c r="G12" t="s">
        <v>54</v>
      </c>
      <c r="H12" s="6">
        <v>40000</v>
      </c>
      <c r="I12" t="s">
        <v>34</v>
      </c>
      <c r="J12" s="3">
        <v>43374</v>
      </c>
      <c r="K12" t="str">
        <f t="shared" si="2"/>
        <v>Instalments</v>
      </c>
    </row>
    <row r="13" spans="1:11" x14ac:dyDescent="0.3">
      <c r="A13" s="4" t="s">
        <v>55</v>
      </c>
      <c r="B13" s="4" t="s">
        <v>56</v>
      </c>
      <c r="C13" s="4" t="s">
        <v>57</v>
      </c>
      <c r="D13" s="4" t="str">
        <f t="shared" si="0"/>
        <v>C</v>
      </c>
      <c r="E13" s="4" t="str">
        <f t="shared" si="1"/>
        <v>cleta@scholarshiptrust.ie</v>
      </c>
      <c r="F13" t="s">
        <v>53</v>
      </c>
      <c r="G13" t="s">
        <v>58</v>
      </c>
      <c r="H13" s="6">
        <v>25000</v>
      </c>
      <c r="I13" t="s">
        <v>24</v>
      </c>
      <c r="J13" s="3">
        <v>43344</v>
      </c>
      <c r="K13" t="str">
        <f t="shared" si="2"/>
        <v xml:space="preserve"> </v>
      </c>
    </row>
    <row r="14" spans="1:11" x14ac:dyDescent="0.3">
      <c r="A14" s="4" t="s">
        <v>59</v>
      </c>
      <c r="B14" s="4" t="s">
        <v>60</v>
      </c>
      <c r="C14" s="4" t="s">
        <v>61</v>
      </c>
      <c r="D14" s="4" t="str">
        <f t="shared" si="0"/>
        <v>J</v>
      </c>
      <c r="E14" s="4" t="str">
        <f t="shared" si="1"/>
        <v>joyce@scholarshiptrust.ie</v>
      </c>
      <c r="F14" t="s">
        <v>22</v>
      </c>
      <c r="G14" t="s">
        <v>62</v>
      </c>
      <c r="H14" s="6">
        <v>8000</v>
      </c>
      <c r="I14" t="s">
        <v>34</v>
      </c>
      <c r="J14" s="3">
        <v>43405</v>
      </c>
      <c r="K14" t="str">
        <f t="shared" si="2"/>
        <v xml:space="preserve"> </v>
      </c>
    </row>
    <row r="15" spans="1:11" x14ac:dyDescent="0.3">
      <c r="A15" s="4" t="s">
        <v>63</v>
      </c>
      <c r="B15" s="4" t="s">
        <v>64</v>
      </c>
      <c r="C15" s="4" t="s">
        <v>65</v>
      </c>
      <c r="D15" s="4" t="str">
        <f t="shared" si="0"/>
        <v>A</v>
      </c>
      <c r="E15" s="4" t="str">
        <f t="shared" si="1"/>
        <v>ahjamu@scholarshiptrust.ie</v>
      </c>
      <c r="F15" t="s">
        <v>32</v>
      </c>
      <c r="G15" t="s">
        <v>43</v>
      </c>
      <c r="H15" s="6">
        <v>27000</v>
      </c>
      <c r="I15" t="s">
        <v>34</v>
      </c>
      <c r="J15" s="3">
        <v>43115</v>
      </c>
      <c r="K15" t="str">
        <f t="shared" si="2"/>
        <v xml:space="preserve"> </v>
      </c>
    </row>
    <row r="16" spans="1:11" x14ac:dyDescent="0.3">
      <c r="A16" s="4" t="s">
        <v>66</v>
      </c>
      <c r="B16" s="4" t="s">
        <v>67</v>
      </c>
      <c r="C16" s="4" t="s">
        <v>68</v>
      </c>
      <c r="D16" s="4" t="str">
        <f t="shared" si="0"/>
        <v>R</v>
      </c>
      <c r="E16" s="4" t="str">
        <f t="shared" si="1"/>
        <v>ryan@scholarshiptrust.ie</v>
      </c>
      <c r="F16" t="s">
        <v>38</v>
      </c>
      <c r="G16" t="s">
        <v>69</v>
      </c>
      <c r="H16" s="6">
        <v>20000</v>
      </c>
      <c r="I16" t="s">
        <v>34</v>
      </c>
      <c r="J16" s="3">
        <v>43409</v>
      </c>
      <c r="K16" t="str">
        <f t="shared" si="2"/>
        <v xml:space="preserve"> </v>
      </c>
    </row>
    <row r="17" spans="1:11" x14ac:dyDescent="0.3">
      <c r="A17" s="4" t="s">
        <v>70</v>
      </c>
      <c r="B17" s="4" t="s">
        <v>71</v>
      </c>
      <c r="C17" s="4" t="s">
        <v>72</v>
      </c>
      <c r="D17" s="4" t="str">
        <f t="shared" si="0"/>
        <v>A</v>
      </c>
      <c r="E17" s="4" t="str">
        <f t="shared" si="1"/>
        <v>austin@scholarshiptrust.ie</v>
      </c>
      <c r="F17" t="s">
        <v>53</v>
      </c>
      <c r="G17" t="s">
        <v>54</v>
      </c>
      <c r="H17" s="6">
        <v>30000</v>
      </c>
      <c r="I17" t="s">
        <v>34</v>
      </c>
      <c r="J17" s="3">
        <v>43408</v>
      </c>
      <c r="K17" t="str">
        <f t="shared" si="2"/>
        <v>Instalments</v>
      </c>
    </row>
    <row r="18" spans="1:11" x14ac:dyDescent="0.3">
      <c r="A18" s="4" t="s">
        <v>73</v>
      </c>
      <c r="B18" s="4" t="s">
        <v>74</v>
      </c>
      <c r="C18" s="4" t="s">
        <v>75</v>
      </c>
      <c r="D18" s="4" t="str">
        <f t="shared" si="0"/>
        <v>C</v>
      </c>
      <c r="E18" s="4" t="str">
        <f t="shared" si="1"/>
        <v>caitlin@scholarshiptrust.ie</v>
      </c>
      <c r="F18" t="s">
        <v>22</v>
      </c>
      <c r="G18" t="s">
        <v>62</v>
      </c>
      <c r="H18" s="6">
        <v>12000</v>
      </c>
      <c r="I18" t="s">
        <v>24</v>
      </c>
      <c r="J18" s="3">
        <v>43206</v>
      </c>
      <c r="K18" t="str">
        <f t="shared" si="2"/>
        <v xml:space="preserve"> </v>
      </c>
    </row>
    <row r="19" spans="1:11" x14ac:dyDescent="0.3">
      <c r="A19" s="4" t="s">
        <v>76</v>
      </c>
      <c r="B19" s="4" t="s">
        <v>77</v>
      </c>
      <c r="C19" s="4" t="s">
        <v>78</v>
      </c>
      <c r="D19" s="4" t="str">
        <f t="shared" si="0"/>
        <v>N</v>
      </c>
      <c r="E19" s="4" t="str">
        <f t="shared" si="1"/>
        <v>nicole@scholarshiptrust.ie</v>
      </c>
      <c r="F19" t="s">
        <v>53</v>
      </c>
      <c r="G19" t="s">
        <v>58</v>
      </c>
      <c r="H19" s="6">
        <v>18000</v>
      </c>
      <c r="I19" t="s">
        <v>24</v>
      </c>
      <c r="J19" s="3">
        <v>43378</v>
      </c>
      <c r="K19" t="str">
        <f t="shared" si="2"/>
        <v xml:space="preserve"> </v>
      </c>
    </row>
    <row r="20" spans="1:11" x14ac:dyDescent="0.3">
      <c r="A20" s="4" t="s">
        <v>79</v>
      </c>
      <c r="B20" s="4" t="s">
        <v>80</v>
      </c>
      <c r="C20" s="4" t="s">
        <v>81</v>
      </c>
      <c r="D20" s="4" t="str">
        <f t="shared" si="0"/>
        <v>O</v>
      </c>
      <c r="E20" s="4" t="str">
        <f t="shared" si="1"/>
        <v>oscar@scholarshiptrust.ie</v>
      </c>
      <c r="F20" t="s">
        <v>53</v>
      </c>
      <c r="G20" t="s">
        <v>54</v>
      </c>
      <c r="H20" s="6">
        <v>41000</v>
      </c>
      <c r="I20" t="s">
        <v>34</v>
      </c>
      <c r="J20" s="3">
        <v>43103</v>
      </c>
      <c r="K20" t="str">
        <f t="shared" si="2"/>
        <v>Instalments</v>
      </c>
    </row>
    <row r="21" spans="1:11" ht="28.8" x14ac:dyDescent="0.3">
      <c r="A21" s="4" t="s">
        <v>82</v>
      </c>
      <c r="B21" s="4" t="s">
        <v>83</v>
      </c>
      <c r="C21" s="4" t="s">
        <v>84</v>
      </c>
      <c r="D21" s="4" t="str">
        <f t="shared" si="0"/>
        <v>S</v>
      </c>
      <c r="E21" s="4" t="str">
        <f t="shared" si="1"/>
        <v>stephen@scholarshiptrust.ie</v>
      </c>
      <c r="F21" t="s">
        <v>32</v>
      </c>
      <c r="G21" t="s">
        <v>43</v>
      </c>
      <c r="H21" s="6">
        <v>26000</v>
      </c>
      <c r="I21" t="s">
        <v>34</v>
      </c>
      <c r="J21" s="3">
        <v>43378</v>
      </c>
      <c r="K21" t="str">
        <f t="shared" si="2"/>
        <v xml:space="preserve"> </v>
      </c>
    </row>
    <row r="22" spans="1:11" x14ac:dyDescent="0.3">
      <c r="A22" s="4" t="s">
        <v>85</v>
      </c>
      <c r="B22" s="4" t="s">
        <v>86</v>
      </c>
      <c r="C22" s="4" t="s">
        <v>87</v>
      </c>
      <c r="D22" s="4" t="str">
        <f t="shared" si="0"/>
        <v>D</v>
      </c>
      <c r="E22" s="4" t="str">
        <f t="shared" si="1"/>
        <v>dana@scholarshiptrust.ie</v>
      </c>
      <c r="F22" t="s">
        <v>22</v>
      </c>
      <c r="G22" t="s">
        <v>62</v>
      </c>
      <c r="H22" s="6">
        <v>9000</v>
      </c>
      <c r="I22" t="s">
        <v>24</v>
      </c>
      <c r="J22" s="3">
        <v>43449</v>
      </c>
      <c r="K22" t="str">
        <f t="shared" si="2"/>
        <v xml:space="preserve"> </v>
      </c>
    </row>
    <row r="23" spans="1:11" x14ac:dyDescent="0.3">
      <c r="A23" s="4" t="s">
        <v>88</v>
      </c>
      <c r="B23" s="4" t="s">
        <v>89</v>
      </c>
      <c r="C23" s="4" t="s">
        <v>90</v>
      </c>
      <c r="D23" s="4" t="str">
        <f t="shared" si="0"/>
        <v>G</v>
      </c>
      <c r="E23" s="4" t="str">
        <f t="shared" si="1"/>
        <v>ginette@scholarshiptrust.ie</v>
      </c>
      <c r="F23" t="s">
        <v>32</v>
      </c>
      <c r="G23" t="s">
        <v>43</v>
      </c>
      <c r="H23" s="6">
        <v>23000</v>
      </c>
      <c r="I23" t="s">
        <v>34</v>
      </c>
      <c r="J23" s="3">
        <v>43159</v>
      </c>
      <c r="K23" t="str">
        <f t="shared" si="2"/>
        <v xml:space="preserve"> </v>
      </c>
    </row>
    <row r="24" spans="1:11" x14ac:dyDescent="0.3">
      <c r="A24" s="4" t="s">
        <v>91</v>
      </c>
      <c r="B24" s="4" t="s">
        <v>92</v>
      </c>
      <c r="C24" s="4" t="s">
        <v>93</v>
      </c>
      <c r="D24" s="4" t="str">
        <f t="shared" si="0"/>
        <v>L</v>
      </c>
      <c r="E24" s="4" t="str">
        <f t="shared" si="1"/>
        <v>lisa@scholarshiptrust.ie</v>
      </c>
      <c r="F24" t="s">
        <v>53</v>
      </c>
      <c r="G24" t="s">
        <v>58</v>
      </c>
      <c r="H24" s="6">
        <v>20000</v>
      </c>
      <c r="I24" t="s">
        <v>34</v>
      </c>
      <c r="J24" s="3">
        <v>43221</v>
      </c>
      <c r="K24" t="str">
        <f t="shared" si="2"/>
        <v xml:space="preserve"> </v>
      </c>
    </row>
    <row r="25" spans="1:11" x14ac:dyDescent="0.3">
      <c r="A25" s="4" t="s">
        <v>94</v>
      </c>
      <c r="B25" s="4" t="s">
        <v>95</v>
      </c>
      <c r="C25" s="4" t="s">
        <v>96</v>
      </c>
      <c r="D25" s="4" t="str">
        <f t="shared" si="0"/>
        <v>M</v>
      </c>
      <c r="E25" s="4" t="str">
        <f t="shared" si="1"/>
        <v>moe@scholarshiptrust.ie</v>
      </c>
      <c r="F25" t="s">
        <v>32</v>
      </c>
      <c r="G25" t="s">
        <v>43</v>
      </c>
      <c r="H25" s="6">
        <v>26000</v>
      </c>
      <c r="I25" t="s">
        <v>34</v>
      </c>
      <c r="J25" s="3">
        <v>43409</v>
      </c>
      <c r="K25" t="str">
        <f t="shared" si="2"/>
        <v xml:space="preserve"> </v>
      </c>
    </row>
    <row r="26" spans="1:11" x14ac:dyDescent="0.3">
      <c r="A26" s="4" t="s">
        <v>97</v>
      </c>
      <c r="B26" s="4" t="s">
        <v>98</v>
      </c>
      <c r="C26" s="4" t="s">
        <v>99</v>
      </c>
      <c r="D26" s="4" t="str">
        <f t="shared" si="0"/>
        <v>J</v>
      </c>
      <c r="E26" s="4" t="str">
        <f t="shared" si="1"/>
        <v>jalprit@scholarshiptrust.ie</v>
      </c>
      <c r="F26" t="s">
        <v>53</v>
      </c>
      <c r="G26" t="s">
        <v>54</v>
      </c>
      <c r="H26" s="6">
        <v>35000</v>
      </c>
      <c r="I26" t="s">
        <v>34</v>
      </c>
      <c r="J26" s="3">
        <v>43419</v>
      </c>
      <c r="K26" t="str">
        <f t="shared" si="2"/>
        <v>Instalments</v>
      </c>
    </row>
    <row r="27" spans="1:11" ht="28.8" x14ac:dyDescent="0.3">
      <c r="A27" s="4" t="s">
        <v>100</v>
      </c>
      <c r="B27" s="4" t="s">
        <v>101</v>
      </c>
      <c r="C27" s="4" t="s">
        <v>102</v>
      </c>
      <c r="D27" s="4" t="str">
        <f t="shared" si="0"/>
        <v>K</v>
      </c>
      <c r="E27" s="4" t="str">
        <f t="shared" si="1"/>
        <v>khrysinka@scholarshiptrust.ie</v>
      </c>
      <c r="F27" t="s">
        <v>38</v>
      </c>
      <c r="G27" t="s">
        <v>39</v>
      </c>
      <c r="H27" s="6">
        <v>15000</v>
      </c>
      <c r="I27" t="s">
        <v>24</v>
      </c>
      <c r="J27" s="3">
        <v>43388</v>
      </c>
      <c r="K27" t="str">
        <f t="shared" si="2"/>
        <v xml:space="preserve"> </v>
      </c>
    </row>
    <row r="28" spans="1:11" x14ac:dyDescent="0.3">
      <c r="A28" s="4" t="s">
        <v>103</v>
      </c>
      <c r="B28" s="4" t="s">
        <v>104</v>
      </c>
      <c r="C28" s="4" t="s">
        <v>105</v>
      </c>
      <c r="D28" s="4" t="str">
        <f t="shared" si="0"/>
        <v>C</v>
      </c>
      <c r="E28" s="4" t="str">
        <f t="shared" si="1"/>
        <v>curtis@scholarshiptrust.ie</v>
      </c>
      <c r="F28" t="s">
        <v>38</v>
      </c>
      <c r="G28" t="s">
        <v>69</v>
      </c>
      <c r="H28" s="6">
        <v>20000</v>
      </c>
      <c r="I28" t="s">
        <v>34</v>
      </c>
      <c r="J28" s="3">
        <v>43344</v>
      </c>
      <c r="K28" t="str">
        <f t="shared" si="2"/>
        <v xml:space="preserve"> </v>
      </c>
    </row>
  </sheetData>
  <mergeCells count="2">
    <mergeCell ref="C1:E1"/>
    <mergeCell ref="A2:B2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51C86-E875-4E03-9989-1BC747907839}">
  <dimension ref="A3:F13"/>
  <sheetViews>
    <sheetView topLeftCell="A6" workbookViewId="0">
      <selection activeCell="J19" sqref="J19"/>
    </sheetView>
  </sheetViews>
  <sheetFormatPr defaultRowHeight="14.4" x14ac:dyDescent="0.3"/>
  <cols>
    <col min="1" max="1" width="10.77734375" bestFit="1" customWidth="1"/>
    <col min="2" max="2" width="14.44140625" bestFit="1" customWidth="1"/>
    <col min="3" max="3" width="15.44140625" bestFit="1" customWidth="1"/>
    <col min="4" max="4" width="10.77734375" bestFit="1" customWidth="1"/>
    <col min="5" max="5" width="14.44140625" bestFit="1" customWidth="1"/>
    <col min="6" max="6" width="15.44140625" bestFit="1" customWidth="1"/>
    <col min="7" max="12" width="6" bestFit="1" customWidth="1"/>
    <col min="13" max="13" width="7" bestFit="1" customWidth="1"/>
    <col min="14" max="14" width="5" bestFit="1" customWidth="1"/>
    <col min="15" max="15" width="15.44140625" bestFit="1" customWidth="1"/>
    <col min="16" max="20" width="6" bestFit="1" customWidth="1"/>
    <col min="21" max="23" width="7" bestFit="1" customWidth="1"/>
    <col min="24" max="24" width="6" bestFit="1" customWidth="1"/>
    <col min="25" max="25" width="19.21875" bestFit="1" customWidth="1"/>
    <col min="26" max="26" width="20.21875" bestFit="1" customWidth="1"/>
  </cols>
  <sheetData>
    <row r="3" spans="1:6" x14ac:dyDescent="0.3">
      <c r="A3" s="13" t="s">
        <v>15</v>
      </c>
      <c r="B3" t="s">
        <v>186</v>
      </c>
      <c r="D3" s="13" t="s">
        <v>15</v>
      </c>
      <c r="E3" t="s">
        <v>186</v>
      </c>
      <c r="F3" t="s">
        <v>271</v>
      </c>
    </row>
    <row r="4" spans="1:6" x14ac:dyDescent="0.3">
      <c r="A4" s="14" t="s">
        <v>69</v>
      </c>
      <c r="B4" s="43">
        <v>40000</v>
      </c>
      <c r="D4" s="14" t="s">
        <v>53</v>
      </c>
      <c r="E4" s="43">
        <v>209000</v>
      </c>
      <c r="F4" s="44">
        <v>0.41967871485943775</v>
      </c>
    </row>
    <row r="5" spans="1:6" x14ac:dyDescent="0.3">
      <c r="A5" s="14" t="s">
        <v>43</v>
      </c>
      <c r="B5" s="43">
        <v>132000</v>
      </c>
      <c r="D5" s="14" t="s">
        <v>32</v>
      </c>
      <c r="E5" s="43">
        <v>142000</v>
      </c>
      <c r="F5" s="44">
        <v>0.28514056224899598</v>
      </c>
    </row>
    <row r="6" spans="1:6" x14ac:dyDescent="0.3">
      <c r="A6" s="14" t="s">
        <v>28</v>
      </c>
      <c r="B6" s="43">
        <v>8000</v>
      </c>
      <c r="D6" s="14" t="s">
        <v>22</v>
      </c>
      <c r="E6" s="43">
        <v>72000</v>
      </c>
      <c r="F6" s="44">
        <v>0.14457831325301204</v>
      </c>
    </row>
    <row r="7" spans="1:6" x14ac:dyDescent="0.3">
      <c r="A7" s="14" t="s">
        <v>54</v>
      </c>
      <c r="B7" s="43">
        <v>146000</v>
      </c>
      <c r="D7" s="14" t="s">
        <v>38</v>
      </c>
      <c r="E7" s="43">
        <v>75000</v>
      </c>
      <c r="F7" s="44">
        <v>0.15060240963855423</v>
      </c>
    </row>
    <row r="8" spans="1:6" x14ac:dyDescent="0.3">
      <c r="A8" s="14" t="s">
        <v>58</v>
      </c>
      <c r="B8" s="43">
        <v>63000</v>
      </c>
      <c r="D8" s="14" t="s">
        <v>187</v>
      </c>
      <c r="E8" s="43">
        <v>498000</v>
      </c>
      <c r="F8" s="44">
        <v>1</v>
      </c>
    </row>
    <row r="9" spans="1:6" x14ac:dyDescent="0.3">
      <c r="A9" s="14" t="s">
        <v>39</v>
      </c>
      <c r="B9" s="43">
        <v>35000</v>
      </c>
    </row>
    <row r="10" spans="1:6" x14ac:dyDescent="0.3">
      <c r="A10" s="14" t="s">
        <v>23</v>
      </c>
      <c r="B10" s="43">
        <v>35000</v>
      </c>
    </row>
    <row r="11" spans="1:6" x14ac:dyDescent="0.3">
      <c r="A11" s="14" t="s">
        <v>62</v>
      </c>
      <c r="B11" s="43">
        <v>29000</v>
      </c>
    </row>
    <row r="12" spans="1:6" x14ac:dyDescent="0.3">
      <c r="A12" s="14" t="s">
        <v>33</v>
      </c>
      <c r="B12" s="43">
        <v>10000</v>
      </c>
    </row>
    <row r="13" spans="1:6" x14ac:dyDescent="0.3">
      <c r="A13" s="14" t="s">
        <v>187</v>
      </c>
      <c r="B13" s="43">
        <v>498000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97081c-d843-4eb1-ad33-5c1181a49972">
      <Terms xmlns="http://schemas.microsoft.com/office/infopath/2007/PartnerControls"/>
    </lcf76f155ced4ddcb4097134ff3c332f>
    <TaxCatchAll xmlns="581a1376-a414-402c-bb7c-e06fb8997aec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F E E A A B Q S w M E F A A C A A g A b E f D U t U e S Q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Q K R i Y m e g Y 0 + T M z G N z M P I W 8 E d C 5 I F k n Q x r k 0 p 6 S 0 K N U u N U / X 3 c l G H 8 a 1 0 Y d 6 w Q 4 A U E s D B B Q A A g A I A G x H w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R 8 N S y y Z w 8 k o B A A A 8 A g A A E w A c A E Z v c m 1 1 b G F z L 1 N l Y 3 R p b 2 4 x L m 0 g o h g A K K A U A A A A A A A A A A A A A A A A A A A A A A A A A A A A b Y 9 P a 8 J A E M X P D e Q 7 D O l F Y Q m N t E I r O U i 0 f w 5 a S 9 K T K W W b T D W 4 2 Q 2 7 k 6 K I 3 7 2 r S a u g e 9 m d 3 9 s 3 M 8 9 g R o W S E D d 3 M H A d 1 z F L r j G H q D a k S t Q G Q h B I r g P 2 x K r W G V o S m R 9 / p L K 6 R E m d x 0 K g H y l J t j A d L 3 p I 3 4 0 1 p h U n X a Q j N C t S V T p e Z y g g U h o B J q 8 x 9 G 6 C e y h V t j K n 0 o F O L P 0 M 0 v 8 V f F q T 1 2 X z E Y q i L A h 1 6 F 1 5 z B p E X U o T 9 h m M Z a b y Q i 7 C o H f X Y / B W K 8 K Y N g L D 4 9 O f K o k f X d Z E u f Z m W p V W y + E Z e W 6 n e D Z X w r / s x 1 Z p e a d J z W D e 8 q E Q c c Y F 1 y Y k X Z + 2 j J Z c L m z H Z F P h s V 2 i u T T f S p f N w n v R d C 7 M Z 9 u t 9 5 c Z p s q 3 E V 8 k 9 W / 9 v W P H Y O t N e Y m W k q 2 B c E 0 H + I T S 2 s / w c I H n D W b c m E p p O v u d 2 I z t z K O w 6 7 p O I S + G G / w C U E s B A i 0 A F A A C A A g A b E f D U t U e S Q a l A A A A 9 Q A A A B I A A A A A A A A A A A A A A A A A A A A A A E N v b m Z p Z y 9 Q Y W N r Y W d l L n h t b F B L A Q I t A B Q A A g A I A G x H w 1 I P y u m r p A A A A O k A A A A T A A A A A A A A A A A A A A A A A P E A A A B b Q 2 9 u d G V u d F 9 U e X B l c 1 0 u e G 1 s U E s B A i 0 A F A A C A A g A b E f D U s s m c P J K A Q A A P A I A A B M A A A A A A A A A A A A A A A A A 4 g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Q s A A A A A A A B L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N 1 c 3 R v b W V y c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R m l s b F R h c m d l d C I g V m F s d W U 9 I n N D d X N 0 b 2 1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D N U M D c 6 N T k 6 M j Q u N T E 5 M T Y 5 M F o i I C 8 + P E V u d H J 5 I F R 5 c G U 9 I k Z p b G x D b 2 x 1 b W 5 U e X B l c y I g V m F s d W U 9 I n N B d 1 l H Q X d Z R y I g L z 4 8 R W 5 0 c n k g V H l w Z T 0 i R m l s b E N v b H V t b k 5 h b W V z I i B W Y W x 1 Z T 0 i c 1 s m c X V v d D t D d X N 0 b 2 1 l c i B O b y 4 m c X V v d D s s J n F 1 b 3 Q 7 T m F t Z S Z x d W 9 0 O y w m c X V v d D t H Z W 5 k Z X I m c X V v d D s s J n F 1 b 3 Q 7 Q W d l J n F 1 b 3 Q 7 L C Z x d W 9 0 O 1 B h c 3 N w b 3 J 0 J n F 1 b 3 Q 7 L C Z x d W 9 0 O 1 R v d X I g T m 8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z L 0 N o Y W 5 n Z W Q g V H l w Z S 5 7 Q 3 V z d G 9 t Z X I g T m 8 u L D B 9 J n F 1 b 3 Q 7 L C Z x d W 9 0 O 1 N l Y 3 R p b 2 4 x L 0 N 1 c 3 R v b W V y c y 9 D a G F u Z 2 V k I F R 5 c G U u e 0 5 h b W U s M X 0 m c X V v d D s s J n F 1 b 3 Q 7 U 2 V j d G l v b j E v Q 3 V z d G 9 t Z X J z L 0 N o Y W 5 n Z W Q g V H l w Z S 5 7 R 2 V u Z G V y L D J 9 J n F 1 b 3 Q 7 L C Z x d W 9 0 O 1 N l Y 3 R p b 2 4 x L 0 N 1 c 3 R v b W V y c y 9 D a G F u Z 2 V k I F R 5 c G U u e 0 F n Z S w z f S Z x d W 9 0 O y w m c X V v d D t T Z W N 0 a W 9 u M S 9 D d X N 0 b 2 1 l c n M v Q 2 h h b m d l Z C B U e X B l L n t Q Y X N z c G 9 y d C w 0 f S Z x d W 9 0 O y w m c X V v d D t T Z W N 0 a W 9 u M S 9 D d X N 0 b 2 1 l c n M v Q 2 h h b m d l Z C B U e X B l L n t U b 3 V y I E 5 v L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d X N 0 b 2 1 l c n M v Q 2 h h b m d l Z C B U e X B l L n t D d X N 0 b 2 1 l c i B O b y 4 s M H 0 m c X V v d D s s J n F 1 b 3 Q 7 U 2 V j d G l v b j E v Q 3 V z d G 9 t Z X J z L 0 N o Y W 5 n Z W Q g V H l w Z S 5 7 T m F t Z S w x f S Z x d W 9 0 O y w m c X V v d D t T Z W N 0 a W 9 u M S 9 D d X N 0 b 2 1 l c n M v Q 2 h h b m d l Z C B U e X B l L n t H Z W 5 k Z X I s M n 0 m c X V v d D s s J n F 1 b 3 Q 7 U 2 V j d G l v b j E v Q 3 V z d G 9 t Z X J z L 0 N o Y W 5 n Z W Q g V H l w Z S 5 7 Q W d l L D N 9 J n F 1 b 3 Q 7 L C Z x d W 9 0 O 1 N l Y 3 R p b 2 4 x L 0 N 1 c 3 R v b W V y c y 9 D a G F u Z 2 V k I F R 5 c G U u e 1 B h c 3 N w b 3 J 0 L D R 9 J n F 1 b 3 Q 7 L C Z x d W 9 0 O 1 N l Y 3 R p b 2 4 x L 0 N 1 c 3 R v b W V y c y 9 D a G F u Z 2 V k I F R 5 c G U u e 1 R v d X I g T m 8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H J 8 0 x D V w T o I n T V y G o / P 8 A A A A A A I A A A A A A B B m A A A A A Q A A I A A A A P J d e U y h J n o x A R f 3 q J T m w G o J U p r G B 3 / 3 a 4 E E f o 4 h f M m 1 A A A A A A 6 A A A A A A g A A I A A A A F A r e x R q 5 S P b Q e 8 J w 0 i Y N 4 X X 5 R q T m g l h Z b L z T T z E b Q v g U A A A A N 1 / 2 t c q c r D t o X S Q b r C 0 S C e b h 6 w q 1 x L 6 T 6 Q O Z p K 0 8 F N e 4 U f W e T A H l t r i d x M 2 E 0 4 d x K 1 y j y Q K Y X P p P a Z x 0 C 4 9 2 G h Q U o a i w v Q i 1 c n r D l + l V y H i Q A A A A P q I e G R I e g C N h t t n Q n y Q F T v F F k Y i U a k 4 x n q K T x K 9 h H q I p O l J i w k v 0 1 D 4 7 0 I k O L C N z v l l y T N I 8 4 C 8 G M o 0 a J y t P w Q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7BE1B33478BD4BBB126480D5FD6BD2" ma:contentTypeVersion="19" ma:contentTypeDescription="Create a new document." ma:contentTypeScope="" ma:versionID="61ee7eeb45a6bbd21b143e7e1590db8e">
  <xsd:schema xmlns:xsd="http://www.w3.org/2001/XMLSchema" xmlns:xs="http://www.w3.org/2001/XMLSchema" xmlns:p="http://schemas.microsoft.com/office/2006/metadata/properties" xmlns:ns2="9697081c-d843-4eb1-ad33-5c1181a49972" xmlns:ns3="581a1376-a414-402c-bb7c-e06fb8997aec" targetNamespace="http://schemas.microsoft.com/office/2006/metadata/properties" ma:root="true" ma:fieldsID="d040359044eb3da4010df48722456e65" ns2:_="" ns3:_="">
    <xsd:import namespace="9697081c-d843-4eb1-ad33-5c1181a49972"/>
    <xsd:import namespace="581a1376-a414-402c-bb7c-e06fb8997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97081c-d843-4eb1-ad33-5c1181a499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190e3c4-0eae-444d-811d-176d1047e7d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1a1376-a414-402c-bb7c-e06fb8997ae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7960dd0-3682-4dbf-94af-50a0a4ff36fd}" ma:internalName="TaxCatchAll" ma:showField="CatchAllData" ma:web="581a1376-a414-402c-bb7c-e06fb8997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657001-E365-4F6D-A929-4BC4D843A32F}">
  <ds:schemaRefs>
    <ds:schemaRef ds:uri="http://schemas.microsoft.com/office/2006/metadata/properties"/>
    <ds:schemaRef ds:uri="http://schemas.microsoft.com/office/infopath/2007/PartnerControls"/>
    <ds:schemaRef ds:uri="9697081c-d843-4eb1-ad33-5c1181a49972"/>
    <ds:schemaRef ds:uri="581a1376-a414-402c-bb7c-e06fb8997aec"/>
  </ds:schemaRefs>
</ds:datastoreItem>
</file>

<file path=customXml/itemProps2.xml><?xml version="1.0" encoding="utf-8"?>
<ds:datastoreItem xmlns:ds="http://schemas.openxmlformats.org/officeDocument/2006/customXml" ds:itemID="{F5D36453-0438-41CB-8F6C-1B37B9DC52A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940777F-ACAB-4E56-AA47-9426872EC4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97081c-d843-4eb1-ad33-5c1181a49972"/>
    <ds:schemaRef ds:uri="581a1376-a414-402c-bb7c-e06fb8997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63C5CD7-6FA6-4BA6-8DFF-7E9A3D12AC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IF Validation</vt:lpstr>
      <vt:lpstr>VLOOKUP Validation</vt:lpstr>
      <vt:lpstr>Scholarships</vt:lpstr>
      <vt:lpstr>AwardsPivotTable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Aliyu Aremu</dc:creator>
  <cp:lastModifiedBy>Aliyu Aremu</cp:lastModifiedBy>
  <dcterms:created xsi:type="dcterms:W3CDTF">2021-04-14T17:56:53Z</dcterms:created>
  <dcterms:modified xsi:type="dcterms:W3CDTF">2024-04-23T00:50:03Z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0x010100FA7BE1B33478BD4BBB126480D5FD6BD2</vt:lpwstr>
  </property>
</Properties>
</file>