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7" i="10"/>
  <c r="W16"/>
  <c r="W15"/>
  <c r="W14"/>
  <c r="W13"/>
  <c r="W12"/>
  <c r="W10"/>
  <c r="E8" i="18"/>
  <c r="F8"/>
  <c r="G8"/>
  <c r="H8"/>
  <c r="I8"/>
  <c r="J8"/>
  <c r="K8"/>
  <c r="D8"/>
  <c r="D2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1" i="8" l="1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Q13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<sst xmlns="http://schemas.openxmlformats.org/spreadsheetml/2006/main" count="740" uniqueCount="333">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</sst>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8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5">
      <calculatedColumnFormula>SUM(Table1689[[#This Row],[DPS]]*Table1689[[#This Row],[Avg Accuracy]])</calculatedColumnFormula>
    </tableColumn>
    <tableColumn id="15" name="DPS" dataDxfId="8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tabSelected="1" workbookViewId="0">
      <selection activeCell="I29" sqref="I29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155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156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157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158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299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308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307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309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310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311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312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313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314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315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317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316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328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88" priority="2" operator="greaterThan">
      <formula>1.73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252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130</v>
      </c>
      <c r="F3" t="s">
        <v>131</v>
      </c>
      <c r="G3" t="s">
        <v>140</v>
      </c>
      <c r="H3" t="s">
        <v>139</v>
      </c>
      <c r="I3" t="s">
        <v>129</v>
      </c>
      <c r="J3" t="s">
        <v>133</v>
      </c>
      <c r="K3" t="s">
        <v>134</v>
      </c>
      <c r="L3" t="s">
        <v>5</v>
      </c>
      <c r="M3" s="15" t="s">
        <v>78</v>
      </c>
      <c r="N3" s="16" t="s">
        <v>79</v>
      </c>
      <c r="O3" s="21" t="s">
        <v>132</v>
      </c>
      <c r="P3" s="21" t="s">
        <v>91</v>
      </c>
      <c r="Q3" s="21" t="s">
        <v>297</v>
      </c>
    </row>
    <row r="4" spans="1:17" s="4" customFormat="1" ht="15.75" thickTop="1">
      <c r="A4" s="6" t="s">
        <v>138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164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165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152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153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137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142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161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162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163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166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272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298</v>
      </c>
    </row>
    <row r="16" spans="1:17">
      <c r="A16" s="1" t="s">
        <v>273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279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327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F15" sqref="F15"/>
    </sheetView>
  </sheetViews>
  <sheetFormatPr defaultRowHeight="15"/>
  <cols>
    <col min="1" max="1" width="19.5703125" customWidth="1"/>
  </cols>
  <sheetData>
    <row r="1" spans="1:17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/>
      <c r="K1" s="1"/>
    </row>
    <row r="2" spans="1:17">
      <c r="A2" t="s">
        <v>50</v>
      </c>
      <c r="B2">
        <f>COUNTIF(Table1689[Vol.], 1)</f>
        <v>5</v>
      </c>
      <c r="C2">
        <f>COUNTIF(Table1689[Vol.], 2)</f>
        <v>0</v>
      </c>
      <c r="D2">
        <f>COUNTIF(Table1689[Vol.], 3)</f>
        <v>13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7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7">
      <c r="A4" t="s">
        <v>51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7">
      <c r="A5" t="s">
        <v>52</v>
      </c>
      <c r="B5">
        <f>COUNTIF(Table16810[Vol.], 1)</f>
        <v>17</v>
      </c>
      <c r="C5">
        <f>COUNTIF(Table16810[Vol.], 2)</f>
        <v>7</v>
      </c>
      <c r="D5">
        <f>COUNTIF(Table16810[Vol.], 3)</f>
        <v>7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7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8</v>
      </c>
      <c r="E6">
        <f>COUNTIF(Table1681011[Vol.], 4)</f>
        <v>2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7">
      <c r="A7" t="s">
        <v>53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7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1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7">
      <c r="A9" t="s">
        <v>54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7">
      <c r="A10" t="s">
        <v>66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7">
      <c r="A11" t="s">
        <v>250</v>
      </c>
      <c r="B11">
        <f>COUNTIF(Table16892[Vol.], 1)</f>
        <v>6</v>
      </c>
      <c r="C11">
        <f>COUNTIF(Table16892[Vol.], 2)</f>
        <v>3</v>
      </c>
      <c r="D11">
        <f>COUNTIF(Table16892[Vol.], 3)</f>
        <v>1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7">
      <c r="A13" t="s">
        <v>57</v>
      </c>
      <c r="B13">
        <f>SUM(B2:B11)</f>
        <v>47</v>
      </c>
      <c r="C13">
        <f>SUM(C2:C11)</f>
        <v>15</v>
      </c>
      <c r="D13">
        <f>SUM(D2:D11)</f>
        <v>30</v>
      </c>
      <c r="E13">
        <f>SUM(E2:E11)</f>
        <v>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  <c r="P13" t="s">
        <v>329</v>
      </c>
      <c r="Q13">
        <f>SUM(B13:O13)</f>
        <v>96</v>
      </c>
    </row>
    <row r="14" spans="1:17">
      <c r="A14" t="s">
        <v>94</v>
      </c>
      <c r="B14">
        <f>Math!B2</f>
        <v>10</v>
      </c>
      <c r="C14">
        <f>Math!B3</f>
        <v>7</v>
      </c>
      <c r="D14">
        <f>Math!B4</f>
        <v>5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7">
      <c r="A16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6" sqref="C6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100</v>
      </c>
      <c r="B1" t="s">
        <v>99</v>
      </c>
      <c r="D1" t="s">
        <v>95</v>
      </c>
      <c r="E1" t="s">
        <v>96</v>
      </c>
      <c r="F1" t="s">
        <v>97</v>
      </c>
      <c r="G1" t="s">
        <v>98</v>
      </c>
      <c r="H1" t="s">
        <v>206</v>
      </c>
      <c r="I1" t="s">
        <v>207</v>
      </c>
      <c r="J1" t="s">
        <v>208</v>
      </c>
      <c r="K1" t="s">
        <v>209</v>
      </c>
      <c r="M1" t="s">
        <v>101</v>
      </c>
      <c r="N1" t="s">
        <v>102</v>
      </c>
      <c r="O1" t="s">
        <v>103</v>
      </c>
      <c r="P1" t="s">
        <v>104</v>
      </c>
      <c r="Q1" t="s">
        <v>210</v>
      </c>
      <c r="R1" t="s">
        <v>211</v>
      </c>
      <c r="S1" t="s">
        <v>212</v>
      </c>
      <c r="T1" t="s">
        <v>213</v>
      </c>
      <c r="V1" t="s">
        <v>105</v>
      </c>
      <c r="W1" t="s">
        <v>106</v>
      </c>
      <c r="X1" t="s">
        <v>107</v>
      </c>
      <c r="Y1" t="s">
        <v>108</v>
      </c>
      <c r="Z1" t="s">
        <v>214</v>
      </c>
      <c r="AA1" t="s">
        <v>215</v>
      </c>
      <c r="AB1" t="s">
        <v>216</v>
      </c>
      <c r="AC1" t="s">
        <v>217</v>
      </c>
      <c r="AE1" t="s">
        <v>109</v>
      </c>
      <c r="AF1" t="s">
        <v>110</v>
      </c>
      <c r="AG1" t="s">
        <v>111</v>
      </c>
      <c r="AH1" t="s">
        <v>112</v>
      </c>
      <c r="AI1" t="s">
        <v>218</v>
      </c>
      <c r="AJ1" t="s">
        <v>219</v>
      </c>
      <c r="AK1" t="s">
        <v>220</v>
      </c>
      <c r="AL1" t="s">
        <v>221</v>
      </c>
      <c r="AN1" t="s">
        <v>113</v>
      </c>
      <c r="AO1" t="s">
        <v>114</v>
      </c>
      <c r="AP1" t="s">
        <v>115</v>
      </c>
      <c r="AQ1" t="s">
        <v>116</v>
      </c>
      <c r="AR1" t="s">
        <v>222</v>
      </c>
      <c r="AS1" t="s">
        <v>223</v>
      </c>
      <c r="AT1" t="s">
        <v>224</v>
      </c>
      <c r="AU1" t="s">
        <v>225</v>
      </c>
      <c r="AW1" t="s">
        <v>117</v>
      </c>
      <c r="AX1" t="s">
        <v>118</v>
      </c>
      <c r="AY1" t="s">
        <v>119</v>
      </c>
      <c r="AZ1" t="s">
        <v>120</v>
      </c>
      <c r="BA1" t="s">
        <v>226</v>
      </c>
      <c r="BB1" t="s">
        <v>227</v>
      </c>
      <c r="BC1" t="s">
        <v>228</v>
      </c>
      <c r="BD1" t="s">
        <v>229</v>
      </c>
      <c r="BF1" t="s">
        <v>121</v>
      </c>
      <c r="BG1" t="s">
        <v>122</v>
      </c>
      <c r="BH1" t="s">
        <v>123</v>
      </c>
      <c r="BI1" t="s">
        <v>124</v>
      </c>
      <c r="BJ1" t="s">
        <v>231</v>
      </c>
      <c r="BK1" t="s">
        <v>230</v>
      </c>
      <c r="BL1" t="s">
        <v>232</v>
      </c>
      <c r="BM1" t="s">
        <v>233</v>
      </c>
      <c r="BO1" t="s">
        <v>125</v>
      </c>
      <c r="BP1" t="s">
        <v>126</v>
      </c>
      <c r="BQ1" t="s">
        <v>127</v>
      </c>
      <c r="BR1" t="s">
        <v>128</v>
      </c>
      <c r="BS1" t="s">
        <v>234</v>
      </c>
      <c r="BT1" t="s">
        <v>235</v>
      </c>
      <c r="BU1" t="s">
        <v>236</v>
      </c>
      <c r="BV1" t="s">
        <v>237</v>
      </c>
      <c r="BX1" t="s">
        <v>202</v>
      </c>
      <c r="BY1" t="s">
        <v>203</v>
      </c>
      <c r="BZ1" t="s">
        <v>204</v>
      </c>
      <c r="CA1" t="s">
        <v>205</v>
      </c>
      <c r="CB1" t="s">
        <v>238</v>
      </c>
      <c r="CC1" t="s">
        <v>239</v>
      </c>
      <c r="CD1" t="s">
        <v>240</v>
      </c>
      <c r="CE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IF(AND(Handgun!B10=1,Handgun!V10="Yes"),1,0)</f>
        <v>0</v>
      </c>
      <c r="E2">
        <f>IF(AND(Handgun!B10=2,Handgun!V10="Yes"),1,0)</f>
        <v>0</v>
      </c>
      <c r="F2">
        <f>IF(AND(Handgun!B10=3,Handgun!V10="Yes"),1,0)</f>
        <v>1</v>
      </c>
      <c r="G2">
        <f>IF(AND(Handgun!B10=4,Handgun!V10="Yes"),1,0)</f>
        <v>0</v>
      </c>
      <c r="H2">
        <f>IF(AND(Handgun!B10=5,Handgun!V10="Yes"),1,0)</f>
        <v>0</v>
      </c>
      <c r="I2">
        <f>IF(AND(Handgun!B10=6,Handgun!V10="Yes"),1,0)</f>
        <v>0</v>
      </c>
      <c r="J2">
        <f>IF(AND(Handgun!B10=7,Handgun!V10="Yes"),1,0)</f>
        <v>0</v>
      </c>
      <c r="K2">
        <f>IF(AND(Handgun!B10=8,Handgun!V10="Yes"),1,0)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IF(AND(Handgun!B5=1,Handgun!V5="Yes"),1,0)</f>
        <v>1</v>
      </c>
      <c r="E3">
        <f>IF(AND(Handgun!B5=2,Handgun!V5="Yes"),1,0)</f>
        <v>0</v>
      </c>
      <c r="F3">
        <f>IF(AND(Handgun!B5=3,Handgun!V5="Yes"),1,0)</f>
        <v>0</v>
      </c>
      <c r="G3">
        <f>IF(AND(Handgun!B5=4,Handgun!V5="Yes"),1,0)</f>
        <v>0</v>
      </c>
      <c r="H3">
        <f>IF(AND(Handgun!B5=5,Handgun!V5="Yes"),1,0)</f>
        <v>0</v>
      </c>
      <c r="I3">
        <f>IF(AND(Handgun!B5=6,Handgun!V5="Yes"),1,0)</f>
        <v>0</v>
      </c>
      <c r="J3">
        <f>IF(AND(Handgun!B5=7,Handgun!V5="Yes"),1,0)</f>
        <v>0</v>
      </c>
      <c r="K3">
        <f>IF(AND(Handgun!B5=8,Handgun!V5="Yes"),1,0)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5</v>
      </c>
      <c r="D4">
        <f>IF(AND(Handgun!B6=1,Handgun!V6="Yes"),1,0)</f>
        <v>0</v>
      </c>
      <c r="E4">
        <f>IF(AND(Handgun!B6=2,Handgun!V6="Yes"),1,0)</f>
        <v>0</v>
      </c>
      <c r="F4">
        <f>IF(AND(Handgun!B6=3,Handgun!V6="Yes"),1,0)</f>
        <v>0</v>
      </c>
      <c r="G4">
        <f>IF(AND(Handgun!B6=4,Handgun!V6="Yes"),1,0)</f>
        <v>0</v>
      </c>
      <c r="H4">
        <f>IF(AND(Handgun!B6=5,Handgun!V6="Yes"),1,0)</f>
        <v>0</v>
      </c>
      <c r="I4">
        <f>IF(AND(Handgun!B6=6,Handgun!V6="Yes"),1,0)</f>
        <v>0</v>
      </c>
      <c r="J4">
        <f>IF(AND(Handgun!B6=7,Handgun!V6="Yes"),1,0)</f>
        <v>0</v>
      </c>
      <c r="K4">
        <f>IF(AND(Handgun!B6=8,Handgun!V6="Yes"),1,0)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IF(AND(Handgun!B7=1,Handgun!V7="Yes"),1,0)</f>
        <v>0</v>
      </c>
      <c r="E5">
        <f>IF(AND(Handgun!B7=2,Handgun!V7="Yes"),1,0)</f>
        <v>0</v>
      </c>
      <c r="F5">
        <f>IF(AND(Handgun!B7=3,Handgun!V7="Yes"),1,0)</f>
        <v>0</v>
      </c>
      <c r="G5">
        <f>IF(AND(Handgun!B7=4,Handgun!V7="Yes"),1,0)</f>
        <v>0</v>
      </c>
      <c r="H5">
        <f>IF(AND(Handgun!B7=5,Handgun!V7="Yes"),1,0)</f>
        <v>0</v>
      </c>
      <c r="I5">
        <f>IF(AND(Handgun!B7=6,Handgun!V7="Yes"),1,0)</f>
        <v>0</v>
      </c>
      <c r="J5">
        <f>IF(AND(Handgun!B7=7,Handgun!V7="Yes"),1,0)</f>
        <v>0</v>
      </c>
      <c r="K5">
        <f>IF(AND(Handgun!B7=8,Handgun!V7="Yes"),1,0)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IF(AND(Handgun!B8=1,Handgun!V8="Yes"),1,0)</f>
        <v>0</v>
      </c>
      <c r="E6">
        <f>IF(AND(Handgun!B8=2,Handgun!V8="Yes"),1,0)</f>
        <v>0</v>
      </c>
      <c r="F6">
        <f>IF(AND(Handgun!B8=3,Handgun!V8="Yes"),1,0)</f>
        <v>0</v>
      </c>
      <c r="G6">
        <f>IF(AND(Handgun!B8=4,Handgun!V8="Yes"),1,0)</f>
        <v>0</v>
      </c>
      <c r="H6">
        <f>IF(AND(Handgun!B8=5,Handgun!V8="Yes"),1,0)</f>
        <v>0</v>
      </c>
      <c r="I6">
        <f>IF(AND(Handgun!B8=6,Handgun!V8="Yes"),1,0)</f>
        <v>0</v>
      </c>
      <c r="J6">
        <f>IF(AND(Handgun!B8=7,Handgun!V8="Yes"),1,0)</f>
        <v>0</v>
      </c>
      <c r="K6">
        <f>IF(AND(Handgun!B8=8,Handgun!V8="Yes"),1,0)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IF(AND(Handgun!B9=1,Handgun!V9="Yes"),1,0)</f>
        <v>0</v>
      </c>
      <c r="E7">
        <f>IF(AND(Handgun!B9=2,Handgun!V9="Yes"),1,0)</f>
        <v>0</v>
      </c>
      <c r="F7">
        <f>IF(AND(Handgun!B9=3,Handgun!V9="Yes"),1,0)</f>
        <v>0</v>
      </c>
      <c r="G7">
        <f>IF(AND(Handgun!B9=4,Handgun!V9="Yes"),1,0)</f>
        <v>0</v>
      </c>
      <c r="H7">
        <f>IF(AND(Handgun!B9=5,Handgun!V9="Yes"),1,0)</f>
        <v>0</v>
      </c>
      <c r="I7">
        <f>IF(AND(Handgun!B9=6,Handgun!V9="Yes"),1,0)</f>
        <v>0</v>
      </c>
      <c r="J7">
        <f>IF(AND(Handgun!B9=7,Handgun!V9="Yes"),1,0)</f>
        <v>0</v>
      </c>
      <c r="K7">
        <f>IF(AND(Handgun!B9=8,Handgun!V9="Yes"),1,0)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1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1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1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1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IF(AND(Rifle!B30=1,SMG!V19="Yes"),1,0)</f>
        <v>0</v>
      </c>
      <c r="W15">
        <f>IF(AND(Rifle!B30=2,SMG!V19="Yes"),1,0)</f>
        <v>0</v>
      </c>
      <c r="X15">
        <f>IF(AND(Rifle!B30=3,SMG!V19="Yes"),1,0)</f>
        <v>0</v>
      </c>
      <c r="Y15">
        <f>IF(AND(Rifle!B30=4,SMG!V19="Yes"),1,0)</f>
        <v>0</v>
      </c>
      <c r="Z15">
        <f>IF(AND(Rifle!B30=5,SMG!V19="Yes"),1,0)</f>
        <v>0</v>
      </c>
      <c r="AA15">
        <f>IF(AND(Rifle!B30=6,SMG!V19="Yes"),1,0)</f>
        <v>0</v>
      </c>
      <c r="AB15">
        <f>IF(AND(Rifle!B30=7,SMG!V19="Yes"),1,0)</f>
        <v>0</v>
      </c>
      <c r="AC15">
        <f>IF(AND(Rifle!B30=8,SMG!V19="Yes"),1,0)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IF(AND(Rifle!B31=1,SMG!V20="Yes"),1,0)</f>
        <v>0</v>
      </c>
      <c r="W16">
        <f>IF(AND(Rifle!B31=2,SMG!V20="Yes"),1,0)</f>
        <v>0</v>
      </c>
      <c r="X16">
        <f>IF(AND(Rifle!B31=3,SMG!V20="Yes"),1,0)</f>
        <v>0</v>
      </c>
      <c r="Y16">
        <f>IF(AND(Rifle!B31=4,SMG!V20="Yes"),1,0)</f>
        <v>0</v>
      </c>
      <c r="Z16">
        <f>IF(AND(Rifle!B31=5,SMG!V20="Yes"),1,0)</f>
        <v>0</v>
      </c>
      <c r="AA16">
        <f>IF(AND(Rifle!B31=6,SMG!V20="Yes"),1,0)</f>
        <v>0</v>
      </c>
      <c r="AB16">
        <f>IF(AND(Rifle!B31=7,SMG!V20="Yes"),1,0)</f>
        <v>0</v>
      </c>
      <c r="AC16">
        <f>IF(AND(Rifle!B31=8,SMG!V20="Yes"),1,0)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IF(AND(Rifle!B32=1,SMG!V21="Yes"),1,0)</f>
        <v>0</v>
      </c>
      <c r="W17">
        <f>IF(AND(Rifle!B32=2,SMG!V21="Yes"),1,0)</f>
        <v>0</v>
      </c>
      <c r="X17">
        <f>IF(AND(Rifle!B32=3,SMG!V21="Yes"),1,0)</f>
        <v>0</v>
      </c>
      <c r="Y17">
        <f>IF(AND(Rifle!B32=4,SMG!V21="Yes"),1,0)</f>
        <v>0</v>
      </c>
      <c r="Z17">
        <f>IF(AND(Rifle!B32=5,SMG!V21="Yes"),1,0)</f>
        <v>0</v>
      </c>
      <c r="AA17">
        <f>IF(AND(Rifle!B32=6,SMG!V21="Yes"),1,0)</f>
        <v>0</v>
      </c>
      <c r="AB17">
        <f>IF(AND(Rifle!B32=7,SMG!V21="Yes"),1,0)</f>
        <v>0</v>
      </c>
      <c r="AC17">
        <f>IF(AND(Rifle!B32=8,SMG!V21="Yes"),1,0)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IF(AND(Rifle!B33=1,SMG!V22="Yes"),1,0)</f>
        <v>0</v>
      </c>
      <c r="W18">
        <f>IF(AND(Rifle!B33=2,SMG!V22="Yes"),1,0)</f>
        <v>0</v>
      </c>
      <c r="X18">
        <f>IF(AND(Rifle!B33=3,SMG!V22="Yes"),1,0)</f>
        <v>0</v>
      </c>
      <c r="Y18">
        <f>IF(AND(Rifle!B33=4,SMG!V22="Yes"),1,0)</f>
        <v>0</v>
      </c>
      <c r="Z18">
        <f>IF(AND(Rifle!B33=5,SMG!V22="Yes"),1,0)</f>
        <v>0</v>
      </c>
      <c r="AA18">
        <f>IF(AND(Rifle!B33=6,SMG!V22="Yes"),1,0)</f>
        <v>0</v>
      </c>
      <c r="AB18">
        <f>IF(AND(Rifle!B33=7,SMG!V22="Yes"),1,0)</f>
        <v>0</v>
      </c>
      <c r="AC18">
        <f>IF(AND(Rifle!B33=8,SMG!V22="Yes"),1,0)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IF(AND(Rifle!B34=1,SMG!V23="Yes"),1,0)</f>
        <v>0</v>
      </c>
      <c r="W19">
        <f>IF(AND(Rifle!B34=2,SMG!V23="Yes"),1,0)</f>
        <v>0</v>
      </c>
      <c r="X19">
        <f>IF(AND(Rifle!B34=3,SMG!V23="Yes"),1,0)</f>
        <v>0</v>
      </c>
      <c r="Y19">
        <f>IF(AND(Rifle!B34=4,SMG!V23="Yes"),1,0)</f>
        <v>0</v>
      </c>
      <c r="Z19">
        <f>IF(AND(Rifle!B34=5,SMG!V23="Yes"),1,0)</f>
        <v>0</v>
      </c>
      <c r="AA19">
        <f>IF(AND(Rifle!B34=6,SMG!V23="Yes"),1,0)</f>
        <v>0</v>
      </c>
      <c r="AB19">
        <f>IF(AND(Rifle!B34=7,SMG!V23="Yes"),1,0)</f>
        <v>0</v>
      </c>
      <c r="AC19">
        <f>IF(AND(Rifle!B34=8,SMG!V23="Yes"),1,0)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IF(AND(Rifle!B35=1,SMG!V24="Yes"),1,0)</f>
        <v>0</v>
      </c>
      <c r="W20">
        <f>IF(AND(Rifle!B35=2,SMG!V24="Yes"),1,0)</f>
        <v>0</v>
      </c>
      <c r="X20">
        <f>IF(AND(Rifle!B35=3,SMG!V24="Yes"),1,0)</f>
        <v>0</v>
      </c>
      <c r="Y20">
        <f>IF(AND(Rifle!B35=4,SMG!V24="Yes"),1,0)</f>
        <v>0</v>
      </c>
      <c r="Z20">
        <f>IF(AND(Rifle!B35=5,SMG!V24="Yes"),1,0)</f>
        <v>0</v>
      </c>
      <c r="AA20">
        <f>IF(AND(Rifle!B35=6,SMG!V24="Yes"),1,0)</f>
        <v>0</v>
      </c>
      <c r="AB20">
        <f>IF(AND(Rifle!B35=7,SMG!V24="Yes"),1,0)</f>
        <v>0</v>
      </c>
      <c r="AC20">
        <f>IF(AND(Rifle!B35=8,SMG!V24="Yes"),1,0)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IF(AND(Rifle!B36=1,SMG!V25="Yes"),1,0)</f>
        <v>0</v>
      </c>
      <c r="W21">
        <f>IF(AND(Rifle!B36=2,SMG!V25="Yes"),1,0)</f>
        <v>0</v>
      </c>
      <c r="X21">
        <f>IF(AND(Rifle!B36=3,SMG!V25="Yes"),1,0)</f>
        <v>0</v>
      </c>
      <c r="Y21">
        <f>IF(AND(Rifle!B36=4,SMG!V25="Yes"),1,0)</f>
        <v>0</v>
      </c>
      <c r="Z21">
        <f>IF(AND(Rifle!B36=5,SMG!V25="Yes"),1,0)</f>
        <v>0</v>
      </c>
      <c r="AA21">
        <f>IF(AND(Rifle!B36=6,SMG!V25="Yes"),1,0)</f>
        <v>0</v>
      </c>
      <c r="AB21">
        <f>IF(AND(Rifle!B36=7,SMG!V25="Yes"),1,0)</f>
        <v>0</v>
      </c>
      <c r="AC21">
        <f>IF(AND(Rifle!B36=8,SMG!V25="Yes"),1,0)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 t="e">
        <f>IF(AND(Rifle!#REF!=1,Rifle!V30="Yes"),1,0)</f>
        <v>#REF!</v>
      </c>
      <c r="AF27" t="e">
        <f>IF(AND(Rifle!#REF!=2,Rifle!V30="Yes"),1,0)</f>
        <v>#REF!</v>
      </c>
      <c r="AG27" t="e">
        <f>IF(AND(Rifle!#REF!=3,Rifle!V30="Yes"),1,0)</f>
        <v>#REF!</v>
      </c>
      <c r="AH27" t="e">
        <f>IF(AND(Rifle!#REF!=4,Rifle!V30="Yes"),1,0)</f>
        <v>#REF!</v>
      </c>
      <c r="AI27" t="e">
        <f>IF(AND(Rifle!#REF!=5,Rifle!V30="Yes"),1,0)</f>
        <v>#REF!</v>
      </c>
      <c r="AJ27" t="e">
        <f>IF(AND(Rifle!#REF!=6,Rifle!V30="Yes"),1,0)</f>
        <v>#REF!</v>
      </c>
      <c r="AK27" t="e">
        <f>IF(AND(Rifle!#REF!=7,Rifle!V30="Yes"),1,0)</f>
        <v>#REF!</v>
      </c>
      <c r="AL27" t="e">
        <f>IF(AND(Rifle!#REF!=8,Rifle!V30="Yes"),1,0)</f>
        <v>#REF!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 t="e">
        <f>IF(AND(Rifle!#REF!=1,Rifle!V31="Yes"),1,0)</f>
        <v>#REF!</v>
      </c>
      <c r="AF28" t="e">
        <f>IF(AND(Rifle!#REF!=2,Rifle!V31="Yes"),1,0)</f>
        <v>#REF!</v>
      </c>
      <c r="AG28" t="e">
        <f>IF(AND(Rifle!#REF!=3,Rifle!V31="Yes"),1,0)</f>
        <v>#REF!</v>
      </c>
      <c r="AH28" t="e">
        <f>IF(AND(Rifle!#REF!=4,Rifle!V31="Yes"),1,0)</f>
        <v>#REF!</v>
      </c>
      <c r="AI28" t="e">
        <f>IF(AND(Rifle!#REF!=5,Rifle!V31="Yes"),1,0)</f>
        <v>#REF!</v>
      </c>
      <c r="AJ28" t="e">
        <f>IF(AND(Rifle!#REF!=6,Rifle!V31="Yes"),1,0)</f>
        <v>#REF!</v>
      </c>
      <c r="AK28" t="e">
        <f>IF(AND(Rifle!#REF!=7,Rifle!V31="Yes"),1,0)</f>
        <v>#REF!</v>
      </c>
      <c r="AL28" t="e">
        <f>IF(AND(Rifle!#REF!=8,Rifle!V31="Yes"),1,0)</f>
        <v>#REF!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 t="e">
        <f>IF(AND(Rifle!#REF!=1,Rifle!V32="Yes"),1,0)</f>
        <v>#REF!</v>
      </c>
      <c r="AF29" t="e">
        <f>IF(AND(Rifle!#REF!=2,Rifle!V32="Yes"),1,0)</f>
        <v>#REF!</v>
      </c>
      <c r="AG29" t="e">
        <f>IF(AND(Rifle!#REF!=3,Rifle!V32="Yes"),1,0)</f>
        <v>#REF!</v>
      </c>
      <c r="AH29" t="e">
        <f>IF(AND(Rifle!#REF!=4,Rifle!V32="Yes"),1,0)</f>
        <v>#REF!</v>
      </c>
      <c r="AI29" t="e">
        <f>IF(AND(Rifle!#REF!=5,Rifle!V32="Yes"),1,0)</f>
        <v>#REF!</v>
      </c>
      <c r="AJ29" t="e">
        <f>IF(AND(Rifle!#REF!=6,Rifle!V32="Yes"),1,0)</f>
        <v>#REF!</v>
      </c>
      <c r="AK29" t="e">
        <f>IF(AND(Rifle!#REF!=7,Rifle!V32="Yes"),1,0)</f>
        <v>#REF!</v>
      </c>
      <c r="AL29" t="e">
        <f>IF(AND(Rifle!#REF!=8,Rifle!V32="Yes"),1,0)</f>
        <v>#REF!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 t="e">
        <f>IF(AND(Rifle!#REF!=1,Rifle!V33="Yes"),1,0)</f>
        <v>#REF!</v>
      </c>
      <c r="AF30" t="e">
        <f>IF(AND(Rifle!#REF!=2,Rifle!V33="Yes"),1,0)</f>
        <v>#REF!</v>
      </c>
      <c r="AG30" t="e">
        <f>IF(AND(Rifle!#REF!=3,Rifle!V33="Yes"),1,0)</f>
        <v>#REF!</v>
      </c>
      <c r="AH30" t="e">
        <f>IF(AND(Rifle!#REF!=4,Rifle!V33="Yes"),1,0)</f>
        <v>#REF!</v>
      </c>
      <c r="AI30" t="e">
        <f>IF(AND(Rifle!#REF!=5,Rifle!V33="Yes"),1,0)</f>
        <v>#REF!</v>
      </c>
      <c r="AJ30" t="e">
        <f>IF(AND(Rifle!#REF!=6,Rifle!V33="Yes"),1,0)</f>
        <v>#REF!</v>
      </c>
      <c r="AK30" t="e">
        <f>IF(AND(Rifle!#REF!=7,Rifle!V33="Yes"),1,0)</f>
        <v>#REF!</v>
      </c>
      <c r="AL30" t="e">
        <f>IF(AND(Rifle!#REF!=8,Rifle!V33="Yes"),1,0)</f>
        <v>#REF!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 t="e">
        <f>IF(AND(Rifle!#REF!=1,Rifle!V34="Yes"),1,0)</f>
        <v>#REF!</v>
      </c>
      <c r="AF31" t="e">
        <f>IF(AND(Rifle!#REF!=2,Rifle!V34="Yes"),1,0)</f>
        <v>#REF!</v>
      </c>
      <c r="AG31" t="e">
        <f>IF(AND(Rifle!#REF!=3,Rifle!V34="Yes"),1,0)</f>
        <v>#REF!</v>
      </c>
      <c r="AH31" t="e">
        <f>IF(AND(Rifle!#REF!=4,Rifle!V34="Yes"),1,0)</f>
        <v>#REF!</v>
      </c>
      <c r="AI31" t="e">
        <f>IF(AND(Rifle!#REF!=5,Rifle!V34="Yes"),1,0)</f>
        <v>#REF!</v>
      </c>
      <c r="AJ31" t="e">
        <f>IF(AND(Rifle!#REF!=6,Rifle!V34="Yes"),1,0)</f>
        <v>#REF!</v>
      </c>
      <c r="AK31" t="e">
        <f>IF(AND(Rifle!#REF!=7,Rifle!V34="Yes"),1,0)</f>
        <v>#REF!</v>
      </c>
      <c r="AL31" t="e">
        <f>IF(AND(Rifle!#REF!=8,Rifle!V34="Yes"),1,0)</f>
        <v>#REF!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 t="e">
        <f>IF(AND(Rifle!#REF!=1,Rifle!V35="Yes"),1,0)</f>
        <v>#REF!</v>
      </c>
      <c r="AF32" t="e">
        <f>IF(AND(Rifle!#REF!=2,Rifle!V35="Yes"),1,0)</f>
        <v>#REF!</v>
      </c>
      <c r="AG32" t="e">
        <f>IF(AND(Rifle!#REF!=3,Rifle!V35="Yes"),1,0)</f>
        <v>#REF!</v>
      </c>
      <c r="AH32" t="e">
        <f>IF(AND(Rifle!#REF!=4,Rifle!V35="Yes"),1,0)</f>
        <v>#REF!</v>
      </c>
      <c r="AI32" t="e">
        <f>IF(AND(Rifle!#REF!=5,Rifle!V35="Yes"),1,0)</f>
        <v>#REF!</v>
      </c>
      <c r="AJ32" t="e">
        <f>IF(AND(Rifle!#REF!=6,Rifle!V35="Yes"),1,0)</f>
        <v>#REF!</v>
      </c>
      <c r="AK32" t="e">
        <f>IF(AND(Rifle!#REF!=7,Rifle!V35="Yes"),1,0)</f>
        <v>#REF!</v>
      </c>
      <c r="AL32" t="e">
        <f>IF(AND(Rifle!#REF!=8,Rifle!V35="Yes"),1,0)</f>
        <v>#REF!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 t="e">
        <f>IF(AND(Rifle!#REF!=1,Rifle!V36="Yes"),1,0)</f>
        <v>#REF!</v>
      </c>
      <c r="AF33" t="e">
        <f>IF(AND(Rifle!#REF!=2,Rifle!V36="Yes"),1,0)</f>
        <v>#REF!</v>
      </c>
      <c r="AG33" t="e">
        <f>IF(AND(Rifle!#REF!=3,Rifle!V36="Yes"),1,0)</f>
        <v>#REF!</v>
      </c>
      <c r="AH33" t="e">
        <f>IF(AND(Rifle!#REF!=4,Rifle!V36="Yes"),1,0)</f>
        <v>#REF!</v>
      </c>
      <c r="AI33" t="e">
        <f>IF(AND(Rifle!#REF!=5,Rifle!V36="Yes"),1,0)</f>
        <v>#REF!</v>
      </c>
      <c r="AJ33" t="e">
        <f>IF(AND(Rifle!#REF!=6,Rifle!V36="Yes"),1,0)</f>
        <v>#REF!</v>
      </c>
      <c r="AK33" t="e">
        <f>IF(AND(Rifle!#REF!=7,Rifle!V36="Yes"),1,0)</f>
        <v>#REF!</v>
      </c>
      <c r="AL33" t="e">
        <f>IF(AND(Rifle!#REF!=8,Rifle!V36="Yes"),1,0)</f>
        <v>#REF!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171</v>
      </c>
      <c r="W3" s="43" t="s">
        <v>195</v>
      </c>
      <c r="X3" s="41"/>
      <c r="Y3" s="41"/>
    </row>
    <row r="4" spans="2:42">
      <c r="B4" s="42" t="s">
        <v>172</v>
      </c>
      <c r="C4" s="42" t="s">
        <v>173</v>
      </c>
      <c r="D4" s="42" t="s">
        <v>174</v>
      </c>
      <c r="E4" t="s">
        <v>175</v>
      </c>
      <c r="G4" t="s">
        <v>180</v>
      </c>
      <c r="H4" t="s">
        <v>181</v>
      </c>
      <c r="I4" t="s">
        <v>182</v>
      </c>
      <c r="J4" t="s">
        <v>183</v>
      </c>
      <c r="L4" t="s">
        <v>176</v>
      </c>
      <c r="M4" t="s">
        <v>177</v>
      </c>
      <c r="N4" t="s">
        <v>179</v>
      </c>
      <c r="P4" t="s">
        <v>185</v>
      </c>
      <c r="Q4" t="s">
        <v>186</v>
      </c>
      <c r="R4" t="s">
        <v>187</v>
      </c>
      <c r="S4" t="s">
        <v>188</v>
      </c>
      <c r="U4" t="s">
        <v>184</v>
      </c>
      <c r="W4" s="42" t="s">
        <v>172</v>
      </c>
      <c r="X4" s="42" t="s">
        <v>173</v>
      </c>
      <c r="Y4" s="42" t="s">
        <v>174</v>
      </c>
      <c r="Z4" t="s">
        <v>175</v>
      </c>
      <c r="AB4" t="s">
        <v>196</v>
      </c>
      <c r="AC4" t="s">
        <v>197</v>
      </c>
      <c r="AD4" t="s">
        <v>198</v>
      </c>
      <c r="AE4" t="s">
        <v>199</v>
      </c>
      <c r="AG4" t="s">
        <v>176</v>
      </c>
      <c r="AH4" t="s">
        <v>177</v>
      </c>
      <c r="AI4" t="s">
        <v>179</v>
      </c>
      <c r="AK4" t="s">
        <v>185</v>
      </c>
      <c r="AL4" t="s">
        <v>186</v>
      </c>
      <c r="AM4" t="s">
        <v>187</v>
      </c>
      <c r="AN4" t="s">
        <v>188</v>
      </c>
      <c r="AP4" t="s">
        <v>184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271</v>
      </c>
    </row>
    <row r="3" spans="2:2">
      <c r="B3" t="s">
        <v>268</v>
      </c>
    </row>
    <row r="4" spans="2:2">
      <c r="B4" t="s">
        <v>269</v>
      </c>
    </row>
    <row r="5" spans="2:2">
      <c r="B5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290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291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145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144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141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159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274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275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276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I39" sqref="I3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289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288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287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284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146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147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135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136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285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286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277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278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280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281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283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301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300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302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303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304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305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306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29" sqref="H2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332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148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149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160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282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325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324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323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318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320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321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319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322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331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330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K17" sqref="K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293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294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150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151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326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295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296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256</v>
      </c>
      <c r="K1" s="1" t="s">
        <v>201</v>
      </c>
      <c r="Q1" t="s">
        <v>264</v>
      </c>
      <c r="X1" s="41"/>
    </row>
    <row r="2" spans="1:24">
      <c r="A2" t="s">
        <v>23</v>
      </c>
      <c r="B2" t="s">
        <v>267</v>
      </c>
      <c r="E2" t="s">
        <v>262</v>
      </c>
      <c r="N2" t="s">
        <v>263</v>
      </c>
      <c r="Q2" t="s">
        <v>257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193</v>
      </c>
      <c r="F3" t="s">
        <v>168</v>
      </c>
      <c r="G3" t="s">
        <v>189</v>
      </c>
      <c r="H3" t="s">
        <v>169</v>
      </c>
      <c r="I3" t="s">
        <v>190</v>
      </c>
      <c r="J3" t="s">
        <v>170</v>
      </c>
      <c r="K3" t="s">
        <v>191</v>
      </c>
      <c r="L3" t="s">
        <v>178</v>
      </c>
      <c r="M3" t="s">
        <v>192</v>
      </c>
      <c r="N3" t="s">
        <v>251</v>
      </c>
      <c r="O3" t="s">
        <v>258</v>
      </c>
      <c r="P3" t="s">
        <v>259</v>
      </c>
      <c r="Q3" t="s">
        <v>260</v>
      </c>
      <c r="R3" t="s">
        <v>194</v>
      </c>
      <c r="S3" t="s">
        <v>167</v>
      </c>
      <c r="T3" t="s">
        <v>261</v>
      </c>
      <c r="U3" s="16" t="s">
        <v>79</v>
      </c>
      <c r="V3" s="21" t="s">
        <v>91</v>
      </c>
      <c r="W3" s="21" t="s">
        <v>287</v>
      </c>
    </row>
    <row r="4" spans="1:24" ht="15.75" thickTop="1">
      <c r="A4" s="6" t="s">
        <v>200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143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253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143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254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143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255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143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265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266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2023-10-02T07:44:53Z</dcterms:modified>
</cp:coreProperties>
</file>