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Mod (Craftable)" sheetId="1" r:id="rId1"/>
    <sheet name="Mod (Uncraftable)" sheetId="2" r:id="rId2"/>
    <sheet name="Stock" sheetId="3" r:id="rId3"/>
  </sheets>
  <calcPr calcId="124519"/>
</workbook>
</file>

<file path=xl/calcChain.xml><?xml version="1.0" encoding="utf-8"?>
<calcChain xmlns="http://schemas.openxmlformats.org/spreadsheetml/2006/main">
  <c r="N22" i="3"/>
  <c r="D22" s="1"/>
  <c r="C22" s="1"/>
  <c r="B22" s="1"/>
  <c r="F22"/>
  <c r="N21"/>
  <c r="D21" s="1"/>
  <c r="C21" s="1"/>
  <c r="B21" s="1"/>
  <c r="F21"/>
  <c r="N20"/>
  <c r="D20" s="1"/>
  <c r="C20" s="1"/>
  <c r="B20" s="1"/>
  <c r="F20"/>
  <c r="N19"/>
  <c r="D19" s="1"/>
  <c r="F19"/>
  <c r="N18"/>
  <c r="D18" s="1"/>
  <c r="C18" s="1"/>
  <c r="B18" s="1"/>
  <c r="F18"/>
  <c r="N17"/>
  <c r="D17" s="1"/>
  <c r="C17" s="1"/>
  <c r="B17" s="1"/>
  <c r="F17"/>
  <c r="N16"/>
  <c r="D16" s="1"/>
  <c r="C16" s="1"/>
  <c r="B16" s="1"/>
  <c r="F16"/>
  <c r="N15"/>
  <c r="D15" s="1"/>
  <c r="C15" s="1"/>
  <c r="B15" s="1"/>
  <c r="F15"/>
  <c r="N14"/>
  <c r="D14" s="1"/>
  <c r="C14" s="1"/>
  <c r="B14" s="1"/>
  <c r="F14"/>
  <c r="N13"/>
  <c r="D13" s="1"/>
  <c r="C13" s="1"/>
  <c r="B13" s="1"/>
  <c r="F13"/>
  <c r="F12"/>
  <c r="D12"/>
  <c r="C12" s="1"/>
  <c r="B12" s="1"/>
  <c r="F11"/>
  <c r="D11"/>
  <c r="C11" s="1"/>
  <c r="B11" s="1"/>
  <c r="N10"/>
  <c r="D10" s="1"/>
  <c r="C10" s="1"/>
  <c r="B10" s="1"/>
  <c r="F10"/>
  <c r="N9"/>
  <c r="D9" s="1"/>
  <c r="F9"/>
  <c r="F8"/>
  <c r="D8"/>
  <c r="F7"/>
  <c r="D7"/>
  <c r="C7" s="1"/>
  <c r="B7" s="1"/>
  <c r="N6"/>
  <c r="D6" s="1"/>
  <c r="C6" s="1"/>
  <c r="B6" s="1"/>
  <c r="F6"/>
  <c r="N5"/>
  <c r="D5" s="1"/>
  <c r="C5" s="1"/>
  <c r="B5" s="1"/>
  <c r="F5"/>
  <c r="N4"/>
  <c r="D4" s="1"/>
  <c r="C4" s="1"/>
  <c r="B4" s="1"/>
  <c r="F4"/>
  <c r="N27" i="2"/>
  <c r="D27" s="1"/>
  <c r="C27" s="1"/>
  <c r="B27" s="1"/>
  <c r="F27"/>
  <c r="N26"/>
  <c r="D26" s="1"/>
  <c r="F26"/>
  <c r="N25"/>
  <c r="D25" s="1"/>
  <c r="C25" s="1"/>
  <c r="B25" s="1"/>
  <c r="F25"/>
  <c r="N24"/>
  <c r="D24" s="1"/>
  <c r="C24" s="1"/>
  <c r="B24" s="1"/>
  <c r="F24"/>
  <c r="N23"/>
  <c r="D23" s="1"/>
  <c r="F23"/>
  <c r="N22"/>
  <c r="D22" s="1"/>
  <c r="C22" s="1"/>
  <c r="B22" s="1"/>
  <c r="F22"/>
  <c r="N21"/>
  <c r="D21" s="1"/>
  <c r="C21" s="1"/>
  <c r="B21" s="1"/>
  <c r="F21"/>
  <c r="N20"/>
  <c r="D20" s="1"/>
  <c r="C20" s="1"/>
  <c r="B20" s="1"/>
  <c r="F20"/>
  <c r="N19"/>
  <c r="D19" s="1"/>
  <c r="C19" s="1"/>
  <c r="B19" s="1"/>
  <c r="F19"/>
  <c r="N18"/>
  <c r="D18" s="1"/>
  <c r="C18" s="1"/>
  <c r="B18" s="1"/>
  <c r="F18"/>
  <c r="N17"/>
  <c r="D17" s="1"/>
  <c r="C17" s="1"/>
  <c r="B17" s="1"/>
  <c r="F17"/>
  <c r="N16"/>
  <c r="D16" s="1"/>
  <c r="C16" s="1"/>
  <c r="B16" s="1"/>
  <c r="F16"/>
  <c r="N15"/>
  <c r="D15" s="1"/>
  <c r="C15" s="1"/>
  <c r="B15" s="1"/>
  <c r="F15"/>
  <c r="N14"/>
  <c r="D14" s="1"/>
  <c r="C14" s="1"/>
  <c r="B14" s="1"/>
  <c r="F14"/>
  <c r="N13"/>
  <c r="D13" s="1"/>
  <c r="F13"/>
  <c r="N12"/>
  <c r="D12" s="1"/>
  <c r="C12" s="1"/>
  <c r="B12" s="1"/>
  <c r="F12"/>
  <c r="F11"/>
  <c r="D11"/>
  <c r="F10"/>
  <c r="D10"/>
  <c r="F9"/>
  <c r="D9"/>
  <c r="F8"/>
  <c r="D8"/>
  <c r="N7"/>
  <c r="D7" s="1"/>
  <c r="C7" s="1"/>
  <c r="B7" s="1"/>
  <c r="F7"/>
  <c r="N6"/>
  <c r="D6" s="1"/>
  <c r="C6" s="1"/>
  <c r="B6" s="1"/>
  <c r="F6"/>
  <c r="N5"/>
  <c r="D5" s="1"/>
  <c r="C5" s="1"/>
  <c r="B5" s="1"/>
  <c r="F5"/>
  <c r="N4"/>
  <c r="D4" s="1"/>
  <c r="C4" s="1"/>
  <c r="B4" s="1"/>
  <c r="F4"/>
  <c r="N9" i="1"/>
  <c r="D9" s="1"/>
  <c r="F9"/>
  <c r="F10"/>
  <c r="F11"/>
  <c r="F12"/>
  <c r="F13"/>
  <c r="F14"/>
  <c r="F15"/>
  <c r="F16"/>
  <c r="F17"/>
  <c r="F18"/>
  <c r="F19"/>
  <c r="F20"/>
  <c r="D10"/>
  <c r="N11"/>
  <c r="D11" s="1"/>
  <c r="N12"/>
  <c r="D12" s="1"/>
  <c r="N13"/>
  <c r="D13" s="1"/>
  <c r="N14"/>
  <c r="D14" s="1"/>
  <c r="C14" s="1"/>
  <c r="B14" s="1"/>
  <c r="N15"/>
  <c r="D15" s="1"/>
  <c r="C15" s="1"/>
  <c r="B15" s="1"/>
  <c r="N16"/>
  <c r="D16" s="1"/>
  <c r="C16" s="1"/>
  <c r="B16" s="1"/>
  <c r="N17"/>
  <c r="D17" s="1"/>
  <c r="C17" s="1"/>
  <c r="B17" s="1"/>
  <c r="N18"/>
  <c r="D18" s="1"/>
  <c r="N19"/>
  <c r="D19" s="1"/>
  <c r="N20"/>
  <c r="D20" s="1"/>
  <c r="F4"/>
  <c r="F5"/>
  <c r="F6"/>
  <c r="F7"/>
  <c r="F8"/>
  <c r="N4"/>
  <c r="D4" s="1"/>
  <c r="N5"/>
  <c r="D5" s="1"/>
  <c r="D6"/>
  <c r="N7"/>
  <c r="D7" s="1"/>
  <c r="N8"/>
  <c r="D8" s="1"/>
  <c r="C19" i="3" l="1"/>
  <c r="B19" s="1"/>
  <c r="C8"/>
  <c r="B8" s="1"/>
  <c r="C9"/>
  <c r="B9" s="1"/>
  <c r="C23" i="2"/>
  <c r="B23" s="1"/>
  <c r="C10"/>
  <c r="B10" s="1"/>
  <c r="C9"/>
  <c r="B9" s="1"/>
  <c r="C8"/>
  <c r="B8" s="1"/>
  <c r="C11"/>
  <c r="B11" s="1"/>
  <c r="C13"/>
  <c r="B13" s="1"/>
  <c r="C26"/>
  <c r="B26" s="1"/>
  <c r="C13" i="1"/>
  <c r="B13" s="1"/>
  <c r="C12"/>
  <c r="B12" s="1"/>
  <c r="C11"/>
  <c r="B11" s="1"/>
  <c r="C18"/>
  <c r="B18" s="1"/>
  <c r="C19"/>
  <c r="B19" s="1"/>
  <c r="C20"/>
  <c r="B20" s="1"/>
  <c r="C10"/>
  <c r="B10" s="1"/>
  <c r="C9"/>
  <c r="B9" s="1"/>
  <c r="C7"/>
  <c r="B7" s="1"/>
  <c r="C8"/>
  <c r="B8" s="1"/>
  <c r="C5"/>
  <c r="B5" s="1"/>
  <c r="C6"/>
  <c r="B6" s="1"/>
  <c r="C4"/>
  <c r="B4" s="1"/>
</calcChain>
</file>

<file path=xl/sharedStrings.xml><?xml version="1.0" encoding="utf-8"?>
<sst xmlns="http://schemas.openxmlformats.org/spreadsheetml/2006/main" count="108" uniqueCount="56">
  <si>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</si>
  <si>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</si>
  <si>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</si>
  <si>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</si>
  <si>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</si>
  <si>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</si>
  <si>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</si>
  <si>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</si>
  <si>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</si>
  <si>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</si>
  <si>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</si>
  <si>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</si>
  <si>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</si>
  <si>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</si>
  <si>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</si>
  <si>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</si>
  <si>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</si>
  <si>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</si>
  <si>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</si>
  <si>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</si>
  <si>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Assault Rifle (Stock)</t>
  </si>
  <si>
    <t>MP5A3</t>
  </si>
  <si>
    <t>Avg Accuracy doesn’t factor range</t>
  </si>
  <si>
    <t>Charge Rifle (Stock)</t>
  </si>
  <si>
    <t>MP5SD*</t>
  </si>
  <si>
    <t>* Cant be made</t>
  </si>
  <si>
    <t>MP5A3 Auscam*</t>
  </si>
  <si>
    <t>MP5A3 Tiger Red*</t>
  </si>
  <si>
    <t>All stats based off normal quality</t>
  </si>
  <si>
    <t>Higher is overall better</t>
  </si>
  <si>
    <t>MP5K</t>
  </si>
  <si>
    <t>MP5K STK*</t>
  </si>
  <si>
    <t>Glock 17 Crimson*</t>
  </si>
  <si>
    <t>Glock 17 Ocean*</t>
  </si>
  <si>
    <t>Glock 17 Daylight*</t>
  </si>
  <si>
    <t>Glock 17 Liquid*</t>
  </si>
  <si>
    <t>Glock 17 (Tan &amp; Grey)</t>
  </si>
  <si>
    <t>M249</t>
  </si>
  <si>
    <t>Sniper Rifle (Stock)</t>
  </si>
  <si>
    <t>Bolt Action Rifle (Stock)</t>
  </si>
  <si>
    <t>LMG (Stock)</t>
  </si>
  <si>
    <t>Machine Pistol (Stock)</t>
  </si>
  <si>
    <t>Auto Pistol (Stock)</t>
  </si>
  <si>
    <t>Revolver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</si>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</sst>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R20" totalsRowShown="0">
  <autoFilter ref="A3:R20">
    <filterColumn colId="1"/>
    <filterColumn colId="2"/>
    <filterColumn colId="3"/>
    <filterColumn colId="4"/>
    <filterColumn colId="5"/>
    <filterColumn colId="7"/>
    <filterColumn colId="8"/>
  </autoFilter>
  <tableColumns count="18">
    <tableColumn id="1" name="Weapon Name"/>
    <tableColumn id="22" name="Balance" dataDxfId="14">
      <calculatedColumnFormula>SUM(((Table1[[#This Row],[Avg DPS]]*(Table1[[#This Row],[Range]]))+(Table1[[#This Row],[Avg DPS]]*Table1[[#This Row],[Arm Pen (%)]]))/100)</calculatedColumnFormula>
    </tableColumn>
    <tableColumn id="20" name="Avg DPS" dataDxfId="13">
      <calculatedColumnFormula>SUM(Table1[[#This Row],[DPS]]*Table1[[#This Row],[Avg Accuracy]])</calculatedColumnFormula>
    </tableColumn>
    <tableColumn id="15" name="DPS" dataDxfId="12">
      <calculatedColumnFormula>SUM((Table1[[#This Row],[Damage]]*Table1[[#This Row],[Burst]])/(Table1[[#This Row],[Ranged Cooldown]]+Table1[[#This Row],[Warm-up]]+(Table1[[#This Row],[Burst Time]]*(Table1[[#This Row],[Burst]]-1))))</calculatedColumnFormula>
    </tableColumn>
    <tableColumn id="16" name="Range"/>
    <tableColumn id="17" name="Avg Accuracy" dataDxfId="11">
      <calculatedColumnFormula>SUM((Table1[[#This Row],[Accuracy (Close)]]+Table1[[#This Row],[Accuracy (Short)]]+Table1[[#This Row],[Accuracy (Medium)]]+Table1[[#This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0">
      <calculatedColumnFormula>60/M4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R27" totalsRowShown="0">
  <autoFilter ref="A3:R27"/>
  <tableColumns count="18">
    <tableColumn id="1" name="Weapon Name"/>
    <tableColumn id="22" name="Balance" dataDxfId="9">
      <calculatedColumnFormula>SUM(((Table13[[#This Row],[Avg DPS]]*(Table13[[#This Row],[Range]]))+(Table13[[#This Row],[Avg DPS]]*Table13[[#This Row],[Arm Pen (%)]]))/100)</calculatedColumnFormula>
    </tableColumn>
    <tableColumn id="20" name="Avg DPS" dataDxfId="8">
      <calculatedColumnFormula>SUM(Table13[[#This Row],[DPS]]*Table13[[#This Row],[Avg Accuracy]])</calculatedColumnFormula>
    </tableColumn>
    <tableColumn id="15" name="DPS" dataDxfId="7">
      <calculatedColumnFormula>SUM((Table13[[#This Row],[Damage]]*Table13[[#This Row],[Burst]])/(Table13[[#This Row],[Ranged Cooldown]]+Table13[[#This Row],[Warm-up]]+(Table13[[#This Row],[Burst Time]]*(Table13[[#This Row],[Burst]]-1))))</calculatedColumnFormula>
    </tableColumn>
    <tableColumn id="16" name="Range"/>
    <tableColumn id="17" name="Avg Accuracy" dataDxfId="6">
      <calculatedColumnFormula>SUM((Table13[[#This Row],[Accuracy (Close)]]+Table13[[#This Row],[Accuracy (Short)]]+Table13[[#This Row],[Accuracy (Medium)]]+Table13[[#This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">
      <calculatedColumnFormula>60/M4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3:R22" totalsRowShown="0">
  <autoFilter ref="A3:R22"/>
  <tableColumns count="18">
    <tableColumn id="1" name="Weapon Name"/>
    <tableColumn id="22" name="Balance" dataDxfId="4">
      <calculatedColumnFormula>SUM(((Table14[[#This Row],[Avg DPS]]*(Table14[[#This Row],[Range]]))+(Table14[[#This Row],[Avg DPS]]*Table14[[#This Row],[Arm Pen (%)]]))/100)</calculatedColumnFormula>
    </tableColumn>
    <tableColumn id="20" name="Avg DPS" dataDxfId="3">
      <calculatedColumnFormula>SUM(Table14[[#This Row],[DPS]]*Table14[[#This Row],[Avg Accuracy]])</calculatedColumnFormula>
    </tableColumn>
    <tableColumn id="15" name="DPS" dataDxfId="2">
      <calculatedColumnFormula>SUM((Table14[[#This Row],[Damage]]*Table14[[#This Row],[Burst]])/(Table14[[#This Row],[Ranged Cooldown]]+Table14[[#This Row],[Warm-up]]+(Table14[[#This Row],[Burst Time]]*(Table14[[#This Row],[Burst]]-1))))</calculatedColumnFormula>
    </tableColumn>
    <tableColumn id="16" name="Range"/>
    <tableColumn id="17" name="Avg Accuracy" dataDxfId="1">
      <calculatedColumnFormula>SUM((Table14[[#This Row],[Accuracy (Close)]]+Table14[[#This Row],[Accuracy (Short)]]+Table14[[#This Row],[Accuracy (Medium)]]+Table14[[#This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0">
      <calculatedColumnFormula>60/M4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K11" sqref="K11"/>
    </sheetView>
  </sheetViews>
  <sheetFormatPr defaultRowHeight="15"/>
  <cols>
    <col min="1" max="1" width="23.28515625" customWidth="1"/>
    <col min="2" max="2" width="15.1406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8.140625" customWidth="1"/>
    <col min="16" max="16" width="18" customWidth="1"/>
    <col min="17" max="17" width="20.7109375" customWidth="1"/>
    <col min="18" max="18" width="18.28515625" customWidth="1"/>
  </cols>
  <sheetData>
    <row r="1" spans="1:18">
      <c r="A1" s="1" t="s">
        <v>0</v>
      </c>
      <c r="C1" t="s">
        <v>28</v>
      </c>
    </row>
    <row r="2" spans="1:18">
      <c r="A2" t="s">
        <v>25</v>
      </c>
      <c r="B2" t="s">
        <v>29</v>
      </c>
      <c r="E2" t="s">
        <v>22</v>
      </c>
      <c r="N2" t="s">
        <v>51</v>
      </c>
      <c r="O2" t="s">
        <v>47</v>
      </c>
      <c r="P2" t="s">
        <v>50</v>
      </c>
    </row>
    <row r="3" spans="1:18">
      <c r="A3" t="s">
        <v>1</v>
      </c>
      <c r="B3" t="s">
        <v>19</v>
      </c>
      <c r="C3" t="s">
        <v>18</v>
      </c>
      <c r="D3" t="s">
        <v>4</v>
      </c>
      <c r="E3" t="s">
        <v>11</v>
      </c>
      <c r="F3" t="s">
        <v>10</v>
      </c>
      <c r="G3" t="s">
        <v>3</v>
      </c>
      <c r="H3" t="s">
        <v>12</v>
      </c>
      <c r="I3" t="s">
        <v>13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14</v>
      </c>
      <c r="P3" t="s">
        <v>15</v>
      </c>
      <c r="Q3" t="s">
        <v>16</v>
      </c>
      <c r="R3" t="s">
        <v>17</v>
      </c>
    </row>
    <row r="4" spans="1:18">
      <c r="A4" s="6" t="s">
        <v>21</v>
      </c>
      <c r="B4" s="3">
        <f>SUM(((Table1[[#This Row],[Avg DPS]]*(Table1[[#This Row],[Range]]))+(Table1[[#This Row],[Avg DPS]]*Table1[[#This Row],[Arm Pen (%)]]))/100)</f>
        <v>2.5018993421052631</v>
      </c>
      <c r="C4" s="4">
        <f>SUM(Table1[[#This Row],[DPS]]*Table1[[#This Row],[Avg Accuracy]])</f>
        <v>6.9690789473684207</v>
      </c>
      <c r="D4" s="3">
        <f>SUM((Table1[[#This Row],[Damage]]*Table1[[#This Row],[Burst]])/(Table1[[#This Row],[Ranged Cooldown]]+Table1[[#This Row],[Warm-up]]+(Table1[[#This Row],[Burst Time]]*(Table1[[#This Row],[Burst]]-1))))</f>
        <v>13.026315789473683</v>
      </c>
      <c r="E4">
        <v>20.9</v>
      </c>
      <c r="F4" s="3">
        <f>SUM((Table1[[#This Row],[Accuracy (Close)]]+Table1[[#This Row],[Accuracy (Short)]]+Table1[[#This Row],[Accuracy (Medium)]]+Table1[[#This Row],[Accuracy (Long)]])/4)</f>
        <v>0.53500000000000003</v>
      </c>
      <c r="G4">
        <v>11</v>
      </c>
      <c r="H4">
        <v>0.5</v>
      </c>
      <c r="I4">
        <v>15</v>
      </c>
      <c r="J4">
        <v>3</v>
      </c>
      <c r="K4">
        <v>1.5</v>
      </c>
      <c r="L4">
        <v>0.7</v>
      </c>
      <c r="M4">
        <v>360</v>
      </c>
      <c r="N4" s="3">
        <f t="shared" ref="N4:N8" si="0">60/M4</f>
        <v>0.16666666666666666</v>
      </c>
      <c r="O4">
        <v>0.9</v>
      </c>
      <c r="P4">
        <v>0.72</v>
      </c>
      <c r="Q4">
        <v>0.34</v>
      </c>
      <c r="R4">
        <v>0.18</v>
      </c>
    </row>
    <row r="5" spans="1:18">
      <c r="A5" s="6" t="s">
        <v>30</v>
      </c>
      <c r="B5" s="3">
        <f>SUM(((Table1[[#This Row],[Avg DPS]]*(Table1[[#This Row],[Range]]))+(Table1[[#This Row],[Avg DPS]]*Table1[[#This Row],[Arm Pen (%)]]))/100)</f>
        <v>1.7577</v>
      </c>
      <c r="C5" s="4">
        <f>SUM(Table1[[#This Row],[DPS]]*Table1[[#This Row],[Avg Accuracy]])</f>
        <v>6.3000000000000007</v>
      </c>
      <c r="D5" s="3">
        <f>SUM((Table1[[#This Row],[Damage]]*Table1[[#This Row],[Burst]])/(Table1[[#This Row],[Ranged Cooldown]]+Table1[[#This Row],[Warm-up]]+(Table1[[#This Row],[Burst Time]]*(Table1[[#This Row],[Burst]]-1))))</f>
        <v>12.600000000000001</v>
      </c>
      <c r="E5">
        <v>18.899999999999999</v>
      </c>
      <c r="F5" s="3">
        <f>SUM((Table1[[#This Row],[Accuracy (Close)]]+Table1[[#This Row],[Accuracy (Short)]]+Table1[[#This Row],[Accuracy (Medium)]]+Table1[[#This Row],[Accuracy (Long)]])/4)</f>
        <v>0.5</v>
      </c>
      <c r="G5">
        <v>7</v>
      </c>
      <c r="H5">
        <v>0.5</v>
      </c>
      <c r="I5">
        <v>9</v>
      </c>
      <c r="J5">
        <v>3</v>
      </c>
      <c r="K5">
        <v>0.9</v>
      </c>
      <c r="L5">
        <v>0.5</v>
      </c>
      <c r="M5">
        <v>450</v>
      </c>
      <c r="N5" s="3">
        <f t="shared" si="0"/>
        <v>0.13333333333333333</v>
      </c>
      <c r="O5">
        <v>0.93</v>
      </c>
      <c r="P5">
        <v>0.67</v>
      </c>
      <c r="Q5">
        <v>0.3</v>
      </c>
      <c r="R5">
        <v>0.1</v>
      </c>
    </row>
    <row r="6" spans="1:18">
      <c r="A6" s="6" t="s">
        <v>36</v>
      </c>
      <c r="B6" s="3">
        <f>SUM(((Table1[[#This Row],[Avg DPS]]*(Table1[[#This Row],[Range]]))+(Table1[[#This Row],[Avg DPS]]*Table1[[#This Row],[Arm Pen (%)]]))/100)</f>
        <v>1.5420681818181818</v>
      </c>
      <c r="C6" s="4">
        <f>SUM(Table1[[#This Row],[DPS]]*Table1[[#This Row],[Avg Accuracy]])</f>
        <v>4.2954545454545459</v>
      </c>
      <c r="D6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6">
        <v>25.9</v>
      </c>
      <c r="F6" s="3">
        <f>SUM((Table1[[#This Row],[Accuracy (Close)]]+Table1[[#This Row],[Accuracy (Short)]]+Table1[[#This Row],[Accuracy (Medium)]]+Table1[[#This Row],[Accuracy (Long)]])/4)</f>
        <v>0.52500000000000002</v>
      </c>
      <c r="G6">
        <v>9</v>
      </c>
      <c r="H6">
        <v>0.5</v>
      </c>
      <c r="I6">
        <v>10</v>
      </c>
      <c r="J6">
        <v>1</v>
      </c>
      <c r="K6">
        <v>0.8</v>
      </c>
      <c r="L6">
        <v>0.3</v>
      </c>
      <c r="M6">
        <v>0</v>
      </c>
      <c r="N6" s="3">
        <v>0.8</v>
      </c>
      <c r="O6">
        <v>0.85</v>
      </c>
      <c r="P6">
        <v>0.75</v>
      </c>
      <c r="Q6">
        <v>0.3</v>
      </c>
      <c r="R6">
        <v>0.2</v>
      </c>
    </row>
    <row r="7" spans="1:18">
      <c r="A7" s="6" t="s">
        <v>37</v>
      </c>
      <c r="B7" s="3">
        <f>SUM(((Table1[[#This Row],[Avg DPS]]*(Table1[[#This Row],[Range]]))+(Table1[[#This Row],[Avg DPS]]*Table1[[#This Row],[Arm Pen (%)]]))/100)</f>
        <v>1.9387651567944248</v>
      </c>
      <c r="C7" s="4">
        <f>SUM(Table1[[#This Row],[DPS]]*Table1[[#This Row],[Avg Accuracy]])</f>
        <v>4.9839721254355398</v>
      </c>
      <c r="D7" s="3">
        <f>SUM((Table1[[#This Row],[Damage]]*Table1[[#This Row],[Burst]])/(Table1[[#This Row],[Ranged Cooldown]]+Table1[[#This Row],[Warm-up]]+(Table1[[#This Row],[Burst Time]]*(Table1[[#This Row],[Burst]]-1))))</f>
        <v>13.379790940766551</v>
      </c>
      <c r="E7">
        <v>25.9</v>
      </c>
      <c r="F7" s="3">
        <f>SUM((Table1[[#This Row],[Accuracy (Close)]]+Table1[[#This Row],[Accuracy (Short)]]+Table1[[#This Row],[Accuracy (Medium)]]+Table1[[#This Row],[Accuracy (Long)]])/4)</f>
        <v>0.3725</v>
      </c>
      <c r="G7">
        <v>8</v>
      </c>
      <c r="H7">
        <v>1</v>
      </c>
      <c r="I7">
        <v>13</v>
      </c>
      <c r="J7">
        <v>8</v>
      </c>
      <c r="K7">
        <v>2</v>
      </c>
      <c r="L7">
        <v>2.2000000000000002</v>
      </c>
      <c r="M7">
        <v>720</v>
      </c>
      <c r="N7" s="3">
        <f t="shared" si="0"/>
        <v>8.3333333333333329E-2</v>
      </c>
      <c r="O7">
        <v>0.4</v>
      </c>
      <c r="P7">
        <v>0.48</v>
      </c>
      <c r="Q7">
        <v>0.35</v>
      </c>
      <c r="R7">
        <v>0.26</v>
      </c>
    </row>
    <row r="8" spans="1:18">
      <c r="A8" s="6" t="s">
        <v>53</v>
      </c>
      <c r="B8" s="3">
        <f>SUM(((Table1[[#This Row],[Avg DPS]]*(Table1[[#This Row],[Range]]))+(Table1[[#This Row],[Avg DPS]]*Table1[[#This Row],[Arm Pen (%)]]))/100)</f>
        <v>3.0607688571428571</v>
      </c>
      <c r="C8" s="4">
        <f>SUM(Table1[[#This Row],[DPS]]*Table1[[#This Row],[Avg Accuracy]])</f>
        <v>6.8168571428571427</v>
      </c>
      <c r="D8" s="3">
        <f>SUM((Table1[[#This Row],[Damage]]*Table1[[#This Row],[Burst]])/(Table1[[#This Row],[Ranged Cooldown]]+Table1[[#This Row],[Warm-up]]+(Table1[[#This Row],[Burst Time]]*(Table1[[#This Row],[Burst]]-1))))</f>
        <v>11.314285714285715</v>
      </c>
      <c r="E8">
        <v>30.9</v>
      </c>
      <c r="F8" s="3">
        <f>SUM((Table1[[#This Row],[Accuracy (Close)]]+Table1[[#This Row],[Accuracy (Short)]]+Table1[[#This Row],[Accuracy (Medium)]]+Table1[[#This Row],[Accuracy (Long)]])/4)</f>
        <v>0.60249999999999992</v>
      </c>
      <c r="G8">
        <v>11</v>
      </c>
      <c r="H8">
        <v>0.5</v>
      </c>
      <c r="I8">
        <v>14</v>
      </c>
      <c r="J8">
        <v>3</v>
      </c>
      <c r="K8">
        <v>1.65</v>
      </c>
      <c r="L8">
        <v>1</v>
      </c>
      <c r="M8">
        <v>450</v>
      </c>
      <c r="N8" s="3">
        <f t="shared" si="0"/>
        <v>0.13333333333333333</v>
      </c>
      <c r="O8">
        <v>0.6</v>
      </c>
      <c r="P8">
        <v>0.7</v>
      </c>
      <c r="Q8">
        <v>0.61</v>
      </c>
      <c r="R8">
        <v>0.5</v>
      </c>
    </row>
    <row r="9" spans="1:18">
      <c r="A9" s="6" t="s">
        <v>46</v>
      </c>
      <c r="B9" s="3">
        <f>SUM(((Table1[[#This Row],[Avg DPS]]*(Table1[[#This Row],[Range]]))+(Table1[[#This Row],[Avg DPS]]*Table1[[#This Row],[Arm Pen (%)]]))/100)</f>
        <v>3.0814271428571431</v>
      </c>
      <c r="C9" s="4">
        <f>SUM(Table1[[#This Row],[DPS]]*Table1[[#This Row],[Avg Accuracy]])</f>
        <v>5.1442857142857141</v>
      </c>
      <c r="D9" s="3">
        <f>SUM((Table1[[#This Row],[Damage]]*Table1[[#This Row],[Burst]])/(Table1[[#This Row],[Ranged Cooldown]]+Table1[[#This Row],[Warm-up]]+(Table1[[#This Row],[Burst Time]]*(Table1[[#This Row],[Burst]]-1))))</f>
        <v>7.4285714285714288</v>
      </c>
      <c r="E9">
        <v>40.9</v>
      </c>
      <c r="F9" s="3">
        <f>SUM((Table1[[#This Row],[Accuracy (Close)]]+Table1[[#This Row],[Accuracy (Short)]]+Table1[[#This Row],[Accuracy (Medium)]]+Table1[[#This Row],[Accuracy (Long)]])/4)</f>
        <v>0.6925</v>
      </c>
      <c r="G9">
        <v>13</v>
      </c>
      <c r="H9">
        <v>1</v>
      </c>
      <c r="I9">
        <v>19</v>
      </c>
      <c r="J9">
        <v>2</v>
      </c>
      <c r="K9">
        <v>1.9</v>
      </c>
      <c r="L9">
        <v>1.4</v>
      </c>
      <c r="M9">
        <v>300</v>
      </c>
      <c r="N9" s="3">
        <f t="shared" ref="N9" si="1">60/M9</f>
        <v>0.2</v>
      </c>
      <c r="O9">
        <v>0.4</v>
      </c>
      <c r="P9">
        <v>0.7</v>
      </c>
      <c r="Q9">
        <v>0.92</v>
      </c>
      <c r="R9">
        <v>0.75</v>
      </c>
    </row>
    <row r="10" spans="1:18">
      <c r="A10" s="6" t="s">
        <v>55</v>
      </c>
      <c r="B10" s="3">
        <f>SUM(((Table1[[#This Row],[Avg DPS]]*(Table1[[#This Row],[Range]]))+(Table1[[#This Row],[Avg DPS]]*Table1[[#This Row],[Arm Pen (%)]]))/100)</f>
        <v>3.141916666666666</v>
      </c>
      <c r="C10" s="4">
        <f>SUM(Table1[[#This Row],[DPS]]*Table1[[#This Row],[Avg Accuracy]])</f>
        <v>3.083333333333333</v>
      </c>
      <c r="D10" s="3">
        <f>SUM((Table1[[#This Row],[Damage]]*Table1[[#This Row],[Burst]])/(Table1[[#This Row],[Ranged Cooldown]]+Table1[[#This Row],[Warm-up]]+(Table1[[#This Row],[Burst Time]]*(Table1[[#This Row],[Burst]]-1))))</f>
        <v>4.1666666666666661</v>
      </c>
      <c r="E10">
        <v>54.9</v>
      </c>
      <c r="F10" s="3">
        <f>SUM((Table1[[#This Row],[Accuracy (Close)]]+Table1[[#This Row],[Accuracy (Short)]]+Table1[[#This Row],[Accuracy (Medium)]]+Table1[[#This Row],[Accuracy (Long)]])/4)</f>
        <v>0.74</v>
      </c>
      <c r="G10">
        <v>35</v>
      </c>
      <c r="H10">
        <v>1.5</v>
      </c>
      <c r="I10">
        <v>47</v>
      </c>
      <c r="J10">
        <v>1</v>
      </c>
      <c r="K10">
        <v>3.1</v>
      </c>
      <c r="L10">
        <v>5.3</v>
      </c>
      <c r="M10">
        <v>0</v>
      </c>
      <c r="N10" s="3">
        <v>3.5</v>
      </c>
      <c r="O10">
        <v>0.4</v>
      </c>
      <c r="P10">
        <v>0.72</v>
      </c>
      <c r="Q10">
        <v>0.94</v>
      </c>
      <c r="R10">
        <v>0.9</v>
      </c>
    </row>
    <row r="11" spans="1:18">
      <c r="B11" s="3" t="e">
        <f>SUM(((Table1[[#This Row],[Avg DPS]]*(Table1[[#This Row],[Range]]))+(Table1[[#This Row],[Avg DPS]]*Table1[[#This Row],[Arm Pen (%)]]))/100)</f>
        <v>#DIV/0!</v>
      </c>
      <c r="C11" s="4" t="e">
        <f>SUM(Table1[[#This Row],[DPS]]*Table1[[#This Row],[Avg Accuracy]])</f>
        <v>#DIV/0!</v>
      </c>
      <c r="D11" s="3" t="e">
        <f>SUM((Table1[[#This Row],[Damage]]*Table1[[#This Row],[Burst]])/(Table1[[#This Row],[Ranged Cooldown]]+Table1[[#This Row],[Warm-up]]+(Table1[[#This Row],[Burst Time]]*(Table1[[#This Row],[Burst]]-1))))</f>
        <v>#DIV/0!</v>
      </c>
      <c r="F11" s="3">
        <f>SUM((Table1[[#This Row],[Accuracy (Close)]]+Table1[[#This Row],[Accuracy (Short)]]+Table1[[#This Row],[Accuracy (Medium)]]+Table1[[#This Row],[Accuracy (Long)]])/4)</f>
        <v>0</v>
      </c>
      <c r="N11" s="3" t="e">
        <f t="shared" ref="N11:N20" si="2">60/M11</f>
        <v>#DIV/0!</v>
      </c>
    </row>
    <row r="12" spans="1:18">
      <c r="B12" s="3" t="e">
        <f>SUM(((Table1[[#This Row],[Avg DPS]]*(Table1[[#This Row],[Range]]))+(Table1[[#This Row],[Avg DPS]]*Table1[[#This Row],[Arm Pen (%)]]))/100)</f>
        <v>#DIV/0!</v>
      </c>
      <c r="C12" s="4" t="e">
        <f>SUM(Table1[[#This Row],[DPS]]*Table1[[#This Row],[Avg Accuracy]])</f>
        <v>#DIV/0!</v>
      </c>
      <c r="D12" s="3" t="e">
        <f>SUM((Table1[[#This Row],[Damage]]*Table1[[#This Row],[Burst]])/(Table1[[#This Row],[Ranged Cooldown]]+Table1[[#This Row],[Warm-up]]+(Table1[[#This Row],[Burst Time]]*(Table1[[#This Row],[Burst]]-1))))</f>
        <v>#DIV/0!</v>
      </c>
      <c r="F12" s="3">
        <f>SUM((Table1[[#This Row],[Accuracy (Close)]]+Table1[[#This Row],[Accuracy (Short)]]+Table1[[#This Row],[Accuracy (Medium)]]+Table1[[#This Row],[Accuracy (Long)]])/4)</f>
        <v>0</v>
      </c>
      <c r="N12" s="3" t="e">
        <f t="shared" si="2"/>
        <v>#DIV/0!</v>
      </c>
    </row>
    <row r="13" spans="1:18">
      <c r="B13" s="3" t="e">
        <f>SUM(((Table1[[#This Row],[Avg DPS]]*(Table1[[#This Row],[Range]]))+(Table1[[#This Row],[Avg DPS]]*Table1[[#This Row],[Arm Pen (%)]]))/100)</f>
        <v>#DIV/0!</v>
      </c>
      <c r="C13" s="4" t="e">
        <f>SUM(Table1[[#This Row],[DPS]]*Table1[[#This Row],[Avg Accuracy]])</f>
        <v>#DIV/0!</v>
      </c>
      <c r="D13" s="3" t="e">
        <f>SUM((Table1[[#This Row],[Damage]]*Table1[[#This Row],[Burst]])/(Table1[[#This Row],[Ranged Cooldown]]+Table1[[#This Row],[Warm-up]]+(Table1[[#This Row],[Burst Time]]*(Table1[[#This Row],[Burst]]-1))))</f>
        <v>#DIV/0!</v>
      </c>
      <c r="F13" s="3">
        <f>SUM((Table1[[#This Row],[Accuracy (Close)]]+Table1[[#This Row],[Accuracy (Short)]]+Table1[[#This Row],[Accuracy (Medium)]]+Table1[[#This Row],[Accuracy (Long)]])/4)</f>
        <v>0</v>
      </c>
      <c r="N13" s="3" t="e">
        <f t="shared" si="2"/>
        <v>#DIV/0!</v>
      </c>
    </row>
    <row r="14" spans="1:18">
      <c r="B14" s="3" t="e">
        <f>SUM(((Table1[[#This Row],[Avg DPS]]*(Table1[[#This Row],[Range]]))+(Table1[[#This Row],[Avg DPS]]*Table1[[#This Row],[Arm Pen (%)]]))/100)</f>
        <v>#DIV/0!</v>
      </c>
      <c r="C14" s="4" t="e">
        <f>SUM(Table1[[#This Row],[DPS]]*Table1[[#This Row],[Avg Accuracy]])</f>
        <v>#DIV/0!</v>
      </c>
      <c r="D14" s="3" t="e">
        <f>SUM((Table1[[#This Row],[Damage]]*Table1[[#This Row],[Burst]])/(Table1[[#This Row],[Ranged Cooldown]]+Table1[[#This Row],[Warm-up]]+(Table1[[#This Row],[Burst Time]]*(Table1[[#This Row],[Burst]]-1))))</f>
        <v>#DIV/0!</v>
      </c>
      <c r="F14" s="3">
        <f>SUM((Table1[[#This Row],[Accuracy (Close)]]+Table1[[#This Row],[Accuracy (Short)]]+Table1[[#This Row],[Accuracy (Medium)]]+Table1[[#This Row],[Accuracy (Long)]])/4)</f>
        <v>0</v>
      </c>
      <c r="N14" s="3" t="e">
        <f t="shared" si="2"/>
        <v>#DIV/0!</v>
      </c>
    </row>
    <row r="15" spans="1:18">
      <c r="B15" s="3" t="e">
        <f>SUM(((Table1[[#This Row],[Avg DPS]]*(Table1[[#This Row],[Range]]))+(Table1[[#This Row],[Avg DPS]]*Table1[[#This Row],[Arm Pen (%)]]))/100)</f>
        <v>#DIV/0!</v>
      </c>
      <c r="C15" s="4" t="e">
        <f>SUM(Table1[[#This Row],[DPS]]*Table1[[#This Row],[Avg Accuracy]])</f>
        <v>#DIV/0!</v>
      </c>
      <c r="D15" s="3" t="e">
        <f>SUM((Table1[[#This Row],[Damage]]*Table1[[#This Row],[Burst]])/(Table1[[#This Row],[Ranged Cooldown]]+Table1[[#This Row],[Warm-up]]+(Table1[[#This Row],[Burst Time]]*(Table1[[#This Row],[Burst]]-1))))</f>
        <v>#DIV/0!</v>
      </c>
      <c r="F15" s="3">
        <f>SUM((Table1[[#This Row],[Accuracy (Close)]]+Table1[[#This Row],[Accuracy (Short)]]+Table1[[#This Row],[Accuracy (Medium)]]+Table1[[#This Row],[Accuracy (Long)]])/4)</f>
        <v>0</v>
      </c>
      <c r="N15" s="3" t="e">
        <f t="shared" si="2"/>
        <v>#DIV/0!</v>
      </c>
    </row>
    <row r="16" spans="1:18">
      <c r="B16" s="3" t="e">
        <f>SUM(((Table1[[#This Row],[Avg DPS]]*(Table1[[#This Row],[Range]]))+(Table1[[#This Row],[Avg DPS]]*Table1[[#This Row],[Arm Pen (%)]]))/100)</f>
        <v>#DIV/0!</v>
      </c>
      <c r="C16" s="4" t="e">
        <f>SUM(Table1[[#This Row],[DPS]]*Table1[[#This Row],[Avg Accuracy]])</f>
        <v>#DIV/0!</v>
      </c>
      <c r="D16" s="3" t="e">
        <f>SUM((Table1[[#This Row],[Damage]]*Table1[[#This Row],[Burst]])/(Table1[[#This Row],[Ranged Cooldown]]+Table1[[#This Row],[Warm-up]]+(Table1[[#This Row],[Burst Time]]*(Table1[[#This Row],[Burst]]-1))))</f>
        <v>#DIV/0!</v>
      </c>
      <c r="F16" s="3">
        <f>SUM((Table1[[#This Row],[Accuracy (Close)]]+Table1[[#This Row],[Accuracy (Short)]]+Table1[[#This Row],[Accuracy (Medium)]]+Table1[[#This Row],[Accuracy (Long)]])/4)</f>
        <v>0</v>
      </c>
      <c r="N16" s="3" t="e">
        <f t="shared" si="2"/>
        <v>#DIV/0!</v>
      </c>
    </row>
    <row r="17" spans="1:18">
      <c r="B17" s="3" t="e">
        <f>SUM(((Table1[[#This Row],[Avg DPS]]*(Table1[[#This Row],[Range]]))+(Table1[[#This Row],[Avg DPS]]*Table1[[#This Row],[Arm Pen (%)]]))/100)</f>
        <v>#DIV/0!</v>
      </c>
      <c r="C17" s="4" t="e">
        <f>SUM(Table1[[#This Row],[DPS]]*Table1[[#This Row],[Avg Accuracy]])</f>
        <v>#DIV/0!</v>
      </c>
      <c r="D17" s="3" t="e">
        <f>SUM((Table1[[#This Row],[Damage]]*Table1[[#This Row],[Burst]])/(Table1[[#This Row],[Ranged Cooldown]]+Table1[[#This Row],[Warm-up]]+(Table1[[#This Row],[Burst Time]]*(Table1[[#This Row],[Burst]]-1))))</f>
        <v>#DIV/0!</v>
      </c>
      <c r="F17" s="3">
        <f>SUM((Table1[[#This Row],[Accuracy (Close)]]+Table1[[#This Row],[Accuracy (Short)]]+Table1[[#This Row],[Accuracy (Medium)]]+Table1[[#This Row],[Accuracy (Long)]])/4)</f>
        <v>0</v>
      </c>
      <c r="N17" s="3" t="e">
        <f t="shared" si="2"/>
        <v>#DIV/0!</v>
      </c>
    </row>
    <row r="18" spans="1:18" s="5" customFormat="1">
      <c r="A18"/>
      <c r="B18" s="3" t="e">
        <f>SUM(((Table1[[#This Row],[Avg DPS]]*(Table1[[#This Row],[Range]]))+(Table1[[#This Row],[Avg DPS]]*Table1[[#This Row],[Arm Pen (%)]]))/100)</f>
        <v>#DIV/0!</v>
      </c>
      <c r="C18" s="4" t="e">
        <f>SUM(Table1[[#This Row],[DPS]]*Table1[[#This Row],[Avg Accuracy]])</f>
        <v>#DIV/0!</v>
      </c>
      <c r="D18" s="3" t="e">
        <f>SUM((Table1[[#This Row],[Damage]]*Table1[[#This Row],[Burst]])/(Table1[[#This Row],[Ranged Cooldown]]+Table1[[#This Row],[Warm-up]]+(Table1[[#This Row],[Burst Time]]*(Table1[[#This Row],[Burst]]-1))))</f>
        <v>#DIV/0!</v>
      </c>
      <c r="E18"/>
      <c r="F18" s="3">
        <f>SUM((Table1[[#This Row],[Accuracy (Close)]]+Table1[[#This Row],[Accuracy (Short)]]+Table1[[#This Row],[Accuracy (Medium)]]+Table1[[#This Row],[Accuracy (Long)]])/4)</f>
        <v>0</v>
      </c>
      <c r="G18"/>
      <c r="H18"/>
      <c r="I18"/>
      <c r="J18"/>
      <c r="K18"/>
      <c r="L18"/>
      <c r="M18"/>
      <c r="N18" s="3" t="e">
        <f t="shared" si="2"/>
        <v>#DIV/0!</v>
      </c>
      <c r="O18"/>
      <c r="P18"/>
      <c r="Q18"/>
      <c r="R18"/>
    </row>
    <row r="19" spans="1:18">
      <c r="B19" s="3" t="e">
        <f>SUM(((Table1[[#This Row],[Avg DPS]]*(Table1[[#This Row],[Range]]))+(Table1[[#This Row],[Avg DPS]]*Table1[[#This Row],[Arm Pen (%)]]))/100)</f>
        <v>#DIV/0!</v>
      </c>
      <c r="C19" s="4" t="e">
        <f>SUM(Table1[[#This Row],[DPS]]*Table1[[#This Row],[Avg Accuracy]])</f>
        <v>#DIV/0!</v>
      </c>
      <c r="D19" s="3" t="e">
        <f>SUM((Table1[[#This Row],[Damage]]*Table1[[#This Row],[Burst]])/(Table1[[#This Row],[Ranged Cooldown]]+Table1[[#This Row],[Warm-up]]+(Table1[[#This Row],[Burst Time]]*(Table1[[#This Row],[Burst]]-1))))</f>
        <v>#DIV/0!</v>
      </c>
      <c r="F19" s="3">
        <f>SUM((Table1[[#This Row],[Accuracy (Close)]]+Table1[[#This Row],[Accuracy (Short)]]+Table1[[#This Row],[Accuracy (Medium)]]+Table1[[#This Row],[Accuracy (Long)]])/4)</f>
        <v>0</v>
      </c>
      <c r="N19" s="3" t="e">
        <f t="shared" si="2"/>
        <v>#DIV/0!</v>
      </c>
    </row>
    <row r="20" spans="1:18">
      <c r="A20" s="8"/>
      <c r="B20" s="9" t="e">
        <f>SUM(((Table1[[#This Row],[Avg DPS]]*(Table1[[#This Row],[Range]]))+(Table1[[#This Row],[Avg DPS]]*Table1[[#This Row],[Arm Pen (%)]]))/100)</f>
        <v>#DIV/0!</v>
      </c>
      <c r="C20" s="10" t="e">
        <f>SUM(Table1[[#This Row],[DPS]]*Table1[[#This Row],[Avg Accuracy]])</f>
        <v>#DIV/0!</v>
      </c>
      <c r="D20" s="9" t="e">
        <f>SUM((Table1[[#This Row],[Damage]]*Table1[[#This Row],[Burst]])/(Table1[[#This Row],[Ranged Cooldown]]+Table1[[#This Row],[Warm-up]]+(Table1[[#This Row],[Burst Time]]*(Table1[[#This Row],[Burst]]-1))))</f>
        <v>#DIV/0!</v>
      </c>
      <c r="E20" s="8"/>
      <c r="F20" s="9">
        <f>SUM((Table1[[#This Row],[Accuracy (Close)]]+Table1[[#This Row],[Accuracy (Short)]]+Table1[[#This Row],[Accuracy (Medium)]]+Table1[[#This Row],[Accuracy (Long)]])/4)</f>
        <v>0</v>
      </c>
      <c r="G20" s="8"/>
      <c r="H20" s="8"/>
      <c r="I20" s="8"/>
      <c r="J20" s="8"/>
      <c r="K20" s="8"/>
      <c r="L20" s="8"/>
      <c r="M20" s="8"/>
      <c r="N20" s="9" t="e">
        <f t="shared" si="2"/>
        <v>#DIV/0!</v>
      </c>
      <c r="O20" s="8"/>
      <c r="P20" s="8"/>
      <c r="Q20" s="8"/>
      <c r="R20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A19" sqref="A19"/>
    </sheetView>
  </sheetViews>
  <sheetFormatPr defaultRowHeight="15"/>
  <cols>
    <col min="1" max="1" width="23.28515625" customWidth="1"/>
    <col min="2" max="2" width="15.1406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8.140625" customWidth="1"/>
    <col min="16" max="16" width="18" customWidth="1"/>
    <col min="17" max="17" width="20.7109375" customWidth="1"/>
    <col min="18" max="18" width="18.28515625" customWidth="1"/>
  </cols>
  <sheetData>
    <row r="1" spans="1:18">
      <c r="A1" s="1" t="s">
        <v>0</v>
      </c>
      <c r="C1" t="s">
        <v>28</v>
      </c>
    </row>
    <row r="2" spans="1:18">
      <c r="A2" t="s">
        <v>25</v>
      </c>
      <c r="B2" t="s">
        <v>29</v>
      </c>
      <c r="E2" t="s">
        <v>22</v>
      </c>
      <c r="N2" t="s">
        <v>51</v>
      </c>
      <c r="O2" t="s">
        <v>47</v>
      </c>
      <c r="P2" t="s">
        <v>50</v>
      </c>
    </row>
    <row r="3" spans="1:18">
      <c r="A3" t="s">
        <v>1</v>
      </c>
      <c r="B3" t="s">
        <v>19</v>
      </c>
      <c r="C3" t="s">
        <v>18</v>
      </c>
      <c r="D3" t="s">
        <v>4</v>
      </c>
      <c r="E3" t="s">
        <v>11</v>
      </c>
      <c r="F3" t="s">
        <v>10</v>
      </c>
      <c r="G3" t="s">
        <v>3</v>
      </c>
      <c r="H3" t="s">
        <v>12</v>
      </c>
      <c r="I3" t="s">
        <v>13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14</v>
      </c>
      <c r="P3" t="s">
        <v>15</v>
      </c>
      <c r="Q3" t="s">
        <v>16</v>
      </c>
      <c r="R3" t="s">
        <v>17</v>
      </c>
    </row>
    <row r="4" spans="1:18">
      <c r="A4" t="s">
        <v>24</v>
      </c>
      <c r="B4" s="3">
        <f>SUM(((Table13[[#This Row],[Avg DPS]]*(Table13[[#This Row],[Range]]))+(Table13[[#This Row],[Avg DPS]]*Table13[[#This Row],[Arm Pen (%)]]))/100)</f>
        <v>2.1878881578947369</v>
      </c>
      <c r="C4" s="4">
        <f>SUM(Table13[[#This Row],[DPS]]*Table13[[#This Row],[Avg Accuracy]])</f>
        <v>6.4539473684210522</v>
      </c>
      <c r="D4" s="3">
        <f>SUM((Table13[[#This Row],[Damage]]*Table13[[#This Row],[Burst]])/(Table13[[#This Row],[Ranged Cooldown]]+Table13[[#This Row],[Warm-up]]+(Table13[[#This Row],[Burst Time]]*(Table13[[#This Row],[Burst]]-1))))</f>
        <v>11.842105263157894</v>
      </c>
      <c r="E4">
        <v>20.9</v>
      </c>
      <c r="F4" s="3">
        <f>SUM((Table13[[#This Row],[Accuracy (Close)]]+Table13[[#This Row],[Accuracy (Short)]]+Table13[[#This Row],[Accuracy (Medium)]]+Table13[[#This Row],[Accuracy (Long)]])/4)</f>
        <v>0.54500000000000004</v>
      </c>
      <c r="G4">
        <v>10</v>
      </c>
      <c r="H4">
        <v>0.5</v>
      </c>
      <c r="I4">
        <v>13</v>
      </c>
      <c r="J4">
        <v>3</v>
      </c>
      <c r="K4">
        <v>1.5</v>
      </c>
      <c r="L4">
        <v>0.7</v>
      </c>
      <c r="M4">
        <v>360</v>
      </c>
      <c r="N4" s="3">
        <f t="shared" ref="N4:N17" si="0">60/M4</f>
        <v>0.16666666666666666</v>
      </c>
      <c r="O4">
        <v>0.95</v>
      </c>
      <c r="P4">
        <v>0.74</v>
      </c>
      <c r="Q4">
        <v>0.33</v>
      </c>
      <c r="R4">
        <v>0.16</v>
      </c>
    </row>
    <row r="5" spans="1:18">
      <c r="A5" t="s">
        <v>27</v>
      </c>
      <c r="B5" s="3">
        <f>SUM(((Table13[[#This Row],[Avg DPS]]*(Table13[[#This Row],[Range]]))+(Table13[[#This Row],[Avg DPS]]*Table13[[#This Row],[Arm Pen (%)]]))/100)</f>
        <v>2.5018993421052631</v>
      </c>
      <c r="C5" s="4">
        <f>SUM(Table13[[#This Row],[DPS]]*Table13[[#This Row],[Avg Accuracy]])</f>
        <v>6.9690789473684207</v>
      </c>
      <c r="D5" s="3">
        <f>SUM((Table13[[#This Row],[Damage]]*Table13[[#This Row],[Burst]])/(Table13[[#This Row],[Ranged Cooldown]]+Table13[[#This Row],[Warm-up]]+(Table13[[#This Row],[Burst Time]]*(Table13[[#This Row],[Burst]]-1))))</f>
        <v>13.026315789473683</v>
      </c>
      <c r="E5">
        <v>20.9</v>
      </c>
      <c r="F5" s="3">
        <f>SUM((Table13[[#This Row],[Accuracy (Close)]]+Table13[[#This Row],[Accuracy (Short)]]+Table13[[#This Row],[Accuracy (Medium)]]+Table13[[#This Row],[Accuracy (Long)]])/4)</f>
        <v>0.53500000000000003</v>
      </c>
      <c r="G5">
        <v>11</v>
      </c>
      <c r="H5">
        <v>0.5</v>
      </c>
      <c r="I5">
        <v>15</v>
      </c>
      <c r="J5">
        <v>3</v>
      </c>
      <c r="K5">
        <v>1.5</v>
      </c>
      <c r="L5">
        <v>0.7</v>
      </c>
      <c r="M5">
        <v>360</v>
      </c>
      <c r="N5" s="3">
        <f t="shared" si="0"/>
        <v>0.16666666666666666</v>
      </c>
      <c r="O5">
        <v>0.9</v>
      </c>
      <c r="P5">
        <v>0.72</v>
      </c>
      <c r="Q5">
        <v>0.34</v>
      </c>
      <c r="R5">
        <v>0.18</v>
      </c>
    </row>
    <row r="6" spans="1:18">
      <c r="A6" t="s">
        <v>26</v>
      </c>
      <c r="B6" s="3">
        <f>SUM(((Table13[[#This Row],[Avg DPS]]*(Table13[[#This Row],[Range]]))+(Table13[[#This Row],[Avg DPS]]*Table13[[#This Row],[Arm Pen (%)]]))/100)</f>
        <v>2.5018993421052631</v>
      </c>
      <c r="C6" s="4">
        <f>SUM(Table13[[#This Row],[DPS]]*Table13[[#This Row],[Avg Accuracy]])</f>
        <v>6.9690789473684207</v>
      </c>
      <c r="D6" s="3">
        <f>SUM((Table13[[#This Row],[Damage]]*Table13[[#This Row],[Burst]])/(Table13[[#This Row],[Ranged Cooldown]]+Table13[[#This Row],[Warm-up]]+(Table13[[#This Row],[Burst Time]]*(Table13[[#This Row],[Burst]]-1))))</f>
        <v>13.026315789473683</v>
      </c>
      <c r="E6">
        <v>20.9</v>
      </c>
      <c r="F6" s="3">
        <f>SUM((Table13[[#This Row],[Accuracy (Close)]]+Table13[[#This Row],[Accuracy (Short)]]+Table13[[#This Row],[Accuracy (Medium)]]+Table13[[#This Row],[Accuracy (Long)]])/4)</f>
        <v>0.53500000000000003</v>
      </c>
      <c r="G6">
        <v>11</v>
      </c>
      <c r="H6">
        <v>0.5</v>
      </c>
      <c r="I6">
        <v>15</v>
      </c>
      <c r="J6">
        <v>3</v>
      </c>
      <c r="K6">
        <v>1.5</v>
      </c>
      <c r="L6">
        <v>0.7</v>
      </c>
      <c r="M6">
        <v>360</v>
      </c>
      <c r="N6" s="3">
        <f t="shared" si="0"/>
        <v>0.16666666666666666</v>
      </c>
      <c r="O6">
        <v>0.9</v>
      </c>
      <c r="P6">
        <v>0.72</v>
      </c>
      <c r="Q6">
        <v>0.34</v>
      </c>
      <c r="R6">
        <v>0.18</v>
      </c>
    </row>
    <row r="7" spans="1:18">
      <c r="A7" s="5" t="s">
        <v>31</v>
      </c>
      <c r="B7" s="2">
        <f>SUM(((Table13[[#This Row],[Avg DPS]]*(Table13[[#This Row],[Range]]))+(Table13[[#This Row],[Avg DPS]]*Table13[[#This Row],[Arm Pen (%)]]))/100)</f>
        <v>1.7627605566218807</v>
      </c>
      <c r="C7" s="2">
        <f>SUM(Table13[[#This Row],[DPS]]*Table13[[#This Row],[Avg Accuracy]])</f>
        <v>6.318138195777351</v>
      </c>
      <c r="D7" s="2">
        <f>SUM((Table13[[#This Row],[Damage]]*Table13[[#This Row],[Burst]])/(Table13[[#This Row],[Ranged Cooldown]]+Table13[[#This Row],[Warm-up]]+(Table13[[#This Row],[Burst Time]]*(Table13[[#This Row],[Burst]]-1))))</f>
        <v>12.092130518234166</v>
      </c>
      <c r="E7" s="5">
        <v>18.899999999999999</v>
      </c>
      <c r="F7" s="2">
        <f>SUM((Table13[[#This Row],[Accuracy (Close)]]+Table13[[#This Row],[Accuracy (Short)]]+Table13[[#This Row],[Accuracy (Medium)]]+Table13[[#This Row],[Accuracy (Long)]])/4)</f>
        <v>0.52249999999999996</v>
      </c>
      <c r="G7" s="5">
        <v>7</v>
      </c>
      <c r="H7" s="5">
        <v>0.5</v>
      </c>
      <c r="I7" s="5">
        <v>9</v>
      </c>
      <c r="J7" s="5">
        <v>3</v>
      </c>
      <c r="K7" s="5">
        <v>0.9</v>
      </c>
      <c r="L7" s="5">
        <v>0.56999999999999995</v>
      </c>
      <c r="M7" s="5">
        <v>450</v>
      </c>
      <c r="N7" s="2">
        <f t="shared" si="0"/>
        <v>0.13333333333333333</v>
      </c>
      <c r="O7" s="5">
        <v>0.95</v>
      </c>
      <c r="P7" s="5">
        <v>0.71</v>
      </c>
      <c r="Q7" s="5">
        <v>0.32</v>
      </c>
      <c r="R7" s="5">
        <v>0.11</v>
      </c>
    </row>
    <row r="8" spans="1:18">
      <c r="A8" s="5" t="s">
        <v>32</v>
      </c>
      <c r="B8" s="3">
        <f>SUM(((Table13[[#This Row],[Avg DPS]]*(Table13[[#This Row],[Range]]))+(Table13[[#This Row],[Avg DPS]]*Table13[[#This Row],[Arm Pen (%)]]))/100)</f>
        <v>1.5420681818181818</v>
      </c>
      <c r="C8" s="4">
        <f>SUM(Table13[[#This Row],[DPS]]*Table13[[#This Row],[Avg Accuracy]])</f>
        <v>4.2954545454545459</v>
      </c>
      <c r="D8" s="3">
        <f>SUM((Table13[[#This Row],[Damage]]*Table13[[#This Row],[Burst]])/(Table13[[#This Row],[Ranged Cooldown]]+Table13[[#This Row],[Warm-up]]+(Table13[[#This Row],[Burst Time]]*(Table13[[#This Row],[Burst]]-1))))</f>
        <v>8.1818181818181817</v>
      </c>
      <c r="E8">
        <v>25.9</v>
      </c>
      <c r="F8" s="3">
        <f>SUM((Table13[[#This Row],[Accuracy (Close)]]+Table13[[#This Row],[Accuracy (Short)]]+Table13[[#This Row],[Accuracy (Medium)]]+Table13[[#This Row],[Accuracy (Long)]])/4)</f>
        <v>0.52500000000000002</v>
      </c>
      <c r="G8">
        <v>9</v>
      </c>
      <c r="H8">
        <v>0.5</v>
      </c>
      <c r="I8">
        <v>10</v>
      </c>
      <c r="J8">
        <v>1</v>
      </c>
      <c r="K8">
        <v>0.8</v>
      </c>
      <c r="L8">
        <v>0.3</v>
      </c>
      <c r="M8">
        <v>0</v>
      </c>
      <c r="N8" s="3">
        <v>0.8</v>
      </c>
      <c r="O8">
        <v>0.85</v>
      </c>
      <c r="P8">
        <v>0.75</v>
      </c>
      <c r="Q8">
        <v>0.3</v>
      </c>
      <c r="R8">
        <v>0.2</v>
      </c>
    </row>
    <row r="9" spans="1:18">
      <c r="A9" s="5" t="s">
        <v>33</v>
      </c>
      <c r="B9" s="3">
        <f>SUM(((Table13[[#This Row],[Avg DPS]]*(Table13[[#This Row],[Range]]))+(Table13[[#This Row],[Avg DPS]]*Table13[[#This Row],[Arm Pen (%)]]))/100)</f>
        <v>1.5420681818181818</v>
      </c>
      <c r="C9" s="4">
        <f>SUM(Table13[[#This Row],[DPS]]*Table13[[#This Row],[Avg Accuracy]])</f>
        <v>4.2954545454545459</v>
      </c>
      <c r="D9" s="3">
        <f>SUM((Table13[[#This Row],[Damage]]*Table13[[#This Row],[Burst]])/(Table13[[#This Row],[Ranged Cooldown]]+Table13[[#This Row],[Warm-up]]+(Table13[[#This Row],[Burst Time]]*(Table13[[#This Row],[Burst]]-1))))</f>
        <v>8.1818181818181817</v>
      </c>
      <c r="E9">
        <v>25.9</v>
      </c>
      <c r="F9" s="3">
        <f>SUM((Table13[[#This Row],[Accuracy (Close)]]+Table13[[#This Row],[Accuracy (Short)]]+Table13[[#This Row],[Accuracy (Medium)]]+Table13[[#This Row],[Accuracy (Long)]])/4)</f>
        <v>0.52500000000000002</v>
      </c>
      <c r="G9">
        <v>9</v>
      </c>
      <c r="H9">
        <v>0.5</v>
      </c>
      <c r="I9">
        <v>10</v>
      </c>
      <c r="J9">
        <v>1</v>
      </c>
      <c r="K9">
        <v>0.8</v>
      </c>
      <c r="L9">
        <v>0.3</v>
      </c>
      <c r="M9">
        <v>0</v>
      </c>
      <c r="N9" s="3">
        <v>0.8</v>
      </c>
      <c r="O9">
        <v>0.85</v>
      </c>
      <c r="P9">
        <v>0.75</v>
      </c>
      <c r="Q9">
        <v>0.3</v>
      </c>
      <c r="R9">
        <v>0.2</v>
      </c>
    </row>
    <row r="10" spans="1:18">
      <c r="A10" s="5" t="s">
        <v>34</v>
      </c>
      <c r="B10" s="3">
        <f>SUM(((Table13[[#This Row],[Avg DPS]]*(Table13[[#This Row],[Range]]))+(Table13[[#This Row],[Avg DPS]]*Table13[[#This Row],[Arm Pen (%)]]))/100)</f>
        <v>1.5420681818181818</v>
      </c>
      <c r="C10" s="4">
        <f>SUM(Table13[[#This Row],[DPS]]*Table13[[#This Row],[Avg Accuracy]])</f>
        <v>4.2954545454545459</v>
      </c>
      <c r="D10" s="3">
        <f>SUM((Table13[[#This Row],[Damage]]*Table13[[#This Row],[Burst]])/(Table13[[#This Row],[Ranged Cooldown]]+Table13[[#This Row],[Warm-up]]+(Table13[[#This Row],[Burst Time]]*(Table13[[#This Row],[Burst]]-1))))</f>
        <v>8.1818181818181817</v>
      </c>
      <c r="E10">
        <v>25.9</v>
      </c>
      <c r="F10" s="3">
        <f>SUM((Table13[[#This Row],[Accuracy (Close)]]+Table13[[#This Row],[Accuracy (Short)]]+Table13[[#This Row],[Accuracy (Medium)]]+Table13[[#This Row],[Accuracy (Long)]])/4)</f>
        <v>0.52500000000000002</v>
      </c>
      <c r="G10">
        <v>9</v>
      </c>
      <c r="H10">
        <v>0.5</v>
      </c>
      <c r="I10">
        <v>10</v>
      </c>
      <c r="J10">
        <v>1</v>
      </c>
      <c r="K10">
        <v>0.8</v>
      </c>
      <c r="L10">
        <v>0.3</v>
      </c>
      <c r="M10">
        <v>0</v>
      </c>
      <c r="N10" s="3">
        <v>0.8</v>
      </c>
      <c r="O10">
        <v>0.85</v>
      </c>
      <c r="P10">
        <v>0.75</v>
      </c>
      <c r="Q10">
        <v>0.3</v>
      </c>
      <c r="R10">
        <v>0.2</v>
      </c>
    </row>
    <row r="11" spans="1:18">
      <c r="A11" s="5" t="s">
        <v>35</v>
      </c>
      <c r="B11" s="3">
        <f>SUM(((Table13[[#This Row],[Avg DPS]]*(Table13[[#This Row],[Range]]))+(Table13[[#This Row],[Avg DPS]]*Table13[[#This Row],[Arm Pen (%)]]))/100)</f>
        <v>1.5420681818181818</v>
      </c>
      <c r="C11" s="4">
        <f>SUM(Table13[[#This Row],[DPS]]*Table13[[#This Row],[Avg Accuracy]])</f>
        <v>4.2954545454545459</v>
      </c>
      <c r="D11" s="3">
        <f>SUM((Table13[[#This Row],[Damage]]*Table13[[#This Row],[Burst]])/(Table13[[#This Row],[Ranged Cooldown]]+Table13[[#This Row],[Warm-up]]+(Table13[[#This Row],[Burst Time]]*(Table13[[#This Row],[Burst]]-1))))</f>
        <v>8.1818181818181817</v>
      </c>
      <c r="E11">
        <v>25.9</v>
      </c>
      <c r="F11" s="3">
        <f>SUM((Table13[[#This Row],[Accuracy (Close)]]+Table13[[#This Row],[Accuracy (Short)]]+Table13[[#This Row],[Accuracy (Medium)]]+Table13[[#This Row],[Accuracy (Long)]])/4)</f>
        <v>0.52500000000000002</v>
      </c>
      <c r="G11">
        <v>9</v>
      </c>
      <c r="H11">
        <v>0.5</v>
      </c>
      <c r="I11">
        <v>10</v>
      </c>
      <c r="J11">
        <v>1</v>
      </c>
      <c r="K11">
        <v>0.8</v>
      </c>
      <c r="L11">
        <v>0.3</v>
      </c>
      <c r="M11">
        <v>0</v>
      </c>
      <c r="N11" s="3">
        <v>0.8</v>
      </c>
      <c r="O11">
        <v>0.85</v>
      </c>
      <c r="P11">
        <v>0.75</v>
      </c>
      <c r="Q11">
        <v>0.3</v>
      </c>
      <c r="R11">
        <v>0.2</v>
      </c>
    </row>
    <row r="12" spans="1:18">
      <c r="A12" t="s">
        <v>54</v>
      </c>
      <c r="B12" s="3">
        <f>SUM(((Table13[[#This Row],[Avg DPS]]*(Table13[[#This Row],[Range]]))+(Table13[[#This Row],[Avg DPS]]*Table13[[#This Row],[Arm Pen (%)]]))/100)</f>
        <v>3.3286879049676021</v>
      </c>
      <c r="C12" s="4">
        <f>SUM(Table13[[#This Row],[DPS]]*Table13[[#This Row],[Avg Accuracy]])</f>
        <v>6.9492440604751602</v>
      </c>
      <c r="D12" s="3">
        <f>SUM((Table13[[#This Row],[Damage]]*Table13[[#This Row],[Burst]])/(Table13[[#This Row],[Ranged Cooldown]]+Table13[[#This Row],[Warm-up]]+(Table13[[#This Row],[Burst Time]]*(Table13[[#This Row],[Burst]]-1))))</f>
        <v>10.691144708423325</v>
      </c>
      <c r="E12">
        <v>33.9</v>
      </c>
      <c r="F12" s="3">
        <f>SUM((Table13[[#This Row],[Accuracy (Close)]]+Table13[[#This Row],[Accuracy (Short)]]+Table13[[#This Row],[Accuracy (Medium)]]+Table13[[#This Row],[Accuracy (Long)]])/4)</f>
        <v>0.64999999999999991</v>
      </c>
      <c r="G12">
        <v>11</v>
      </c>
      <c r="H12">
        <v>0.5</v>
      </c>
      <c r="I12">
        <v>14</v>
      </c>
      <c r="J12">
        <v>3</v>
      </c>
      <c r="K12">
        <v>1.72</v>
      </c>
      <c r="L12">
        <v>1.1000000000000001</v>
      </c>
      <c r="M12">
        <v>450</v>
      </c>
      <c r="N12" s="3">
        <f t="shared" si="0"/>
        <v>0.13333333333333333</v>
      </c>
      <c r="O12">
        <v>0.6</v>
      </c>
      <c r="P12">
        <v>0.75</v>
      </c>
      <c r="Q12">
        <v>0.7</v>
      </c>
      <c r="R12">
        <v>0.55000000000000004</v>
      </c>
    </row>
    <row r="13" spans="1:18">
      <c r="A13" t="s">
        <v>52</v>
      </c>
      <c r="B13" s="3">
        <f>SUM(((Table13[[#This Row],[Avg DPS]]*(Table13[[#This Row],[Range]]))+(Table13[[#This Row],[Avg DPS]]*Table13[[#This Row],[Arm Pen (%)]]))/100)</f>
        <v>2.937166103518777</v>
      </c>
      <c r="C13" s="4">
        <f>SUM(Table13[[#This Row],[DPS]]*Table13[[#This Row],[Avg Accuracy]])</f>
        <v>7.0099429678252436</v>
      </c>
      <c r="D13" s="3">
        <f>SUM((Table13[[#This Row],[Damage]]*Table13[[#This Row],[Burst]])/(Table13[[#This Row],[Ranged Cooldown]]+Table13[[#This Row],[Warm-up]]+(Table13[[#This Row],[Burst Time]]*(Table13[[#This Row],[Burst]]-1))))</f>
        <v>12.298145557588148</v>
      </c>
      <c r="E13">
        <v>27.9</v>
      </c>
      <c r="F13" s="3">
        <f>SUM((Table13[[#This Row],[Accuracy (Close)]]+Table13[[#This Row],[Accuracy (Short)]]+Table13[[#This Row],[Accuracy (Medium)]]+Table13[[#This Row],[Accuracy (Long)]])/4)</f>
        <v>0.56999999999999995</v>
      </c>
      <c r="G13">
        <v>11</v>
      </c>
      <c r="H13">
        <v>0.5</v>
      </c>
      <c r="I13">
        <v>14</v>
      </c>
      <c r="J13">
        <v>3</v>
      </c>
      <c r="K13">
        <v>1.55</v>
      </c>
      <c r="L13">
        <v>0.9</v>
      </c>
      <c r="M13">
        <v>514.29</v>
      </c>
      <c r="N13" s="3">
        <f t="shared" si="0"/>
        <v>0.11666569445254624</v>
      </c>
      <c r="O13">
        <v>0.8</v>
      </c>
      <c r="P13">
        <v>0.78</v>
      </c>
      <c r="Q13">
        <v>0.4</v>
      </c>
      <c r="R13">
        <v>0.3</v>
      </c>
    </row>
    <row r="14" spans="1:18">
      <c r="A14" t="s">
        <v>44</v>
      </c>
      <c r="B14" s="3">
        <f>SUM(((Table13[[#This Row],[Avg DPS]]*(Table13[[#This Row],[Range]]))+(Table13[[#This Row],[Avg DPS]]*Table13[[#This Row],[Arm Pen (%)]]))/100)</f>
        <v>3.0167445812807876</v>
      </c>
      <c r="C14" s="4">
        <f>SUM(Table13[[#This Row],[DPS]]*Table13[[#This Row],[Avg Accuracy]])</f>
        <v>6.169211822660098</v>
      </c>
      <c r="D14" s="3">
        <f>SUM((Table13[[#This Row],[Damage]]*Table13[[#This Row],[Burst]])/(Table13[[#This Row],[Ranged Cooldown]]+Table13[[#This Row],[Warm-up]]+(Table13[[#This Row],[Burst Time]]*(Table13[[#This Row],[Burst]]-1))))</f>
        <v>9.7536945812807883</v>
      </c>
      <c r="E14">
        <v>34.9</v>
      </c>
      <c r="F14" s="3">
        <f>SUM((Table13[[#This Row],[Accuracy (Close)]]+Table13[[#This Row],[Accuracy (Short)]]+Table13[[#This Row],[Accuracy (Medium)]]+Table13[[#This Row],[Accuracy (Long)]])/4)</f>
        <v>0.63249999999999995</v>
      </c>
      <c r="G14">
        <v>11</v>
      </c>
      <c r="H14">
        <v>0.5</v>
      </c>
      <c r="I14">
        <v>14</v>
      </c>
      <c r="J14">
        <v>3</v>
      </c>
      <c r="K14">
        <v>1.85</v>
      </c>
      <c r="L14">
        <v>1.2</v>
      </c>
      <c r="M14">
        <v>360</v>
      </c>
      <c r="N14" s="3">
        <f t="shared" si="0"/>
        <v>0.16666666666666666</v>
      </c>
      <c r="O14">
        <v>0.4</v>
      </c>
      <c r="P14">
        <v>0.75</v>
      </c>
      <c r="Q14">
        <v>0.8</v>
      </c>
      <c r="R14">
        <v>0.57999999999999996</v>
      </c>
    </row>
    <row r="15" spans="1:18">
      <c r="A15" t="s">
        <v>45</v>
      </c>
      <c r="B15" s="3">
        <f>SUM(((Table13[[#This Row],[Avg DPS]]*(Table13[[#This Row],[Range]]))+(Table13[[#This Row],[Avg DPS]]*Table13[[#This Row],[Arm Pen (%)]]))/100)</f>
        <v>3.3016871482176362</v>
      </c>
      <c r="C15" s="4">
        <f>SUM(Table13[[#This Row],[DPS]]*Table13[[#This Row],[Avg Accuracy]])</f>
        <v>6.3616322701688564</v>
      </c>
      <c r="D15" s="3">
        <f>SUM((Table13[[#This Row],[Damage]]*Table13[[#This Row],[Burst]])/(Table13[[#This Row],[Ranged Cooldown]]+Table13[[#This Row],[Warm-up]]+(Table13[[#This Row],[Burst Time]]*(Table13[[#This Row],[Burst]]-1))))</f>
        <v>9.2870544090056288</v>
      </c>
      <c r="E15">
        <v>37.9</v>
      </c>
      <c r="F15" s="3">
        <f>SUM((Table13[[#This Row],[Accuracy (Close)]]+Table13[[#This Row],[Accuracy (Short)]]+Table13[[#This Row],[Accuracy (Medium)]]+Table13[[#This Row],[Accuracy (Long)]])/4)</f>
        <v>0.68500000000000005</v>
      </c>
      <c r="G15">
        <v>11</v>
      </c>
      <c r="H15">
        <v>0.5</v>
      </c>
      <c r="I15">
        <v>14</v>
      </c>
      <c r="J15">
        <v>3</v>
      </c>
      <c r="K15">
        <v>1.92</v>
      </c>
      <c r="L15">
        <v>1.3</v>
      </c>
      <c r="M15">
        <v>360</v>
      </c>
      <c r="N15" s="3">
        <f t="shared" si="0"/>
        <v>0.16666666666666666</v>
      </c>
      <c r="O15">
        <v>0.4</v>
      </c>
      <c r="P15">
        <v>0.8</v>
      </c>
      <c r="Q15">
        <v>0.89</v>
      </c>
      <c r="R15">
        <v>0.65</v>
      </c>
    </row>
    <row r="16" spans="1:18">
      <c r="A16" s="5" t="s">
        <v>48</v>
      </c>
      <c r="B16" s="3">
        <f>SUM(((Table13[[#This Row],[Avg DPS]]*(Table13[[#This Row],[Range]]))+(Table13[[#This Row],[Avg DPS]]*Table13[[#This Row],[Arm Pen (%)]]))/100)</f>
        <v>3.1306136986301367</v>
      </c>
      <c r="C16" s="4">
        <f>SUM(Table13[[#This Row],[DPS]]*Table13[[#This Row],[Avg Accuracy]])</f>
        <v>5.0575342465753419</v>
      </c>
      <c r="D16" s="3">
        <f>SUM((Table13[[#This Row],[Damage]]*Table13[[#This Row],[Burst]])/(Table13[[#This Row],[Ranged Cooldown]]+Table13[[#This Row],[Warm-up]]+(Table13[[#This Row],[Burst Time]]*(Table13[[#This Row],[Burst]]-1))))</f>
        <v>7.1232876712328759</v>
      </c>
      <c r="E16">
        <v>42.9</v>
      </c>
      <c r="F16" s="3">
        <f>SUM((Table13[[#This Row],[Accuracy (Close)]]+Table13[[#This Row],[Accuracy (Short)]]+Table13[[#This Row],[Accuracy (Medium)]]+Table13[[#This Row],[Accuracy (Long)]])/4)</f>
        <v>0.71</v>
      </c>
      <c r="G16">
        <v>13</v>
      </c>
      <c r="H16">
        <v>1</v>
      </c>
      <c r="I16">
        <v>19</v>
      </c>
      <c r="J16">
        <v>2</v>
      </c>
      <c r="K16">
        <v>1.95</v>
      </c>
      <c r="L16">
        <v>1.5</v>
      </c>
      <c r="M16">
        <v>300</v>
      </c>
      <c r="N16" s="3">
        <f t="shared" si="0"/>
        <v>0.2</v>
      </c>
      <c r="O16">
        <v>0.4</v>
      </c>
      <c r="P16">
        <v>0.73</v>
      </c>
      <c r="Q16">
        <v>0.93</v>
      </c>
      <c r="R16">
        <v>0.78</v>
      </c>
    </row>
    <row r="17" spans="1:18">
      <c r="A17" s="5" t="s">
        <v>49</v>
      </c>
      <c r="B17" s="3">
        <f>SUM(((Table13[[#This Row],[Avg DPS]]*(Table13[[#This Row],[Range]]))+(Table13[[#This Row],[Avg DPS]]*Table13[[#This Row],[Arm Pen (%)]]))/100)</f>
        <v>3.2195119047619043</v>
      </c>
      <c r="C17" s="4">
        <f>SUM(Table13[[#This Row],[DPS]]*Table13[[#This Row],[Avg Accuracy]])</f>
        <v>5.0383597883597879</v>
      </c>
      <c r="D17" s="3">
        <f>SUM((Table13[[#This Row],[Damage]]*Table13[[#This Row],[Burst]])/(Table13[[#This Row],[Ranged Cooldown]]+Table13[[#This Row],[Warm-up]]+(Table13[[#This Row],[Burst Time]]*(Table13[[#This Row],[Burst]]-1))))</f>
        <v>6.8783068783068781</v>
      </c>
      <c r="E17">
        <v>44.9</v>
      </c>
      <c r="F17" s="3">
        <f>SUM((Table13[[#This Row],[Accuracy (Close)]]+Table13[[#This Row],[Accuracy (Short)]]+Table13[[#This Row],[Accuracy (Medium)]]+Table13[[#This Row],[Accuracy (Long)]])/4)</f>
        <v>0.73249999999999993</v>
      </c>
      <c r="G17">
        <v>13</v>
      </c>
      <c r="H17">
        <v>1</v>
      </c>
      <c r="I17">
        <v>19</v>
      </c>
      <c r="J17">
        <v>2</v>
      </c>
      <c r="K17">
        <v>1.98</v>
      </c>
      <c r="L17">
        <v>1.6</v>
      </c>
      <c r="M17">
        <v>300</v>
      </c>
      <c r="N17" s="3">
        <f t="shared" si="0"/>
        <v>0.2</v>
      </c>
      <c r="O17">
        <v>0.4</v>
      </c>
      <c r="P17">
        <v>0.67</v>
      </c>
      <c r="Q17">
        <v>0.98</v>
      </c>
      <c r="R17">
        <v>0.88</v>
      </c>
    </row>
    <row r="18" spans="1:18" s="5" customFormat="1">
      <c r="A18"/>
      <c r="B18" s="3" t="e">
        <f>SUM(((Table13[[#This Row],[Avg DPS]]*(Table13[[#This Row],[Range]]))+(Table13[[#This Row],[Avg DPS]]*Table13[[#This Row],[Arm Pen (%)]]))/100)</f>
        <v>#DIV/0!</v>
      </c>
      <c r="C18" s="4" t="e">
        <f>SUM(Table13[[#This Row],[DPS]]*Table13[[#This Row],[Avg Accuracy]])</f>
        <v>#DIV/0!</v>
      </c>
      <c r="D18" s="3" t="e">
        <f>SUM((Table13[[#This Row],[Damage]]*Table13[[#This Row],[Burst]])/(Table13[[#This Row],[Ranged Cooldown]]+Table13[[#This Row],[Warm-up]]+(Table13[[#This Row],[Burst Time]]*(Table13[[#This Row],[Burst]]-1))))</f>
        <v>#DIV/0!</v>
      </c>
      <c r="E18"/>
      <c r="F18" s="3">
        <f>SUM((Table13[[#This Row],[Accuracy (Close)]]+Table13[[#This Row],[Accuracy (Short)]]+Table13[[#This Row],[Accuracy (Medium)]]+Table13[[#This Row],[Accuracy (Long)]])/4)</f>
        <v>0</v>
      </c>
      <c r="G18"/>
      <c r="H18"/>
      <c r="I18"/>
      <c r="J18"/>
      <c r="K18"/>
      <c r="L18"/>
      <c r="M18"/>
      <c r="N18" s="3" t="e">
        <f t="shared" ref="N18:N27" si="1">60/M18</f>
        <v>#DIV/0!</v>
      </c>
      <c r="O18"/>
      <c r="P18"/>
      <c r="Q18"/>
      <c r="R18"/>
    </row>
    <row r="19" spans="1:18">
      <c r="B19" s="3" t="e">
        <f>SUM(((Table13[[#This Row],[Avg DPS]]*(Table13[[#This Row],[Range]]))+(Table13[[#This Row],[Avg DPS]]*Table13[[#This Row],[Arm Pen (%)]]))/100)</f>
        <v>#DIV/0!</v>
      </c>
      <c r="C19" s="4" t="e">
        <f>SUM(Table13[[#This Row],[DPS]]*Table13[[#This Row],[Avg Accuracy]])</f>
        <v>#DIV/0!</v>
      </c>
      <c r="D19" s="3" t="e">
        <f>SUM((Table13[[#This Row],[Damage]]*Table13[[#This Row],[Burst]])/(Table13[[#This Row],[Ranged Cooldown]]+Table13[[#This Row],[Warm-up]]+(Table13[[#This Row],[Burst Time]]*(Table13[[#This Row],[Burst]]-1))))</f>
        <v>#DIV/0!</v>
      </c>
      <c r="F19" s="3">
        <f>SUM((Table13[[#This Row],[Accuracy (Close)]]+Table13[[#This Row],[Accuracy (Short)]]+Table13[[#This Row],[Accuracy (Medium)]]+Table13[[#This Row],[Accuracy (Long)]])/4)</f>
        <v>0</v>
      </c>
      <c r="N19" s="3" t="e">
        <f t="shared" si="1"/>
        <v>#DIV/0!</v>
      </c>
    </row>
    <row r="20" spans="1:18">
      <c r="B20" s="3" t="e">
        <f>SUM(((Table13[[#This Row],[Avg DPS]]*(Table13[[#This Row],[Range]]))+(Table13[[#This Row],[Avg DPS]]*Table13[[#This Row],[Arm Pen (%)]]))/100)</f>
        <v>#DIV/0!</v>
      </c>
      <c r="C20" s="4" t="e">
        <f>SUM(Table13[[#This Row],[DPS]]*Table13[[#This Row],[Avg Accuracy]])</f>
        <v>#DIV/0!</v>
      </c>
      <c r="D20" s="3" t="e">
        <f>SUM((Table13[[#This Row],[Damage]]*Table13[[#This Row],[Burst]])/(Table13[[#This Row],[Ranged Cooldown]]+Table13[[#This Row],[Warm-up]]+(Table13[[#This Row],[Burst Time]]*(Table13[[#This Row],[Burst]]-1))))</f>
        <v>#DIV/0!</v>
      </c>
      <c r="F20" s="3">
        <f>SUM((Table13[[#This Row],[Accuracy (Close)]]+Table13[[#This Row],[Accuracy (Short)]]+Table13[[#This Row],[Accuracy (Medium)]]+Table13[[#This Row],[Accuracy (Long)]])/4)</f>
        <v>0</v>
      </c>
      <c r="N20" s="3" t="e">
        <f t="shared" si="1"/>
        <v>#DIV/0!</v>
      </c>
    </row>
    <row r="21" spans="1:18">
      <c r="B21" s="3" t="e">
        <f>SUM(((Table13[[#This Row],[Avg DPS]]*(Table13[[#This Row],[Range]]))+(Table13[[#This Row],[Avg DPS]]*Table13[[#This Row],[Arm Pen (%)]]))/100)</f>
        <v>#DIV/0!</v>
      </c>
      <c r="C21" s="4" t="e">
        <f>SUM(Table13[[#This Row],[DPS]]*Table13[[#This Row],[Avg Accuracy]])</f>
        <v>#DIV/0!</v>
      </c>
      <c r="D21" s="3" t="e">
        <f>SUM((Table13[[#This Row],[Damage]]*Table13[[#This Row],[Burst]])/(Table13[[#This Row],[Ranged Cooldown]]+Table13[[#This Row],[Warm-up]]+(Table13[[#This Row],[Burst Time]]*(Table13[[#This Row],[Burst]]-1))))</f>
        <v>#DIV/0!</v>
      </c>
      <c r="F21" s="3">
        <f>SUM((Table13[[#This Row],[Accuracy (Close)]]+Table13[[#This Row],[Accuracy (Short)]]+Table13[[#This Row],[Accuracy (Medium)]]+Table13[[#This Row],[Accuracy (Long)]])/4)</f>
        <v>0</v>
      </c>
      <c r="N21" s="3" t="e">
        <f t="shared" si="1"/>
        <v>#DIV/0!</v>
      </c>
    </row>
    <row r="22" spans="1:18">
      <c r="B22" s="3" t="e">
        <f>SUM(((Table13[[#This Row],[Avg DPS]]*(Table13[[#This Row],[Range]]))+(Table13[[#This Row],[Avg DPS]]*Table13[[#This Row],[Arm Pen (%)]]))/100)</f>
        <v>#DIV/0!</v>
      </c>
      <c r="C22" s="4" t="e">
        <f>SUM(Table13[[#This Row],[DPS]]*Table13[[#This Row],[Avg Accuracy]])</f>
        <v>#DIV/0!</v>
      </c>
      <c r="D22" s="3" t="e">
        <f>SUM((Table13[[#This Row],[Damage]]*Table13[[#This Row],[Burst]])/(Table13[[#This Row],[Ranged Cooldown]]+Table13[[#This Row],[Warm-up]]+(Table13[[#This Row],[Burst Time]]*(Table13[[#This Row],[Burst]]-1))))</f>
        <v>#DIV/0!</v>
      </c>
      <c r="F22" s="3">
        <f>SUM((Table13[[#This Row],[Accuracy (Close)]]+Table13[[#This Row],[Accuracy (Short)]]+Table13[[#This Row],[Accuracy (Medium)]]+Table13[[#This Row],[Accuracy (Long)]])/4)</f>
        <v>0</v>
      </c>
      <c r="N22" s="3" t="e">
        <f t="shared" si="1"/>
        <v>#DIV/0!</v>
      </c>
    </row>
    <row r="23" spans="1:18">
      <c r="B23" s="3" t="e">
        <f>SUM(((Table13[[#This Row],[Avg DPS]]*(Table13[[#This Row],[Range]]))+(Table13[[#This Row],[Avg DPS]]*Table13[[#This Row],[Arm Pen (%)]]))/100)</f>
        <v>#DIV/0!</v>
      </c>
      <c r="C23" s="4" t="e">
        <f>SUM(Table13[[#This Row],[DPS]]*Table13[[#This Row],[Avg Accuracy]])</f>
        <v>#DIV/0!</v>
      </c>
      <c r="D23" s="3" t="e">
        <f>SUM((Table13[[#This Row],[Damage]]*Table13[[#This Row],[Burst]])/(Table13[[#This Row],[Ranged Cooldown]]+Table13[[#This Row],[Warm-up]]+(Table13[[#This Row],[Burst Time]]*(Table13[[#This Row],[Burst]]-1))))</f>
        <v>#DIV/0!</v>
      </c>
      <c r="F23" s="3">
        <f>SUM((Table13[[#This Row],[Accuracy (Close)]]+Table13[[#This Row],[Accuracy (Short)]]+Table13[[#This Row],[Accuracy (Medium)]]+Table13[[#This Row],[Accuracy (Long)]])/4)</f>
        <v>0</v>
      </c>
      <c r="N23" s="3" t="e">
        <f t="shared" si="1"/>
        <v>#DIV/0!</v>
      </c>
    </row>
    <row r="24" spans="1:18">
      <c r="B24" s="3" t="e">
        <f>SUM(((Table13[[#This Row],[Avg DPS]]*(Table13[[#This Row],[Range]]))+(Table13[[#This Row],[Avg DPS]]*Table13[[#This Row],[Arm Pen (%)]]))/100)</f>
        <v>#DIV/0!</v>
      </c>
      <c r="C24" s="4" t="e">
        <f>SUM(Table13[[#This Row],[DPS]]*Table13[[#This Row],[Avg Accuracy]])</f>
        <v>#DIV/0!</v>
      </c>
      <c r="D24" s="3" t="e">
        <f>SUM((Table13[[#This Row],[Damage]]*Table13[[#This Row],[Burst]])/(Table13[[#This Row],[Ranged Cooldown]]+Table13[[#This Row],[Warm-up]]+(Table13[[#This Row],[Burst Time]]*(Table13[[#This Row],[Burst]]-1))))</f>
        <v>#DIV/0!</v>
      </c>
      <c r="F24" s="3">
        <f>SUM((Table13[[#This Row],[Accuracy (Close)]]+Table13[[#This Row],[Accuracy (Short)]]+Table13[[#This Row],[Accuracy (Medium)]]+Table13[[#This Row],[Accuracy (Long)]])/4)</f>
        <v>0</v>
      </c>
      <c r="N24" s="3" t="e">
        <f t="shared" si="1"/>
        <v>#DIV/0!</v>
      </c>
    </row>
    <row r="25" spans="1:18">
      <c r="B25" s="3" t="e">
        <f>SUM(((Table13[[#This Row],[Avg DPS]]*(Table13[[#This Row],[Range]]))+(Table13[[#This Row],[Avg DPS]]*Table13[[#This Row],[Arm Pen (%)]]))/100)</f>
        <v>#DIV/0!</v>
      </c>
      <c r="C25" s="4" t="e">
        <f>SUM(Table13[[#This Row],[DPS]]*Table13[[#This Row],[Avg Accuracy]])</f>
        <v>#DIV/0!</v>
      </c>
      <c r="D25" s="3" t="e">
        <f>SUM((Table13[[#This Row],[Damage]]*Table13[[#This Row],[Burst]])/(Table13[[#This Row],[Ranged Cooldown]]+Table13[[#This Row],[Warm-up]]+(Table13[[#This Row],[Burst Time]]*(Table13[[#This Row],[Burst]]-1))))</f>
        <v>#DIV/0!</v>
      </c>
      <c r="F25" s="3">
        <f>SUM((Table13[[#This Row],[Accuracy (Close)]]+Table13[[#This Row],[Accuracy (Short)]]+Table13[[#This Row],[Accuracy (Medium)]]+Table13[[#This Row],[Accuracy (Long)]])/4)</f>
        <v>0</v>
      </c>
      <c r="N25" s="3" t="e">
        <f t="shared" si="1"/>
        <v>#DIV/0!</v>
      </c>
    </row>
    <row r="26" spans="1:18">
      <c r="B26" s="3" t="e">
        <f>SUM(((Table13[[#This Row],[Avg DPS]]*(Table13[[#This Row],[Range]]))+(Table13[[#This Row],[Avg DPS]]*Table13[[#This Row],[Arm Pen (%)]]))/100)</f>
        <v>#DIV/0!</v>
      </c>
      <c r="C26" s="4" t="e">
        <f>SUM(Table13[[#This Row],[DPS]]*Table13[[#This Row],[Avg Accuracy]])</f>
        <v>#DIV/0!</v>
      </c>
      <c r="D26" s="3" t="e">
        <f>SUM((Table13[[#This Row],[Damage]]*Table13[[#This Row],[Burst]])/(Table13[[#This Row],[Ranged Cooldown]]+Table13[[#This Row],[Warm-up]]+(Table13[[#This Row],[Burst Time]]*(Table13[[#This Row],[Burst]]-1))))</f>
        <v>#DIV/0!</v>
      </c>
      <c r="F26" s="3">
        <f>SUM((Table13[[#This Row],[Accuracy (Close)]]+Table13[[#This Row],[Accuracy (Short)]]+Table13[[#This Row],[Accuracy (Medium)]]+Table13[[#This Row],[Accuracy (Long)]])/4)</f>
        <v>0</v>
      </c>
      <c r="N26" s="3" t="e">
        <f t="shared" si="1"/>
        <v>#DIV/0!</v>
      </c>
    </row>
    <row r="27" spans="1:18">
      <c r="A27" s="8"/>
      <c r="B27" s="9" t="e">
        <f>SUM(((Table13[[#This Row],[Avg DPS]]*(Table13[[#This Row],[Range]]))+(Table13[[#This Row],[Avg DPS]]*Table13[[#This Row],[Arm Pen (%)]]))/100)</f>
        <v>#DIV/0!</v>
      </c>
      <c r="C27" s="10" t="e">
        <f>SUM(Table13[[#This Row],[DPS]]*Table13[[#This Row],[Avg Accuracy]])</f>
        <v>#DIV/0!</v>
      </c>
      <c r="D27" s="9" t="e">
        <f>SUM((Table13[[#This Row],[Damage]]*Table13[[#This Row],[Burst]])/(Table13[[#This Row],[Ranged Cooldown]]+Table13[[#This Row],[Warm-up]]+(Table13[[#This Row],[Burst Time]]*(Table13[[#This Row],[Burst]]-1))))</f>
        <v>#DIV/0!</v>
      </c>
      <c r="E27" s="8"/>
      <c r="F27" s="9">
        <f>SUM((Table13[[#This Row],[Accuracy (Close)]]+Table13[[#This Row],[Accuracy (Short)]]+Table13[[#This Row],[Accuracy (Medium)]]+Table13[[#This Row],[Accuracy (Long)]])/4)</f>
        <v>0</v>
      </c>
      <c r="G27" s="8"/>
      <c r="H27" s="8"/>
      <c r="I27" s="8"/>
      <c r="J27" s="8"/>
      <c r="K27" s="8"/>
      <c r="L27" s="8"/>
      <c r="M27" s="8"/>
      <c r="N27" s="9" t="e">
        <f t="shared" si="1"/>
        <v>#DIV/0!</v>
      </c>
      <c r="O27" s="8"/>
      <c r="P27" s="8"/>
      <c r="Q27" s="8"/>
      <c r="R27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activeCell="A7" sqref="A7:E7"/>
    </sheetView>
  </sheetViews>
  <sheetFormatPr defaultRowHeight="15"/>
  <cols>
    <col min="1" max="1" width="23.28515625" customWidth="1"/>
    <col min="2" max="2" width="15.1406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8.140625" customWidth="1"/>
    <col min="16" max="16" width="18" customWidth="1"/>
    <col min="17" max="17" width="20.7109375" customWidth="1"/>
    <col min="18" max="18" width="18.28515625" customWidth="1"/>
  </cols>
  <sheetData>
    <row r="1" spans="1:18">
      <c r="A1" s="1" t="s">
        <v>0</v>
      </c>
      <c r="C1" t="s">
        <v>28</v>
      </c>
    </row>
    <row r="2" spans="1:18">
      <c r="A2" t="s">
        <v>25</v>
      </c>
      <c r="B2" t="s">
        <v>29</v>
      </c>
      <c r="E2" t="s">
        <v>22</v>
      </c>
      <c r="N2" t="s">
        <v>51</v>
      </c>
      <c r="O2" t="s">
        <v>47</v>
      </c>
      <c r="P2" t="s">
        <v>50</v>
      </c>
    </row>
    <row r="3" spans="1:18">
      <c r="A3" t="s">
        <v>1</v>
      </c>
      <c r="B3" t="s">
        <v>19</v>
      </c>
      <c r="C3" t="s">
        <v>18</v>
      </c>
      <c r="D3" t="s">
        <v>4</v>
      </c>
      <c r="E3" t="s">
        <v>11</v>
      </c>
      <c r="F3" t="s">
        <v>10</v>
      </c>
      <c r="G3" t="s">
        <v>3</v>
      </c>
      <c r="H3" t="s">
        <v>12</v>
      </c>
      <c r="I3" t="s">
        <v>13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14</v>
      </c>
      <c r="P3" t="s">
        <v>15</v>
      </c>
      <c r="Q3" t="s">
        <v>16</v>
      </c>
      <c r="R3" t="s">
        <v>17</v>
      </c>
    </row>
    <row r="4" spans="1:18">
      <c r="A4" s="7" t="s">
        <v>2</v>
      </c>
      <c r="B4" s="2">
        <f>SUM(((Table14[[#This Row],[Avg DPS]]*(Table14[[#This Row],[Range]]))+(Table14[[#This Row],[Avg DPS]]*Table14[[#This Row],[Arm Pen (%)]]))/100)</f>
        <v>2.5935401400781637</v>
      </c>
      <c r="C4" s="2">
        <f>SUM(Table14[[#This Row],[DPS]]*Table14[[#This Row],[Avg Accuracy]])</f>
        <v>6.3257076587272287</v>
      </c>
      <c r="D4" s="3">
        <f>SUM((Table14[[#This Row],[Damage]]*Table14[[#This Row],[Burst]])/(Table14[[#This Row],[Ranged Cooldown]]+Table14[[#This Row],[Warm-up]]+(Table14[[#This Row],[Burst Time]]*(Table14[[#This Row],[Burst]]-1))))</f>
        <v>12.342844212150689</v>
      </c>
      <c r="E4">
        <v>23</v>
      </c>
      <c r="F4" s="3">
        <f>SUM((Table14[[#This Row],[Accuracy (Close)]]+Table14[[#This Row],[Accuracy (Short)]]+Table14[[#This Row],[Accuracy (Medium)]]+Table14[[#This Row],[Accuracy (Long)]])/4)</f>
        <v>0.51250000000000007</v>
      </c>
      <c r="G4">
        <v>12</v>
      </c>
      <c r="H4">
        <v>0.5</v>
      </c>
      <c r="I4">
        <v>18</v>
      </c>
      <c r="J4">
        <v>3</v>
      </c>
      <c r="K4">
        <v>1.65</v>
      </c>
      <c r="L4">
        <v>0.9</v>
      </c>
      <c r="M4">
        <v>327.27</v>
      </c>
      <c r="N4" s="3">
        <f t="shared" ref="N4:N5" si="0">60/M4</f>
        <v>0.1833348611238427</v>
      </c>
      <c r="O4">
        <v>0.85</v>
      </c>
      <c r="P4">
        <v>0.65</v>
      </c>
      <c r="Q4">
        <v>0.35</v>
      </c>
      <c r="R4">
        <v>0.2</v>
      </c>
    </row>
    <row r="5" spans="1:18">
      <c r="A5" s="7" t="s">
        <v>20</v>
      </c>
      <c r="B5" s="4">
        <f>SUM(((Table14[[#This Row],[Avg DPS]]*(Table14[[#This Row],[Range]]))+(Table14[[#This Row],[Avg DPS]]*Table14[[#This Row],[Arm Pen (%)]]))/100)</f>
        <v>3.1957417582417578</v>
      </c>
      <c r="C5" s="4">
        <f>SUM(Table14[[#This Row],[DPS]]*Table14[[#This Row],[Avg Accuracy]])</f>
        <v>6.7994505494505484</v>
      </c>
      <c r="D5" s="3">
        <f>SUM((Table14[[#This Row],[Damage]]*Table14[[#This Row],[Burst]])/(Table14[[#This Row],[Ranged Cooldown]]+Table14[[#This Row],[Warm-up]]+(Table14[[#This Row],[Burst Time]]*(Table14[[#This Row],[Burst]]-1))))</f>
        <v>10.879120879120878</v>
      </c>
      <c r="E5">
        <v>31</v>
      </c>
      <c r="F5" s="3">
        <f>SUM((Table14[[#This Row],[Accuracy (Close)]]+Table14[[#This Row],[Accuracy (Short)]]+Table14[[#This Row],[Accuracy (Medium)]]+Table14[[#This Row],[Accuracy (Long)]])/4)</f>
        <v>0.625</v>
      </c>
      <c r="G5">
        <v>11</v>
      </c>
      <c r="H5">
        <v>0.5</v>
      </c>
      <c r="I5">
        <v>16</v>
      </c>
      <c r="J5">
        <v>3</v>
      </c>
      <c r="K5">
        <v>1.7</v>
      </c>
      <c r="L5">
        <v>1</v>
      </c>
      <c r="M5">
        <v>360</v>
      </c>
      <c r="N5" s="3">
        <f t="shared" si="0"/>
        <v>0.16666666666666666</v>
      </c>
      <c r="O5">
        <v>0.6</v>
      </c>
      <c r="P5">
        <v>0.7</v>
      </c>
      <c r="Q5">
        <v>0.65</v>
      </c>
      <c r="R5">
        <v>0.55000000000000004</v>
      </c>
    </row>
    <row r="6" spans="1:18">
      <c r="A6" s="7" t="s">
        <v>23</v>
      </c>
      <c r="B6" s="4">
        <f>SUM(((Table14[[#This Row],[Avg DPS]]*(Table14[[#This Row],[Range]]))+(Table14[[#This Row],[Avg DPS]]*Table14[[#This Row],[Arm Pen (%)]]))/100)</f>
        <v>4.4202573529411771</v>
      </c>
      <c r="C6" s="4">
        <f>SUM(Table14[[#This Row],[DPS]]*Table14[[#This Row],[Avg Accuracy]])</f>
        <v>7.2463235294117654</v>
      </c>
      <c r="D6" s="3">
        <f>SUM((Table14[[#This Row],[Damage]]*Table14[[#This Row],[Burst]])/(Table14[[#This Row],[Ranged Cooldown]]+Table14[[#This Row],[Warm-up]]+(Table14[[#This Row],[Burst Time]]*(Table14[[#This Row],[Burst]]-1))))</f>
        <v>13.23529411764706</v>
      </c>
      <c r="E6">
        <v>26</v>
      </c>
      <c r="F6" s="3">
        <f>SUM((Table14[[#This Row],[Accuracy (Close)]]+Table14[[#This Row],[Accuracy (Short)]]+Table14[[#This Row],[Accuracy (Medium)]]+Table14[[#This Row],[Accuracy (Long)]])/4)</f>
        <v>0.54749999999999999</v>
      </c>
      <c r="G6">
        <v>15</v>
      </c>
      <c r="H6">
        <v>0.5</v>
      </c>
      <c r="I6">
        <v>35</v>
      </c>
      <c r="J6">
        <v>3</v>
      </c>
      <c r="K6">
        <v>2</v>
      </c>
      <c r="L6">
        <v>1</v>
      </c>
      <c r="M6">
        <v>300</v>
      </c>
      <c r="N6" s="3">
        <f>60/M6</f>
        <v>0.2</v>
      </c>
      <c r="O6">
        <v>0.55000000000000004</v>
      </c>
      <c r="P6">
        <v>0.64</v>
      </c>
      <c r="Q6">
        <v>0.55000000000000004</v>
      </c>
      <c r="R6">
        <v>0.45</v>
      </c>
    </row>
    <row r="7" spans="1:18">
      <c r="A7" s="7" t="s">
        <v>38</v>
      </c>
      <c r="B7" s="4">
        <f>SUM(((Table14[[#This Row],[Avg DPS]]*(Table14[[#This Row],[Range]]))+(Table14[[#This Row],[Avg DPS]]*Table14[[#This Row],[Arm Pen (%)]]))/100)</f>
        <v>2.6295258620689657</v>
      </c>
      <c r="C7" s="4">
        <f>SUM(Table14[[#This Row],[DPS]]*Table14[[#This Row],[Avg Accuracy]])</f>
        <v>3.1681034482758621</v>
      </c>
      <c r="D7" s="3">
        <f>SUM((Table14[[#This Row],[Damage]]*Table14[[#This Row],[Burst]])/(Table14[[#This Row],[Ranged Cooldown]]+Table14[[#This Row],[Warm-up]]+(Table14[[#This Row],[Burst Time]]*(Table14[[#This Row],[Burst]]-1))))</f>
        <v>4.3103448275862073</v>
      </c>
      <c r="E7">
        <v>45</v>
      </c>
      <c r="F7" s="3">
        <f>SUM((Table14[[#This Row],[Accuracy (Close)]]+Table14[[#This Row],[Accuracy (Short)]]+Table14[[#This Row],[Accuracy (Medium)]]+Table14[[#This Row],[Accuracy (Long)]])/4)</f>
        <v>0.73499999999999999</v>
      </c>
      <c r="G7">
        <v>25</v>
      </c>
      <c r="H7">
        <v>1.5</v>
      </c>
      <c r="I7">
        <v>38</v>
      </c>
      <c r="J7">
        <v>1</v>
      </c>
      <c r="K7">
        <v>2.2999999999999998</v>
      </c>
      <c r="L7">
        <v>3.5</v>
      </c>
      <c r="M7">
        <v>0</v>
      </c>
      <c r="N7" s="3">
        <v>2.2999999999999998</v>
      </c>
      <c r="O7">
        <v>0.5</v>
      </c>
      <c r="P7">
        <v>0.7</v>
      </c>
      <c r="Q7">
        <v>0.86</v>
      </c>
      <c r="R7">
        <v>0.88</v>
      </c>
    </row>
    <row r="8" spans="1:18">
      <c r="A8" s="7" t="s">
        <v>39</v>
      </c>
      <c r="B8" s="4">
        <f>SUM(((Table14[[#This Row],[Avg DPS]]*(Table14[[#This Row],[Range]]))+(Table14[[#This Row],[Avg DPS]]*Table14[[#This Row],[Arm Pen (%)]]))/100)</f>
        <v>2.8350000000000004</v>
      </c>
      <c r="C8" s="4">
        <f>SUM(Table14[[#This Row],[DPS]]*Table14[[#This Row],[Avg Accuracy]])</f>
        <v>4.4296875000000009</v>
      </c>
      <c r="D8" s="3">
        <f>SUM((Table14[[#This Row],[Damage]]*Table14[[#This Row],[Burst]])/(Table14[[#This Row],[Ranged Cooldown]]+Table14[[#This Row],[Warm-up]]+(Table14[[#This Row],[Burst Time]]*(Table14[[#This Row],[Burst]]-1))))</f>
        <v>5.625</v>
      </c>
      <c r="E8">
        <v>37</v>
      </c>
      <c r="F8" s="3">
        <f>SUM((Table14[[#This Row],[Accuracy (Close)]]+Table14[[#This Row],[Accuracy (Short)]]+Table14[[#This Row],[Accuracy (Medium)]]+Table14[[#This Row],[Accuracy (Long)]])/4)</f>
        <v>0.78750000000000009</v>
      </c>
      <c r="G8">
        <v>18</v>
      </c>
      <c r="H8">
        <v>1.5</v>
      </c>
      <c r="I8">
        <v>27</v>
      </c>
      <c r="J8">
        <v>1</v>
      </c>
      <c r="K8">
        <v>1.5</v>
      </c>
      <c r="L8">
        <v>1.7</v>
      </c>
      <c r="M8">
        <v>0</v>
      </c>
      <c r="N8" s="3">
        <v>1.5</v>
      </c>
      <c r="O8">
        <v>0.65</v>
      </c>
      <c r="P8">
        <v>0.8</v>
      </c>
      <c r="Q8">
        <v>0.9</v>
      </c>
      <c r="R8">
        <v>0.8</v>
      </c>
    </row>
    <row r="9" spans="1:18">
      <c r="A9" s="7" t="s">
        <v>40</v>
      </c>
      <c r="B9" s="4">
        <f>SUM(((Table14[[#This Row],[Avg DPS]]*(Table14[[#This Row],[Range]]))+(Table14[[#This Row],[Avg DPS]]*Table14[[#This Row],[Arm Pen (%)]]))/100)</f>
        <v>2.4682976889010355</v>
      </c>
      <c r="C9" s="4">
        <f>SUM(Table14[[#This Row],[DPS]]*Table14[[#This Row],[Avg Accuracy]])</f>
        <v>5.8768992592881801</v>
      </c>
      <c r="D9" s="3">
        <f>SUM((Table14[[#This Row],[Damage]]*Table14[[#This Row],[Burst]])/(Table14[[#This Row],[Ranged Cooldown]]+Table14[[#This Row],[Warm-up]]+(Table14[[#This Row],[Burst Time]]*(Table14[[#This Row],[Burst]]-1))))</f>
        <v>15.776910763189745</v>
      </c>
      <c r="E9">
        <v>26</v>
      </c>
      <c r="F9" s="3">
        <f>SUM((Table14[[#This Row],[Accuracy (Close)]]+Table14[[#This Row],[Accuracy (Short)]]+Table14[[#This Row],[Accuracy (Medium)]]+Table14[[#This Row],[Accuracy (Long)]])/4)</f>
        <v>0.3725</v>
      </c>
      <c r="G9">
        <v>11</v>
      </c>
      <c r="H9">
        <v>1</v>
      </c>
      <c r="I9">
        <v>16</v>
      </c>
      <c r="J9">
        <v>6</v>
      </c>
      <c r="K9">
        <v>1.8</v>
      </c>
      <c r="L9">
        <v>1.8</v>
      </c>
      <c r="M9">
        <v>514.29</v>
      </c>
      <c r="N9" s="3">
        <f>60/M9</f>
        <v>0.11666569445254624</v>
      </c>
      <c r="O9">
        <v>0.4</v>
      </c>
      <c r="P9">
        <v>0.48</v>
      </c>
      <c r="Q9">
        <v>0.35</v>
      </c>
      <c r="R9">
        <v>0.26</v>
      </c>
    </row>
    <row r="10" spans="1:18">
      <c r="A10" s="7" t="s">
        <v>41</v>
      </c>
      <c r="B10" s="4">
        <f>SUM(((Table14[[#This Row],[Avg DPS]]*(Table14[[#This Row],[Range]]))+(Table14[[#This Row],[Avg DPS]]*Table14[[#This Row],[Arm Pen (%)]]))/100)</f>
        <v>1.637910113142049</v>
      </c>
      <c r="C10" s="4">
        <f>SUM(Table14[[#This Row],[DPS]]*Table14[[#This Row],[Avg Accuracy]])</f>
        <v>5.6479659073863759</v>
      </c>
      <c r="D10" s="3">
        <f>SUM((Table14[[#This Row],[Damage]]*Table14[[#This Row],[Burst]])/(Table14[[#This Row],[Ranged Cooldown]]+Table14[[#This Row],[Warm-up]]+(Table14[[#This Row],[Burst Time]]*(Table14[[#This Row],[Burst]]-1))))</f>
        <v>11.020421282705124</v>
      </c>
      <c r="E10">
        <v>20</v>
      </c>
      <c r="F10" s="3">
        <f>SUM((Table14[[#This Row],[Accuracy (Close)]]+Table14[[#This Row],[Accuracy (Short)]]+Table14[[#This Row],[Accuracy (Medium)]]+Table14[[#This Row],[Accuracy (Long)]])/4)</f>
        <v>0.51249999999999996</v>
      </c>
      <c r="G10">
        <v>6</v>
      </c>
      <c r="H10">
        <v>0.5</v>
      </c>
      <c r="I10">
        <v>9</v>
      </c>
      <c r="J10">
        <v>3</v>
      </c>
      <c r="K10">
        <v>0.9</v>
      </c>
      <c r="L10">
        <v>0.5</v>
      </c>
      <c r="M10">
        <v>514.29</v>
      </c>
      <c r="N10" s="3">
        <f>60/M10</f>
        <v>0.11666569445254624</v>
      </c>
      <c r="O10">
        <v>0.9</v>
      </c>
      <c r="P10">
        <v>0.65</v>
      </c>
      <c r="Q10">
        <v>0.35</v>
      </c>
      <c r="R10">
        <v>0.15</v>
      </c>
    </row>
    <row r="11" spans="1:18">
      <c r="A11" s="7" t="s">
        <v>42</v>
      </c>
      <c r="B11" s="4">
        <f>SUM(((Table14[[#This Row],[Avg DPS]]*(Table14[[#This Row],[Range]]))+(Table14[[#This Row],[Avg DPS]]*Table14[[#This Row],[Arm Pen (%)]]))/100)</f>
        <v>1.7346153846153842</v>
      </c>
      <c r="C11" s="4">
        <f>SUM(Table14[[#This Row],[DPS]]*Table14[[#This Row],[Avg Accuracy]])</f>
        <v>4.2307692307692299</v>
      </c>
      <c r="D11" s="3">
        <f>SUM((Table14[[#This Row],[Damage]]*Table14[[#This Row],[Burst]])/(Table14[[#This Row],[Ranged Cooldown]]+Table14[[#This Row],[Warm-up]]+(Table14[[#This Row],[Burst Time]]*(Table14[[#This Row],[Burst]]-1))))</f>
        <v>7.6923076923076916</v>
      </c>
      <c r="E11">
        <v>26</v>
      </c>
      <c r="F11" s="3">
        <f>SUM((Table14[[#This Row],[Accuracy (Close)]]+Table14[[#This Row],[Accuracy (Short)]]+Table14[[#This Row],[Accuracy (Medium)]]+Table14[[#This Row],[Accuracy (Long)]])/4)</f>
        <v>0.54999999999999993</v>
      </c>
      <c r="G11">
        <v>10</v>
      </c>
      <c r="H11">
        <v>0.5</v>
      </c>
      <c r="I11">
        <v>15</v>
      </c>
      <c r="J11">
        <v>1</v>
      </c>
      <c r="K11">
        <v>1</v>
      </c>
      <c r="L11">
        <v>0.3</v>
      </c>
      <c r="M11">
        <v>0</v>
      </c>
      <c r="N11" s="3">
        <v>1</v>
      </c>
      <c r="O11">
        <v>0.8</v>
      </c>
      <c r="P11">
        <v>0.7</v>
      </c>
      <c r="Q11">
        <v>0.4</v>
      </c>
      <c r="R11">
        <v>0.3</v>
      </c>
    </row>
    <row r="12" spans="1:18">
      <c r="A12" s="7" t="s">
        <v>43</v>
      </c>
      <c r="B12" s="4">
        <f>SUM(((Table14[[#This Row],[Avg DPS]]*(Table14[[#This Row],[Range]]))+(Table14[[#This Row],[Avg DPS]]*Table14[[#This Row],[Arm Pen (%)]]))/100)</f>
        <v>1.6326315789473682</v>
      </c>
      <c r="C12" s="4">
        <f>SUM(Table14[[#This Row],[DPS]]*Table14[[#This Row],[Avg Accuracy]])</f>
        <v>3.7105263157894735</v>
      </c>
      <c r="D12" s="3">
        <f>SUM((Table14[[#This Row],[Damage]]*Table14[[#This Row],[Burst]])/(Table14[[#This Row],[Ranged Cooldown]]+Table14[[#This Row],[Warm-up]]+(Table14[[#This Row],[Burst Time]]*(Table14[[#This Row],[Burst]]-1))))</f>
        <v>6.3157894736842097</v>
      </c>
      <c r="E12">
        <v>26</v>
      </c>
      <c r="F12" s="3">
        <f>SUM((Table14[[#This Row],[Accuracy (Close)]]+Table14[[#This Row],[Accuracy (Short)]]+Table14[[#This Row],[Accuracy (Medium)]]+Table14[[#This Row],[Accuracy (Long)]])/4)</f>
        <v>0.58750000000000002</v>
      </c>
      <c r="G12">
        <v>12</v>
      </c>
      <c r="H12">
        <v>1</v>
      </c>
      <c r="I12">
        <v>18</v>
      </c>
      <c r="J12">
        <v>1</v>
      </c>
      <c r="K12">
        <v>1.6</v>
      </c>
      <c r="L12">
        <v>0.3</v>
      </c>
      <c r="M12">
        <v>0</v>
      </c>
      <c r="N12" s="3">
        <v>1.6</v>
      </c>
      <c r="O12">
        <v>0.8</v>
      </c>
      <c r="P12">
        <v>0.75</v>
      </c>
      <c r="Q12">
        <v>0.45</v>
      </c>
      <c r="R12">
        <v>0.35</v>
      </c>
    </row>
    <row r="13" spans="1:18">
      <c r="B13" s="3" t="e">
        <f>SUM(((Table14[[#This Row],[Avg DPS]]*(Table14[[#This Row],[Range]]))+(Table14[[#This Row],[Avg DPS]]*Table14[[#This Row],[Arm Pen (%)]]))/100)</f>
        <v>#DIV/0!</v>
      </c>
      <c r="C13" s="4" t="e">
        <f>SUM(Table14[[#This Row],[DPS]]*Table14[[#This Row],[Avg Accuracy]])</f>
        <v>#DIV/0!</v>
      </c>
      <c r="D13" s="3" t="e">
        <f>SUM((Table14[[#This Row],[Damage]]*Table14[[#This Row],[Burst]])/(Table14[[#This Row],[Ranged Cooldown]]+Table14[[#This Row],[Warm-up]]+(Table14[[#This Row],[Burst Time]]*(Table14[[#This Row],[Burst]]-1))))</f>
        <v>#DIV/0!</v>
      </c>
      <c r="F13" s="3">
        <f>SUM((Table14[[#This Row],[Accuracy (Close)]]+Table14[[#This Row],[Accuracy (Short)]]+Table14[[#This Row],[Accuracy (Medium)]]+Table14[[#This Row],[Accuracy (Long)]])/4)</f>
        <v>0</v>
      </c>
      <c r="N13" s="3" t="e">
        <f t="shared" ref="N13:N22" si="1">60/M13</f>
        <v>#DIV/0!</v>
      </c>
    </row>
    <row r="14" spans="1:18">
      <c r="B14" s="3" t="e">
        <f>SUM(((Table14[[#This Row],[Avg DPS]]*(Table14[[#This Row],[Range]]))+(Table14[[#This Row],[Avg DPS]]*Table14[[#This Row],[Arm Pen (%)]]))/100)</f>
        <v>#DIV/0!</v>
      </c>
      <c r="C14" s="4" t="e">
        <f>SUM(Table14[[#This Row],[DPS]]*Table14[[#This Row],[Avg Accuracy]])</f>
        <v>#DIV/0!</v>
      </c>
      <c r="D14" s="3" t="e">
        <f>SUM((Table14[[#This Row],[Damage]]*Table14[[#This Row],[Burst]])/(Table14[[#This Row],[Ranged Cooldown]]+Table14[[#This Row],[Warm-up]]+(Table14[[#This Row],[Burst Time]]*(Table14[[#This Row],[Burst]]-1))))</f>
        <v>#DIV/0!</v>
      </c>
      <c r="F14" s="3">
        <f>SUM((Table14[[#This Row],[Accuracy (Close)]]+Table14[[#This Row],[Accuracy (Short)]]+Table14[[#This Row],[Accuracy (Medium)]]+Table14[[#This Row],[Accuracy (Long)]])/4)</f>
        <v>0</v>
      </c>
      <c r="N14" s="3" t="e">
        <f t="shared" si="1"/>
        <v>#DIV/0!</v>
      </c>
    </row>
    <row r="15" spans="1:18">
      <c r="B15" s="3" t="e">
        <f>SUM(((Table14[[#This Row],[Avg DPS]]*(Table14[[#This Row],[Range]]))+(Table14[[#This Row],[Avg DPS]]*Table14[[#This Row],[Arm Pen (%)]]))/100)</f>
        <v>#DIV/0!</v>
      </c>
      <c r="C15" s="4" t="e">
        <f>SUM(Table14[[#This Row],[DPS]]*Table14[[#This Row],[Avg Accuracy]])</f>
        <v>#DIV/0!</v>
      </c>
      <c r="D15" s="3" t="e">
        <f>SUM((Table14[[#This Row],[Damage]]*Table14[[#This Row],[Burst]])/(Table14[[#This Row],[Ranged Cooldown]]+Table14[[#This Row],[Warm-up]]+(Table14[[#This Row],[Burst Time]]*(Table14[[#This Row],[Burst]]-1))))</f>
        <v>#DIV/0!</v>
      </c>
      <c r="F15" s="3">
        <f>SUM((Table14[[#This Row],[Accuracy (Close)]]+Table14[[#This Row],[Accuracy (Short)]]+Table14[[#This Row],[Accuracy (Medium)]]+Table14[[#This Row],[Accuracy (Long)]])/4)</f>
        <v>0</v>
      </c>
      <c r="N15" s="3" t="e">
        <f t="shared" si="1"/>
        <v>#DIV/0!</v>
      </c>
    </row>
    <row r="16" spans="1:18">
      <c r="B16" s="3" t="e">
        <f>SUM(((Table14[[#This Row],[Avg DPS]]*(Table14[[#This Row],[Range]]))+(Table14[[#This Row],[Avg DPS]]*Table14[[#This Row],[Arm Pen (%)]]))/100)</f>
        <v>#DIV/0!</v>
      </c>
      <c r="C16" s="4" t="e">
        <f>SUM(Table14[[#This Row],[DPS]]*Table14[[#This Row],[Avg Accuracy]])</f>
        <v>#DIV/0!</v>
      </c>
      <c r="D16" s="3" t="e">
        <f>SUM((Table14[[#This Row],[Damage]]*Table14[[#This Row],[Burst]])/(Table14[[#This Row],[Ranged Cooldown]]+Table14[[#This Row],[Warm-up]]+(Table14[[#This Row],[Burst Time]]*(Table14[[#This Row],[Burst]]-1))))</f>
        <v>#DIV/0!</v>
      </c>
      <c r="F16" s="3">
        <f>SUM((Table14[[#This Row],[Accuracy (Close)]]+Table14[[#This Row],[Accuracy (Short)]]+Table14[[#This Row],[Accuracy (Medium)]]+Table14[[#This Row],[Accuracy (Long)]])/4)</f>
        <v>0</v>
      </c>
      <c r="N16" s="3" t="e">
        <f t="shared" si="1"/>
        <v>#DIV/0!</v>
      </c>
    </row>
    <row r="17" spans="1:18">
      <c r="B17" s="3" t="e">
        <f>SUM(((Table14[[#This Row],[Avg DPS]]*(Table14[[#This Row],[Range]]))+(Table14[[#This Row],[Avg DPS]]*Table14[[#This Row],[Arm Pen (%)]]))/100)</f>
        <v>#DIV/0!</v>
      </c>
      <c r="C17" s="4" t="e">
        <f>SUM(Table14[[#This Row],[DPS]]*Table14[[#This Row],[Avg Accuracy]])</f>
        <v>#DIV/0!</v>
      </c>
      <c r="D17" s="3" t="e">
        <f>SUM((Table14[[#This Row],[Damage]]*Table14[[#This Row],[Burst]])/(Table14[[#This Row],[Ranged Cooldown]]+Table14[[#This Row],[Warm-up]]+(Table14[[#This Row],[Burst Time]]*(Table14[[#This Row],[Burst]]-1))))</f>
        <v>#DIV/0!</v>
      </c>
      <c r="F17" s="3">
        <f>SUM((Table14[[#This Row],[Accuracy (Close)]]+Table14[[#This Row],[Accuracy (Short)]]+Table14[[#This Row],[Accuracy (Medium)]]+Table14[[#This Row],[Accuracy (Long)]])/4)</f>
        <v>0</v>
      </c>
      <c r="N17" s="3" t="e">
        <f t="shared" si="1"/>
        <v>#DIV/0!</v>
      </c>
    </row>
    <row r="18" spans="1:18" s="5" customFormat="1">
      <c r="A18"/>
      <c r="B18" s="3" t="e">
        <f>SUM(((Table14[[#This Row],[Avg DPS]]*(Table14[[#This Row],[Range]]))+(Table14[[#This Row],[Avg DPS]]*Table14[[#This Row],[Arm Pen (%)]]))/100)</f>
        <v>#DIV/0!</v>
      </c>
      <c r="C18" s="4" t="e">
        <f>SUM(Table14[[#This Row],[DPS]]*Table14[[#This Row],[Avg Accuracy]])</f>
        <v>#DIV/0!</v>
      </c>
      <c r="D18" s="3" t="e">
        <f>SUM((Table14[[#This Row],[Damage]]*Table14[[#This Row],[Burst]])/(Table14[[#This Row],[Ranged Cooldown]]+Table14[[#This Row],[Warm-up]]+(Table14[[#This Row],[Burst Time]]*(Table14[[#This Row],[Burst]]-1))))</f>
        <v>#DIV/0!</v>
      </c>
      <c r="E18"/>
      <c r="F18" s="3">
        <f>SUM((Table14[[#This Row],[Accuracy (Close)]]+Table14[[#This Row],[Accuracy (Short)]]+Table14[[#This Row],[Accuracy (Medium)]]+Table14[[#This Row],[Accuracy (Long)]])/4)</f>
        <v>0</v>
      </c>
      <c r="G18"/>
      <c r="H18"/>
      <c r="I18"/>
      <c r="J18"/>
      <c r="K18"/>
      <c r="L18"/>
      <c r="M18"/>
      <c r="N18" s="3" t="e">
        <f t="shared" si="1"/>
        <v>#DIV/0!</v>
      </c>
      <c r="O18"/>
      <c r="P18"/>
      <c r="Q18"/>
      <c r="R18"/>
    </row>
    <row r="19" spans="1:18">
      <c r="B19" s="3" t="e">
        <f>SUM(((Table14[[#This Row],[Avg DPS]]*(Table14[[#This Row],[Range]]))+(Table14[[#This Row],[Avg DPS]]*Table14[[#This Row],[Arm Pen (%)]]))/100)</f>
        <v>#DIV/0!</v>
      </c>
      <c r="C19" s="4" t="e">
        <f>SUM(Table14[[#This Row],[DPS]]*Table14[[#This Row],[Avg Accuracy]])</f>
        <v>#DIV/0!</v>
      </c>
      <c r="D19" s="3" t="e">
        <f>SUM((Table14[[#This Row],[Damage]]*Table14[[#This Row],[Burst]])/(Table14[[#This Row],[Ranged Cooldown]]+Table14[[#This Row],[Warm-up]]+(Table14[[#This Row],[Burst Time]]*(Table14[[#This Row],[Burst]]-1))))</f>
        <v>#DIV/0!</v>
      </c>
      <c r="F19" s="3">
        <f>SUM((Table14[[#This Row],[Accuracy (Close)]]+Table14[[#This Row],[Accuracy (Short)]]+Table14[[#This Row],[Accuracy (Medium)]]+Table14[[#This Row],[Accuracy (Long)]])/4)</f>
        <v>0</v>
      </c>
      <c r="N19" s="3" t="e">
        <f t="shared" si="1"/>
        <v>#DIV/0!</v>
      </c>
    </row>
    <row r="20" spans="1:18">
      <c r="B20" s="3" t="e">
        <f>SUM(((Table14[[#This Row],[Avg DPS]]*(Table14[[#This Row],[Range]]))+(Table14[[#This Row],[Avg DPS]]*Table14[[#This Row],[Arm Pen (%)]]))/100)</f>
        <v>#DIV/0!</v>
      </c>
      <c r="C20" s="4" t="e">
        <f>SUM(Table14[[#This Row],[DPS]]*Table14[[#This Row],[Avg Accuracy]])</f>
        <v>#DIV/0!</v>
      </c>
      <c r="D20" s="3" t="e">
        <f>SUM((Table14[[#This Row],[Damage]]*Table14[[#This Row],[Burst]])/(Table14[[#This Row],[Ranged Cooldown]]+Table14[[#This Row],[Warm-up]]+(Table14[[#This Row],[Burst Time]]*(Table14[[#This Row],[Burst]]-1))))</f>
        <v>#DIV/0!</v>
      </c>
      <c r="F20" s="3">
        <f>SUM((Table14[[#This Row],[Accuracy (Close)]]+Table14[[#This Row],[Accuracy (Short)]]+Table14[[#This Row],[Accuracy (Medium)]]+Table14[[#This Row],[Accuracy (Long)]])/4)</f>
        <v>0</v>
      </c>
      <c r="N20" s="3" t="e">
        <f t="shared" si="1"/>
        <v>#DIV/0!</v>
      </c>
    </row>
    <row r="21" spans="1:18">
      <c r="B21" s="3" t="e">
        <f>SUM(((Table14[[#This Row],[Avg DPS]]*(Table14[[#This Row],[Range]]))+(Table14[[#This Row],[Avg DPS]]*Table14[[#This Row],[Arm Pen (%)]]))/100)</f>
        <v>#DIV/0!</v>
      </c>
      <c r="C21" s="4" t="e">
        <f>SUM(Table14[[#This Row],[DPS]]*Table14[[#This Row],[Avg Accuracy]])</f>
        <v>#DIV/0!</v>
      </c>
      <c r="D21" s="3" t="e">
        <f>SUM((Table14[[#This Row],[Damage]]*Table14[[#This Row],[Burst]])/(Table14[[#This Row],[Ranged Cooldown]]+Table14[[#This Row],[Warm-up]]+(Table14[[#This Row],[Burst Time]]*(Table14[[#This Row],[Burst]]-1))))</f>
        <v>#DIV/0!</v>
      </c>
      <c r="F21" s="3">
        <f>SUM((Table14[[#This Row],[Accuracy (Close)]]+Table14[[#This Row],[Accuracy (Short)]]+Table14[[#This Row],[Accuracy (Medium)]]+Table14[[#This Row],[Accuracy (Long)]])/4)</f>
        <v>0</v>
      </c>
      <c r="N21" s="3" t="e">
        <f t="shared" si="1"/>
        <v>#DIV/0!</v>
      </c>
    </row>
    <row r="22" spans="1:18">
      <c r="A22" s="8"/>
      <c r="B22" s="9" t="e">
        <f>SUM(((Table14[[#This Row],[Avg DPS]]*(Table14[[#This Row],[Range]]))+(Table14[[#This Row],[Avg DPS]]*Table14[[#This Row],[Arm Pen (%)]]))/100)</f>
        <v>#DIV/0!</v>
      </c>
      <c r="C22" s="10" t="e">
        <f>SUM(Table14[[#This Row],[DPS]]*Table14[[#This Row],[Avg Accuracy]])</f>
        <v>#DIV/0!</v>
      </c>
      <c r="D22" s="9" t="e">
        <f>SUM((Table14[[#This Row],[Damage]]*Table14[[#This Row],[Burst]])/(Table14[[#This Row],[Ranged Cooldown]]+Table14[[#This Row],[Warm-up]]+(Table14[[#This Row],[Burst Time]]*(Table14[[#This Row],[Burst]]-1))))</f>
        <v>#DIV/0!</v>
      </c>
      <c r="E22" s="8"/>
      <c r="F22" s="9">
        <f>SUM((Table14[[#This Row],[Accuracy (Close)]]+Table14[[#This Row],[Accuracy (Short)]]+Table14[[#This Row],[Accuracy (Medium)]]+Table14[[#This Row],[Accuracy (Long)]])/4)</f>
        <v>0</v>
      </c>
      <c r="G22" s="8"/>
      <c r="H22" s="8"/>
      <c r="I22" s="8"/>
      <c r="J22" s="8"/>
      <c r="K22" s="8"/>
      <c r="L22" s="8"/>
      <c r="M22" s="8"/>
      <c r="N22" s="9" t="e">
        <f t="shared" si="1"/>
        <v>#DIV/0!</v>
      </c>
      <c r="O22" s="8"/>
      <c r="P22" s="8"/>
      <c r="Q22" s="8"/>
      <c r="R22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 (Craftable)</vt:lpstr>
      <vt:lpstr>Mod (Uncraftable)</vt:lpstr>
      <vt:lpstr>Stock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2022-06-10T12:09:43Z</dcterms:modified>
</cp:coreProperties>
</file>