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AA18" i="24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2" i="24" l="1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<sst xmlns="http://schemas.openxmlformats.org/spreadsheetml/2006/main" count="902" uniqueCount="350">
  <si>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</si>
  <si>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</si>
  <si>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</si>
  <si>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</si>
  <si>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</si>
  <si>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</si>
  <si>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</si>
  <si>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</si>
  <si>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</si>
  <si>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</si>
  <si>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</si>
  <si>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</si>
  <si>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</si>
  <si>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</si>
  <si>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</si>
  <si>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</si>
  <si>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</si>
  <si>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</si>
  <si>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</si>
  <si>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</si>
  <si>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</si>
  <si>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</si>
  <si>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</si>
  <si>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</si>
  <si>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</si>
  <si>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</si>
  <si>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</si>
  <si>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</si>
  <si>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</si>
  <si>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</si>
  <si>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</si>
  <si>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</si>
  <si>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</si>
  <si>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</si>
  <si>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</si>
  <si>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</si>
  <si>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</si>
  <si>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</si>
  <si>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</si>
  <si>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</si>
  <si>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</si>
  <si>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</si>
  <si>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</si>
  <si>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</si>
  <si>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</si>
  <si>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</si>
  <si>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</si>
  <si>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</si>
  <si>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</si>
  <si>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</si>
  <si>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</si>
  <si>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</si>
  <si>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</si>
  <si>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</si>
  <si>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</si>
  <si>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</si>
  <si>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</si>
  <si>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</si>
  <si>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</si>
  <si>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</si>
  <si>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</si>
  <si>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</si>
  <si>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</si>
  <si>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</si>
  <si>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</si>
  <si>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</si>
  <si>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</si>
  <si>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</si>
  <si>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</si>
  <si>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</si>
  <si>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</si>
  <si>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</si>
  <si>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</si>
  <si>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</si>
  <si>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</si>
  <si>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</si>
  <si>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</si>
  <si>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</si>
  <si>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</si>
  <si>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</si>
  <si>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</si>
  <si>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</si>
  <si>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</si>
  <si>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</si>
  <si>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</si>
  <si>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</si>
  <si>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</si>
  <si>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</si>
  <si>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</si>
  <si>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</si>
  <si>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</si>
  <si>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</si>
  <si>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</si>
  <si>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</si>
  <si>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</si>
  <si>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</si>
  <si>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</si>
  <si>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</si>
  <si>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</si>
  <si>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</si>
  <si>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</si>
  <si>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</si>
  <si>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</si>
  <si>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</si>
  <si>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</si>
  <si>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</si>
  <si>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</si>
  <si>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</si>
  <si>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</si>
  <si>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</si>
  <si>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</si>
  <si>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</si>
  <si>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</si>
  <si>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</si>
  <si>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</si>
  <si>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</si>
  <si>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</si>
  <si>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</si>
  <si>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</si>
  <si>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</si>
  <si>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</si>
  <si>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</si>
  <si>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</si>
  <si>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</si>
  <si>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</si>
  <si>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</si>
  <si>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</si>
  <si>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</si>
  <si>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</si>
  <si>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</si>
  <si>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</si>
  <si>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</si>
  <si>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</si>
  <si>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</si>
  <si>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</si>
  <si>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</si>
  <si>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</si>
  <si>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</si>
  <si>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</si>
  <si>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</si>
  <si>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</si>
  <si>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</si>
  <si>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</si>
  <si>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</si>
  <si>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</si>
  <si>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</si>
  <si>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</si>
  <si>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</si>
  <si>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</si>
  <si>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</si>
  <si>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</si>
  <si>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</si>
  <si>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</si>
  <si>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</si>
  <si>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</si>
  <si>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</si>
  <si>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</si>
  <si>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</si>
  <si>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</si>
  <si>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</si>
  <si>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</si>
  <si>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</si>
  <si>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</si>
  <si>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</si>
  <si>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</si>
  <si>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</si>
  <si>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</si>
  <si>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</si>
  <si>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</si>
  <si>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</si>
  <si>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</si>
  <si>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</si>
  <si>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</si>
  <si>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</si>
  <si>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</si>
  <si>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</si>
  <si>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</si>
  <si>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</si>
  <si>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</si>
  <si>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</si>
  <si>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</si>
  <si>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</si>
  <si>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</si>
  <si>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</si>
  <si>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</si>
  <si>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</si>
  <si>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</si>
  <si>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</si>
  <si>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</si>
  <si>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</si>
  <si>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</si>
  <si>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</si>
  <si>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</si>
  <si>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</si>
  <si>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</si>
  <si>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</si>
  <si>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</si>
  <si>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</si>
  <si>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</si>
  <si>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</si>
  <si>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</si>
  <si>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</si>
  <si>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</si>
  <si>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</si>
  <si>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</si>
  <si>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</si>
  <si>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</si>
  <si>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</si>
  <si>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</si>
  <si>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</si>
  <si>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</si>
  <si>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</si>
  <si>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</si>
  <si>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</si>
  <si>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</si>
  <si>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</si>
  <si>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</si>
  <si>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</si>
  <si>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</si>
  <si>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</si>
  <si>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</si>
  <si>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</si>
  <si>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</si>
  <si>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</si>
  <si>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</si>
  <si>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</si>
  <si>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</si>
  <si>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</si>
  <si>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</si>
  <si>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</si>
  <si>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</si>
  <si>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</si>
  <si>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</si>
  <si>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</si>
  <si>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</si>
  <si>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</si>
  <si>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</si>
  <si>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</si>
  <si>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</si>
  <si>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</si>
  <si>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</si>
  <si>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</si>
  <si>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</si>
  <si>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</si>
  <si>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</si>
  <si>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</si>
  <si>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</si>
  <si>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</si>
  <si>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</si>
  <si>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</si>
  <si>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</si>
  <si>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</si>
  <si>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</si>
  <si>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</si>
  <si>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</si>
  <si>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</si>
  <si>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</si>
  <si>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</si>
  <si>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</si>
  <si>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</si>
  <si>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</si>
  <si>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</si>
  <si>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</si>
  <si>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</si>
  <si>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</si>
  <si>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</si>
  <si>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</si>
  <si>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</si>
  <si>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</si>
  <si>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</si>
  <si>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</si>
  <si>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</si>
  <si>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</si>
  <si>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</si>
  <si>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</si>
  <si>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</si>
  <si>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</si>
  <si>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</si>
  <si>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</si>
  <si>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</si>
  <si>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</si>
  <si>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</si>
  <si>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</si>
  <si>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</si>
  <si>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</si>
  <si>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</si>
  <si>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</si>
  <si>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</si>
  <si>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</si>
  <si>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</si>
  <si>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</si>
  <si>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</si>
  <si>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</si>
  <si>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</si>
  <si>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</si>
  <si>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</si>
  <si>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</si>
  <si>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</si>
  <si>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</si>
  <si>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</si>
  <si>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</si>
  <si>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</si>
  <si>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</si>
  <si>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</si>
  <si>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</si>
  <si>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</si>
  <si>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</si>
  <si>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</si>
  <si>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</si>
  <si>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</si>
  <si>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</si>
  <si>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</si>
  <si>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</si>
  <si>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</si>
  <si>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</si>
  <si>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</si>
  <si>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</si>
  <si>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</si>
  <si>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</si>
  <si>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</si>
  <si>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210 S, 4 C</t>
  </si>
  <si>
    <t>Mounted Minigun</t>
  </si>
  <si>
    <t>325 S, 8 C</t>
  </si>
  <si>
    <t>30mm Sentry Turret</t>
  </si>
  <si>
    <t>20mm Sentry Turret</t>
  </si>
  <si>
    <t>350 S, 6 C, 30 P</t>
  </si>
  <si>
    <t>350 S, 8 C, 30 P</t>
  </si>
  <si>
    <t>300 S, 8 C, 40 P</t>
  </si>
  <si>
    <t>300 S, 8 C, 80 P</t>
  </si>
  <si>
    <t>325 S, 8 C, 20 P</t>
  </si>
  <si>
    <t>Rearm Mat</t>
  </si>
  <si>
    <t>Steel</t>
  </si>
  <si>
    <t>Plasteel</t>
  </si>
  <si>
    <t>Ammo</t>
  </si>
  <si>
    <t>A.P.C.</t>
  </si>
  <si>
    <t>100 S, 2 C</t>
  </si>
  <si>
    <t>275 S, 6 C, 15 P</t>
  </si>
  <si>
    <t>310 S, 8 C</t>
  </si>
  <si>
    <t>Tactical Mortar</t>
  </si>
  <si>
    <t>Mounted Grenade Launcher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</si>
  <si>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</si>
  <si>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</si>
  <si>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</si>
  <si>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</si>
  <si>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</si>
  <si>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</si>
  <si>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</si>
  <si>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</si>
  <si>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</si>
  <si>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350 S, 16 C, 60 P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</si>
</sst>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te" xfId="1" builtinId="1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1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10">
      <calculatedColumnFormula>SUM(Table1689[[#This Row],[DPS]]*Table1689[[#This Row],[Avg Accuracy]])</calculatedColumnFormula>
    </tableColumn>
    <tableColumn id="15" name="DPS" dataDxfId="10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104"/>
    <tableColumn id="22" name="Balance" dataDxfId="103">
      <calculatedColumnFormula>SUM(((Table168[[#This Row],[Avg DPS]]*(Table168[[#This Row],[Range]]))+(Table168[[#This Row],[Avg DPS]]*Table168[[#This Row],[Arm Pen (%)]]))/100)</calculatedColumnFormula>
    </tableColumn>
    <tableColumn id="20" name="Avg DPS" dataDxfId="102">
      <calculatedColumnFormula>SUM(Table168[[#This Row],[DPS]]*Table168[[#This Row],[Avg Accuracy]])</calculatedColumnFormula>
    </tableColumn>
    <tableColumn id="15" name="DPS" dataDxfId="10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10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5"/>
    <tableColumn id="22" name="Balance" dataDxfId="94">
      <calculatedColumnFormula>SUM(((Table16[[#This Row],[AC/DPS]]*(Table16[[#This Row],[Range]]))+(Table16[[#This Row],[AC/DPS]]*Table16[[#This Row],[Arm Pen (%)]]))/100)</calculatedColumnFormula>
    </tableColumn>
    <tableColumn id="20" name="AC/DPS" dataDxfId="93">
      <calculatedColumnFormula>SUM(Table16[[#This Row],[DPS]]*Table16[[#This Row],[Avg Accuracy]])</calculatedColumnFormula>
    </tableColumn>
    <tableColumn id="15" name="DPS" dataDxfId="9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9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9"/>
    <tableColumn id="14" name="Weight" dataDxfId="88"/>
    <tableColumn id="21" name="Craftable" dataDxfId="87"/>
    <tableColumn id="23" name="Value" dataDxfId="8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83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82">
      <calculatedColumnFormula>SUM(Table16810[[#This Row],[DPS]]*Table16810[[#This Row],[Avg Accuracy]])</calculatedColumnFormula>
    </tableColumn>
    <tableColumn id="15" name="DPS" dataDxfId="81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80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9"/>
    <tableColumn id="5" name="Warm-up" dataDxfId="78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6"/>
    <tableColumn id="21" name="Craftable" dataDxfId="75"/>
    <tableColumn id="23" name="Value"/>
    <tableColumn id="24" name="Special" dataDxfId="74"/>
    <tableColumn id="28" name="S. Damage" dataDxfId="73"/>
    <tableColumn id="25" name="S. Ammo" dataDxfId="72"/>
    <tableColumn id="26" name="S. Range" dataDxfId="71"/>
    <tableColumn id="29" name="S. Cost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7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6">
      <calculatedColumnFormula>SUM(Table1681011[[#This Row],[DPS]]*Table1681011[[#This Row],[Avg Accuracy]])</calculatedColumnFormula>
    </tableColumn>
    <tableColumn id="15" name="DPS" dataDxfId="65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4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2"/>
    <tableColumn id="14" name="Weight" dataDxfId="61"/>
    <tableColumn id="21" name="Craftable" dataDxfId="60"/>
    <tableColumn id="23" name="Value" dataDxfId="5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6">
      <calculatedColumnFormula>SUM(Table1681015[[#This Row],[DPS]]*Table1681015[[#This Row],[Avg Accuracy]])</calculatedColumnFormula>
    </tableColumn>
    <tableColumn id="15" name="DPS" dataDxfId="5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286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282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288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287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13" priority="2" operator="greaterThan">
      <formula>1.731</formula>
    </cfRule>
  </conditionalFormatting>
  <conditionalFormatting sqref="O1:O1048576">
    <cfRule type="cellIs" dxfId="11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280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281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292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293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256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262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285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297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106" priority="2" operator="greaterThan">
      <formula>1.63</formula>
    </cfRule>
  </conditionalFormatting>
  <conditionalFormatting sqref="O1:O1048576">
    <cfRule type="cellIs" dxfId="10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296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289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7" priority="2" operator="greaterThan">
      <formula>2.599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276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299</v>
      </c>
      <c r="Y3" t="s">
        <v>303</v>
      </c>
      <c r="Z3" t="s">
        <v>301</v>
      </c>
      <c r="AA3" t="s">
        <v>302</v>
      </c>
      <c r="AB3" t="s">
        <v>304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277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278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279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298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300</v>
      </c>
      <c r="Y31" s="40">
        <v>30</v>
      </c>
      <c r="Z31" s="40">
        <v>1</v>
      </c>
      <c r="AA31" s="40">
        <v>12.9</v>
      </c>
      <c r="AB31" s="40" t="s">
        <v>305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290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5" priority="2" operator="greaterThan">
      <formula>3.2</formula>
    </cfRule>
  </conditionalFormatting>
  <conditionalFormatting sqref="O4:O123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291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9" priority="2" operator="greaterThan">
      <formula>2.639</formula>
    </cfRule>
  </conditionalFormatting>
  <conditionalFormatting sqref="O1:O1048576">
    <cfRule type="cellIs" dxfId="6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295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"/>
  <sheetViews>
    <sheetView tabSelected="1" workbookViewId="0">
      <selection activeCell="A19" sqref="A19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314</v>
      </c>
      <c r="U3" t="s">
        <v>72</v>
      </c>
      <c r="V3" t="s">
        <v>73</v>
      </c>
      <c r="W3" t="s">
        <v>318</v>
      </c>
      <c r="X3" s="40" t="s">
        <v>330</v>
      </c>
      <c r="Y3" t="s">
        <v>333</v>
      </c>
      <c r="Z3" t="s">
        <v>319</v>
      </c>
      <c r="AA3" t="s">
        <v>334</v>
      </c>
      <c r="AB3" t="s">
        <v>308</v>
      </c>
      <c r="AC3" t="s">
        <v>243</v>
      </c>
      <c r="AD3" t="s">
        <v>312</v>
      </c>
      <c r="AE3" t="s">
        <v>315</v>
      </c>
      <c r="AF3" t="s">
        <v>250</v>
      </c>
    </row>
    <row r="4" spans="1:32">
      <c r="A4" t="s">
        <v>344</v>
      </c>
      <c r="B4" s="40" t="s">
        <v>306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331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325</v>
      </c>
      <c r="AD4" s="56" t="s">
        <v>87</v>
      </c>
      <c r="AE4" s="56">
        <v>0</v>
      </c>
      <c r="AF4" t="s">
        <v>309</v>
      </c>
    </row>
    <row r="5" spans="1:32">
      <c r="A5" t="s">
        <v>345</v>
      </c>
      <c r="B5" s="40" t="s">
        <v>306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332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328</v>
      </c>
      <c r="AD5" s="56" t="s">
        <v>87</v>
      </c>
      <c r="AE5" s="56">
        <v>0</v>
      </c>
      <c r="AF5" t="s">
        <v>309</v>
      </c>
    </row>
    <row r="6" spans="1:32">
      <c r="A6" s="14" t="s">
        <v>342</v>
      </c>
      <c r="B6" s="12" t="s">
        <v>306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331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337</v>
      </c>
      <c r="AD6" s="56" t="s">
        <v>86</v>
      </c>
      <c r="AE6" s="56">
        <v>0</v>
      </c>
      <c r="AF6" t="s">
        <v>309</v>
      </c>
    </row>
    <row r="7" spans="1:32">
      <c r="A7" s="14" t="s">
        <v>343</v>
      </c>
      <c r="B7" s="12" t="s">
        <v>306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331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320</v>
      </c>
      <c r="AD7" s="56" t="s">
        <v>86</v>
      </c>
      <c r="AE7" s="56">
        <v>0</v>
      </c>
      <c r="AF7" t="s">
        <v>309</v>
      </c>
    </row>
    <row r="8" spans="1:32">
      <c r="A8" s="4" t="s">
        <v>321</v>
      </c>
      <c r="B8" s="12" t="s">
        <v>306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331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322</v>
      </c>
      <c r="AD8" s="56" t="s">
        <v>86</v>
      </c>
      <c r="AE8" s="56">
        <v>0</v>
      </c>
      <c r="AF8" t="s">
        <v>309</v>
      </c>
    </row>
    <row r="9" spans="1:32">
      <c r="A9" t="s">
        <v>324</v>
      </c>
      <c r="B9" s="40" t="s">
        <v>306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331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326</v>
      </c>
      <c r="AD9" s="56" t="s">
        <v>87</v>
      </c>
      <c r="AE9" s="56">
        <v>-150</v>
      </c>
      <c r="AF9" t="s">
        <v>310</v>
      </c>
    </row>
    <row r="10" spans="1:32" s="72" customFormat="1">
      <c r="A10" s="7" t="s">
        <v>323</v>
      </c>
      <c r="B10" s="40" t="s">
        <v>306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331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327</v>
      </c>
      <c r="AD10" s="76" t="s">
        <v>87</v>
      </c>
      <c r="AE10" s="76">
        <v>-200</v>
      </c>
      <c r="AF10" t="s">
        <v>310</v>
      </c>
    </row>
    <row r="11" spans="1:32">
      <c r="A11" s="1" t="s">
        <v>346</v>
      </c>
      <c r="B11" s="40" t="s">
        <v>306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331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329</v>
      </c>
      <c r="AD11" s="56" t="s">
        <v>87</v>
      </c>
      <c r="AE11" s="56">
        <v>-100</v>
      </c>
      <c r="AF11" t="s">
        <v>310</v>
      </c>
    </row>
    <row r="12" spans="1:32">
      <c r="A12" s="14" t="s">
        <v>347</v>
      </c>
      <c r="B12" s="12" t="s">
        <v>306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331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336</v>
      </c>
      <c r="AD12" s="56" t="s">
        <v>87</v>
      </c>
      <c r="AE12" s="56">
        <v>-100</v>
      </c>
      <c r="AF12" t="s">
        <v>310</v>
      </c>
    </row>
    <row r="13" spans="1:32">
      <c r="A13" s="72" t="s">
        <v>311</v>
      </c>
      <c r="B13" s="73" t="s">
        <v>35</v>
      </c>
      <c r="C13" s="74">
        <f>SUM(((Table16810111245[[#This Row],[Avg DPS]]*(Table16810111245[[#This Row],[Range]]))+(Table16810111245[[#This Row],[Avg DPS]]*Table16810111245[[#This Row],[Arm Pen (%)]]))/100)</f>
        <v>7.8369750262085036</v>
      </c>
      <c r="D13" s="74">
        <f>SUM(Table16810111245[[#This Row],[DPS]]*Table16810111245[[#This Row],[Avg Accuracy]])</f>
        <v>10.750308677926618</v>
      </c>
      <c r="E13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72">
        <v>32.9</v>
      </c>
      <c r="G13" s="74">
        <f>SUM((Table16810111245[[#This Row],[Accuracy (Close)]]+Table16810111245[[#This Row],[Accuracy (Short)]]+Table16810111245[[#This Row],[Accuracy (Medium)]]+Table16810111245[[#This Row],[Accuracy (Long)]])/4)</f>
        <v>0.54</v>
      </c>
      <c r="H13" s="72">
        <v>27</v>
      </c>
      <c r="I13" s="72">
        <v>0.5</v>
      </c>
      <c r="J13" s="72">
        <v>40</v>
      </c>
      <c r="K13" s="72">
        <v>3</v>
      </c>
      <c r="L13" s="72">
        <v>3.5</v>
      </c>
      <c r="M13" s="72">
        <v>0</v>
      </c>
      <c r="N13" s="72">
        <v>211</v>
      </c>
      <c r="O13" s="74">
        <f>60/N13</f>
        <v>0.28436018957345971</v>
      </c>
      <c r="P13" s="72">
        <v>0.28000000000000003</v>
      </c>
      <c r="Q13" s="72">
        <v>0.72</v>
      </c>
      <c r="R13" s="72">
        <v>0.66</v>
      </c>
      <c r="S13" s="72">
        <v>0.5</v>
      </c>
      <c r="T13" s="72">
        <v>8.9</v>
      </c>
      <c r="U13" s="72">
        <v>88</v>
      </c>
      <c r="V13" s="72">
        <v>100</v>
      </c>
      <c r="W13" s="72"/>
      <c r="X13" s="73"/>
      <c r="Y13" s="72"/>
      <c r="Z13" s="72"/>
      <c r="AA13" s="2"/>
      <c r="AB13" s="72">
        <v>1217</v>
      </c>
      <c r="AC13" s="75" t="s">
        <v>313</v>
      </c>
      <c r="AD13" s="75" t="s">
        <v>87</v>
      </c>
      <c r="AE13" s="75">
        <v>-150</v>
      </c>
      <c r="AF13" s="72" t="s">
        <v>310</v>
      </c>
    </row>
    <row r="14" spans="1:32">
      <c r="A14" s="72" t="s">
        <v>307</v>
      </c>
      <c r="B14" s="73" t="s">
        <v>35</v>
      </c>
      <c r="C14" s="74">
        <f>SUM(((Table16810111245[[#This Row],[Avg DPS]]*(Table16810111245[[#This Row],[Range]]))+(Table16810111245[[#This Row],[Avg DPS]]*Table16810111245[[#This Row],[Arm Pen (%)]]))/100)</f>
        <v>1.2320756756756757</v>
      </c>
      <c r="D14" s="74">
        <f>SUM(Table16810111245[[#This Row],[DPS]]*Table16810111245[[#This Row],[Avg Accuracy]])</f>
        <v>2.6270270270270273</v>
      </c>
      <c r="E14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72">
        <v>28.9</v>
      </c>
      <c r="G14" s="74">
        <f>SUM((Table16810111245[[#This Row],[Accuracy (Close)]]+Table16810111245[[#This Row],[Accuracy (Short)]]+Table16810111245[[#This Row],[Accuracy (Medium)]]+Table16810111245[[#This Row],[Accuracy (Long)]])/4)</f>
        <v>0.54</v>
      </c>
      <c r="H14" s="72">
        <v>12</v>
      </c>
      <c r="I14" s="72">
        <v>0.5</v>
      </c>
      <c r="J14" s="72">
        <v>18</v>
      </c>
      <c r="K14" s="72">
        <v>2</v>
      </c>
      <c r="L14" s="72">
        <v>4.8</v>
      </c>
      <c r="M14" s="72">
        <v>0</v>
      </c>
      <c r="N14" s="72">
        <v>450</v>
      </c>
      <c r="O14" s="74">
        <f>60/N14</f>
        <v>0.13333333333333333</v>
      </c>
      <c r="P14" s="72">
        <v>0.77</v>
      </c>
      <c r="Q14" s="72">
        <v>0.7</v>
      </c>
      <c r="R14" s="72">
        <v>0.45</v>
      </c>
      <c r="S14" s="72">
        <v>0.24</v>
      </c>
      <c r="T14" s="72">
        <v>0</v>
      </c>
      <c r="U14" s="72">
        <v>70</v>
      </c>
      <c r="V14" s="72">
        <v>13</v>
      </c>
      <c r="W14" s="72"/>
      <c r="X14" s="73"/>
      <c r="Y14" s="72"/>
      <c r="Z14" s="72"/>
      <c r="AA14" s="2"/>
      <c r="AB14" s="72">
        <v>197</v>
      </c>
      <c r="AC14" s="75" t="s">
        <v>335</v>
      </c>
      <c r="AD14" s="75" t="s">
        <v>86</v>
      </c>
      <c r="AE14" s="75">
        <v>-80</v>
      </c>
      <c r="AF14" s="72" t="s">
        <v>310</v>
      </c>
    </row>
    <row r="15" spans="1:32">
      <c r="A15" s="72" t="s">
        <v>316</v>
      </c>
      <c r="B15" s="73" t="s">
        <v>35</v>
      </c>
      <c r="C15" s="74">
        <f>SUM(((Table16810111245[[#This Row],[Avg DPS]]*(Table16810111245[[#This Row],[Range]]))+(Table16810111245[[#This Row],[Avg DPS]]*Table16810111245[[#This Row],[Arm Pen (%)]]))/100)</f>
        <v>10.6616640625</v>
      </c>
      <c r="D15" s="74">
        <f>SUM(Table16810111245[[#This Row],[DPS]]*Table16810111245[[#This Row],[Avg Accuracy]])</f>
        <v>8.3359375</v>
      </c>
      <c r="E15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72">
        <v>45.9</v>
      </c>
      <c r="G15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72">
        <v>55</v>
      </c>
      <c r="I15" s="72">
        <v>0.5</v>
      </c>
      <c r="J15" s="72">
        <v>82</v>
      </c>
      <c r="K15" s="72">
        <v>1</v>
      </c>
      <c r="L15" s="72">
        <v>3.2</v>
      </c>
      <c r="M15" s="72">
        <v>0</v>
      </c>
      <c r="N15" s="72">
        <v>0</v>
      </c>
      <c r="O15" s="74">
        <v>3.2</v>
      </c>
      <c r="P15" s="72">
        <v>0.22</v>
      </c>
      <c r="Q15" s="72">
        <v>0.33</v>
      </c>
      <c r="R15" s="72">
        <v>0.44</v>
      </c>
      <c r="S15" s="72">
        <v>0.95</v>
      </c>
      <c r="T15" s="72">
        <v>11.9</v>
      </c>
      <c r="U15" s="72">
        <v>120</v>
      </c>
      <c r="V15" s="72">
        <v>40</v>
      </c>
      <c r="W15" s="72"/>
      <c r="X15" s="73"/>
      <c r="Y15" s="72"/>
      <c r="Z15" s="72"/>
      <c r="AA15" s="2"/>
      <c r="AB15" s="72">
        <v>1602</v>
      </c>
      <c r="AC15" s="75" t="s">
        <v>317</v>
      </c>
      <c r="AD15" s="75" t="s">
        <v>87</v>
      </c>
      <c r="AE15" s="75">
        <v>-150</v>
      </c>
      <c r="AF15" s="72" t="s">
        <v>310</v>
      </c>
    </row>
    <row r="16" spans="1:32" s="4" customFormat="1">
      <c r="A16" t="s">
        <v>338</v>
      </c>
      <c r="B16" s="40" t="s">
        <v>306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331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341</v>
      </c>
      <c r="AD16" s="56" t="s">
        <v>86</v>
      </c>
      <c r="AE16" s="56">
        <v>0</v>
      </c>
      <c r="AF16" t="s">
        <v>309</v>
      </c>
    </row>
    <row r="17" spans="1:32">
      <c r="A17" s="7" t="s">
        <v>339</v>
      </c>
      <c r="B17" s="40" t="s">
        <v>306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5.9</v>
      </c>
      <c r="U17">
        <v>40</v>
      </c>
      <c r="V17">
        <v>40</v>
      </c>
      <c r="W17">
        <v>100</v>
      </c>
      <c r="X17" s="40" t="s">
        <v>331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340</v>
      </c>
      <c r="AD17" s="56" t="s">
        <v>86</v>
      </c>
      <c r="AE17" s="56">
        <v>0</v>
      </c>
      <c r="AF17" t="s">
        <v>309</v>
      </c>
    </row>
    <row r="18" spans="1:32">
      <c r="A18" t="s">
        <v>348</v>
      </c>
      <c r="B18" s="40" t="s">
        <v>306</v>
      </c>
      <c r="C18" s="2">
        <f>SUM(((Table16810111245[[#This Row],[Avg DPS]]*(Table16810111245[[#This Row],[Range]]))+(Table16810111245[[#This Row],[Avg DPS]]*Table16810111245[[#This Row],[Arm Pen (%)]]))/100)</f>
        <v>7.9324528301886792</v>
      </c>
      <c r="D18" s="3">
        <f>SUM(Table16810111245[[#This Row],[DPS]]*Table16810111245[[#This Row],[Avg Accuracy]])</f>
        <v>18.490566037735849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61.635220125786162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1</v>
      </c>
      <c r="J18">
        <v>12</v>
      </c>
      <c r="K18">
        <v>70</v>
      </c>
      <c r="L18">
        <v>4.5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8.9</v>
      </c>
      <c r="U18">
        <v>70</v>
      </c>
      <c r="V18">
        <v>100</v>
      </c>
      <c r="W18">
        <v>200</v>
      </c>
      <c r="X18" s="40" t="s">
        <v>331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349</v>
      </c>
      <c r="AD18" s="56" t="s">
        <v>87</v>
      </c>
      <c r="AE18" s="56">
        <v>-200</v>
      </c>
      <c r="AF18" t="s">
        <v>310</v>
      </c>
    </row>
    <row r="19" spans="1:32">
      <c r="B19" s="40"/>
      <c r="C19" s="2" t="e">
        <f>SUM(((Table16810111245[[#This Row],[Avg DPS]]*(Table16810111245[[#This Row],[Range]]))+(Table16810111245[[#This Row],[Avg DPS]]*Table16810111245[[#This Row],[Arm Pen (%)]]))/100)</f>
        <v>#DIV/0!</v>
      </c>
      <c r="D19" s="3" t="e">
        <f>SUM(Table16810111245[[#This Row],[DPS]]*Table16810111245[[#This Row],[Avg Accuracy]])</f>
        <v>#DIV/0!</v>
      </c>
      <c r="E19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19" s="2">
        <f>SUM((Table16810111245[[#This Row],[Accuracy (Close)]]+Table16810111245[[#This Row],[Accuracy (Short)]]+Table16810111245[[#This Row],[Accuracy (Medium)]]+Table16810111245[[#This Row],[Accuracy (Long)]])/4)</f>
        <v>0</v>
      </c>
      <c r="O19" s="2" t="e">
        <f t="shared" si="0"/>
        <v>#DIV/0!</v>
      </c>
      <c r="AD19" s="56"/>
      <c r="AE19" s="56"/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6"/>
      <c r="AE27" s="76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2024-06-11T14:52:13Z</dcterms:modified>
</cp:coreProperties>
</file>