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3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</sheets>
  <calcPr calcId="124519"/>
</workbook>
</file>

<file path=xl/calcChain.xml><?xml version="1.0" encoding="utf-8"?>
<calcChain xmlns="http://schemas.openxmlformats.org/spreadsheetml/2006/main">
  <c r="B5" i="18"/>
  <c r="E15" i="15" s="1"/>
  <c r="B4" i="18"/>
  <c r="D15" i="15" s="1"/>
  <c r="B3" i="18"/>
  <c r="C15" i="15" s="1"/>
  <c r="B2" i="18"/>
  <c r="B15" i="15" s="1"/>
  <c r="AM3" i="18"/>
  <c r="AN3"/>
  <c r="AO3"/>
  <c r="AP3"/>
  <c r="AM4"/>
  <c r="AN4"/>
  <c r="AO4"/>
  <c r="AP4"/>
  <c r="AM5"/>
  <c r="AN5"/>
  <c r="AO5"/>
  <c r="AP5"/>
  <c r="AM6"/>
  <c r="AN6"/>
  <c r="AO6"/>
  <c r="AP6"/>
  <c r="AM7"/>
  <c r="AN7"/>
  <c r="AO7"/>
  <c r="AP7"/>
  <c r="AM8"/>
  <c r="AN8"/>
  <c r="AO8"/>
  <c r="AP8"/>
  <c r="AM9"/>
  <c r="AN9"/>
  <c r="AO9"/>
  <c r="AP9"/>
  <c r="AM10"/>
  <c r="AN10"/>
  <c r="AO10"/>
  <c r="AP10"/>
  <c r="AM11"/>
  <c r="AN11"/>
  <c r="AO11"/>
  <c r="AP11"/>
  <c r="AM12"/>
  <c r="AN12"/>
  <c r="AO12"/>
  <c r="AP12"/>
  <c r="AM13"/>
  <c r="AN13"/>
  <c r="AO13"/>
  <c r="AP13"/>
  <c r="AM14"/>
  <c r="AN14"/>
  <c r="AO14"/>
  <c r="AP14"/>
  <c r="AM15"/>
  <c r="AN15"/>
  <c r="AO15"/>
  <c r="AP15"/>
  <c r="AM16"/>
  <c r="AN16"/>
  <c r="AO16"/>
  <c r="AP16"/>
  <c r="AM17"/>
  <c r="AN17"/>
  <c r="AO17"/>
  <c r="AP17"/>
  <c r="AM18"/>
  <c r="AN18"/>
  <c r="AO18"/>
  <c r="AP18"/>
  <c r="AM19"/>
  <c r="AN19"/>
  <c r="AO19"/>
  <c r="AP19"/>
  <c r="AM20"/>
  <c r="AN20"/>
  <c r="AO20"/>
  <c r="AP20"/>
  <c r="AP2"/>
  <c r="AO2"/>
  <c r="AN2"/>
  <c r="AM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K2"/>
  <c r="AJ2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"/>
  <c r="AC3"/>
  <c r="AD3"/>
  <c r="AE3"/>
  <c r="AF3"/>
  <c r="AC4"/>
  <c r="AD4"/>
  <c r="AE4"/>
  <c r="AF4"/>
  <c r="AC5"/>
  <c r="AD5"/>
  <c r="AE5"/>
  <c r="AF5"/>
  <c r="AC6"/>
  <c r="AD6"/>
  <c r="AE6"/>
  <c r="AF6"/>
  <c r="AC7"/>
  <c r="AD7"/>
  <c r="AE7"/>
  <c r="AF7"/>
  <c r="AC8"/>
  <c r="AD8"/>
  <c r="AE8"/>
  <c r="AF8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F2"/>
  <c r="AE2"/>
  <c r="AD2"/>
  <c r="AC2"/>
  <c r="X3"/>
  <c r="Y3"/>
  <c r="Z3"/>
  <c r="AA3"/>
  <c r="X4"/>
  <c r="Y4"/>
  <c r="Z4"/>
  <c r="AA4"/>
  <c r="X5"/>
  <c r="Y5"/>
  <c r="Z5"/>
  <c r="AA5"/>
  <c r="X6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AA2"/>
  <c r="Z2"/>
  <c r="Y2"/>
  <c r="X2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V2"/>
  <c r="U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"/>
  <c r="J3"/>
  <c r="K3"/>
  <c r="L3"/>
  <c r="J4"/>
  <c r="K4"/>
  <c r="L4"/>
  <c r="J5"/>
  <c r="K5"/>
  <c r="L5"/>
  <c r="J6"/>
  <c r="K6"/>
  <c r="L6"/>
  <c r="J7"/>
  <c r="K7"/>
  <c r="L7"/>
  <c r="L2"/>
  <c r="K2"/>
  <c r="J2"/>
  <c r="I3"/>
  <c r="I4"/>
  <c r="I5"/>
  <c r="I6"/>
  <c r="I7"/>
  <c r="I2"/>
  <c r="Q3"/>
  <c r="Q4"/>
  <c r="Q5"/>
  <c r="Q6"/>
  <c r="Q7"/>
  <c r="Q8"/>
  <c r="Q9"/>
  <c r="Q10"/>
  <c r="Q11"/>
  <c r="Q12"/>
  <c r="Q13"/>
  <c r="Q14"/>
  <c r="Q15"/>
  <c r="Q2"/>
  <c r="P15"/>
  <c r="P8"/>
  <c r="P9"/>
  <c r="P10"/>
  <c r="P11"/>
  <c r="P12"/>
  <c r="P13"/>
  <c r="P14"/>
  <c r="P2"/>
  <c r="O3"/>
  <c r="O4"/>
  <c r="O5"/>
  <c r="O6"/>
  <c r="O7"/>
  <c r="O8"/>
  <c r="O9"/>
  <c r="O10"/>
  <c r="O11"/>
  <c r="O12"/>
  <c r="O13"/>
  <c r="O14"/>
  <c r="O15"/>
  <c r="O2"/>
  <c r="N3"/>
  <c r="N4"/>
  <c r="N5"/>
  <c r="N6"/>
  <c r="N7"/>
  <c r="N8"/>
  <c r="N9"/>
  <c r="N10"/>
  <c r="N11"/>
  <c r="N12"/>
  <c r="N13"/>
  <c r="N14"/>
  <c r="N15"/>
  <c r="N2"/>
  <c r="P7"/>
  <c r="E3"/>
  <c r="F3"/>
  <c r="G3"/>
  <c r="E4"/>
  <c r="F4"/>
  <c r="G4"/>
  <c r="E5"/>
  <c r="F5"/>
  <c r="G5"/>
  <c r="E6"/>
  <c r="F6"/>
  <c r="G6"/>
  <c r="E7"/>
  <c r="F7"/>
  <c r="G7"/>
  <c r="G2"/>
  <c r="F2"/>
  <c r="E2"/>
  <c r="D3"/>
  <c r="D4"/>
  <c r="D5"/>
  <c r="D6"/>
  <c r="D7"/>
  <c r="D2"/>
  <c r="G21" i="9"/>
  <c r="G22"/>
  <c r="G23"/>
  <c r="G24"/>
  <c r="G25"/>
  <c r="G26"/>
  <c r="G27"/>
  <c r="G28"/>
  <c r="G29"/>
  <c r="E21"/>
  <c r="E22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14" s="1"/>
  <c r="E4"/>
  <c r="E3"/>
  <c r="E2"/>
  <c r="E4" i="8"/>
  <c r="G4"/>
  <c r="D9" i="15"/>
  <c r="D8"/>
  <c r="D7"/>
  <c r="D6"/>
  <c r="D5"/>
  <c r="D14" s="1"/>
  <c r="D4"/>
  <c r="D3"/>
  <c r="D2"/>
  <c r="C9"/>
  <c r="C8"/>
  <c r="C7"/>
  <c r="C6"/>
  <c r="C5"/>
  <c r="C14" s="1"/>
  <c r="C4"/>
  <c r="C3"/>
  <c r="C2"/>
  <c r="B9"/>
  <c r="B8"/>
  <c r="B7"/>
  <c r="B6"/>
  <c r="B5"/>
  <c r="B14" s="1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D8" s="1"/>
  <c r="C8" s="1"/>
  <c r="G8"/>
  <c r="O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O10"/>
  <c r="E10" s="1"/>
  <c r="O9"/>
  <c r="E9" s="1"/>
  <c r="O8"/>
  <c r="E8" s="1"/>
  <c r="O7"/>
  <c r="E7" s="1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P6" i="18" s="1"/>
  <c r="G10" i="7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2" l="1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P5" i="18"/>
  <c r="P4"/>
  <c r="P3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<sst xmlns="http://schemas.openxmlformats.org/spreadsheetml/2006/main" count="460" uniqueCount="173">
  <si>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</si>
  <si>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</si>
  <si>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</si>
  <si>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</si>
  <si>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</si>
  <si>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</si>
  <si>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</si>
  <si>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</si>
  <si>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</si>
  <si>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</si>
  <si>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</si>
  <si>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</si>
  <si>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</si>
  <si>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</si>
  <si>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</si>
  <si>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</si>
  <si>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</si>
  <si>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</si>
  <si>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</si>
  <si>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</si>
  <si>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</si>
  <si>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</si>
  <si>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</si>
  <si>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</si>
  <si>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</si>
  <si>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</si>
  <si>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</si>
  <si>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</si>
  <si>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</si>
  <si>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</si>
  <si>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</si>
  <si>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</si>
  <si>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</si>
  <si>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</si>
  <si>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</si>
  <si>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</si>
  <si>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</si>
  <si>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</si>
  <si>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</si>
  <si>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</si>
  <si>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</si>
  <si>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</si>
  <si>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</si>
  <si>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</si>
  <si>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</si>
  <si>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</si>
  <si>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</si>
  <si>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</si>
  <si>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</si>
  <si>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</si>
  <si>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</si>
  <si>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</si>
  <si>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</si>
  <si>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</si>
  <si>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</si>
  <si>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</si>
  <si>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</si>
  <si>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</si>
  <si>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</si>
  <si>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</si>
  <si>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</si>
  <si>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</si>
  <si>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</si>
  <si>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</si>
  <si>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</si>
  <si>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</si>
  <si>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</si>
  <si>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</si>
  <si>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</si>
  <si>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</si>
  <si>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</si>
  <si>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</si>
  <si>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</si>
  <si>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</si>
  <si>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</si>
  <si>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</si>
  <si>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</si>
  <si>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</si>
  <si>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</si>
  <si>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</si>
  <si>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</si>
  <si>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</si>
  <si>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</si>
  <si>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</si>
  <si>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HK21 E</t>
  </si>
  <si>
    <t>MG4 KE</t>
  </si>
  <si>
    <t>MG4 E*</t>
  </si>
  <si>
    <t>Bullet Speed</t>
  </si>
  <si>
    <t>Weight</t>
  </si>
  <si>
    <t>LMG MIN RANGE: 23.9</t>
  </si>
  <si>
    <t>F3 ST</t>
  </si>
  <si>
    <t>G36</t>
  </si>
  <si>
    <t>RIFLE MIN RANGE: 23.9</t>
  </si>
  <si>
    <t>SMG MAX RANGE: 22.9</t>
  </si>
  <si>
    <t>G36K TAC*</t>
  </si>
  <si>
    <t>CR300*</t>
  </si>
  <si>
    <t>HK243 SSAR</t>
  </si>
  <si>
    <t>SPF9 SF SD TAC</t>
  </si>
  <si>
    <t>HK USC</t>
  </si>
  <si>
    <t>HAENEL RS9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</si>
  <si>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</si>
  <si>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</si>
  <si>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</si>
  <si>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</si>
  <si>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</si>
  <si>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</si>
  <si>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</si>
  <si>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</si>
  <si>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</si>
  <si>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</si>
  <si>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</si>
  <si>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</si>
  <si>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</si>
  <si>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</si>
  <si>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</si>
  <si>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</si>
  <si>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</si>
  <si>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</si>
  <si>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</si>
  <si>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</si>
  <si>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</si>
  <si>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</si>
  <si>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</si>
  <si>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</si>
  <si>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</si>
  <si>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</si>
  <si>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</si>
  <si>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</si>
  <si>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</si>
  <si>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</si>
  <si>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</si>
  <si>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</si>
  <si>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</si>
  <si>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</si>
  <si>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</si>
  <si>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</si>
  <si>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</si>
  <si>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</si>
  <si>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</si>
  <si>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</si>
  <si>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</si>
  <si>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</si>
  <si>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Misc (Craftable)</t>
  </si>
  <si>
    <t>Misc (Not Craftable)</t>
  </si>
  <si>
    <t>FGM-148 Javelin (HEAT)</t>
  </si>
  <si>
    <t>FGM-148 Javelin (HE)</t>
  </si>
  <si>
    <t>Blast Range</t>
  </si>
  <si>
    <t>AP</t>
  </si>
  <si>
    <t>Stopping Power</t>
  </si>
  <si>
    <t>Single Use</t>
  </si>
  <si>
    <t>Warm-Up</t>
  </si>
  <si>
    <t>Cooldown</t>
  </si>
  <si>
    <t xml:space="preserve">Add to Germany: </t>
  </si>
  <si>
    <t>1 CR</t>
  </si>
  <si>
    <t>0 CR</t>
  </si>
  <si>
    <t>5 HG</t>
  </si>
  <si>
    <t>2 R</t>
  </si>
  <si>
    <t>2 RFL</t>
  </si>
  <si>
    <t>1 SMG</t>
  </si>
  <si>
    <t>3 LMG</t>
  </si>
  <si>
    <t>3 SNR</t>
  </si>
  <si>
    <t>2 MISC</t>
  </si>
  <si>
    <t>Max 50 Weapons Total / Max 18 Craftable (Reduces Receipe Bloat) Per Volume (I want players to be able to have as little or as much as they want).</t>
  </si>
  <si>
    <t>2 CR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</si>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</sst>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70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69">
      <calculatedColumnFormula>SUM(Table1689[[#This Row],[DPS]]*Table1689[[#This Row],[Avg Accuracy]])</calculatedColumnFormula>
    </tableColumn>
    <tableColumn id="15" name="DPS" dataDxfId="68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67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5"/>
    <tableColumn id="14" name="Weight" dataDxfId="64"/>
    <tableColumn id="21" name="Craftable" dataDxfId="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1"/>
    <tableColumn id="22" name="Balance" dataDxfId="60">
      <calculatedColumnFormula>SUM(((Table168[[#This Row],[Avg DPS]]*(Table168[[#This Row],[Range]]))+(Table168[[#This Row],[Avg DPS]]*Table168[[#This Row],[Arm Pen (%)]]))/100)</calculatedColumnFormula>
    </tableColumn>
    <tableColumn id="20" name="Avg DPS" dataDxfId="59">
      <calculatedColumnFormula>SUM(Table168[[#This Row],[DPS]]*Table168[[#This Row],[Avg Accuracy]])</calculatedColumnFormula>
    </tableColumn>
    <tableColumn id="15" name="DPS" dataDxfId="5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5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54"/>
    <tableColumn id="22" name="Balance" dataDxfId="53">
      <calculatedColumnFormula>SUM(((Table16[[#This Row],[Avg DPS]]*(Table16[[#This Row],[Range]]))+(Table16[[#This Row],[Avg DPS]]*Table16[[#This Row],[Arm Pen (%)]]))/100)</calculatedColumnFormula>
    </tableColumn>
    <tableColumn id="20" name="Avg DPS" dataDxfId="52">
      <calculatedColumnFormula>SUM(Table16[[#This Row],[DPS]]*Table16[[#This Row],[Avg Accuracy]])</calculatedColumnFormula>
    </tableColumn>
    <tableColumn id="15" name="DPS" dataDxfId="51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50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8"/>
    <tableColumn id="14" name="Weight" dataDxfId="47"/>
    <tableColumn id="21" name="Craftable" dataDxfId="4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4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43">
      <calculatedColumnFormula>SUM(Table16810[[#This Row],[DPS]]*Table16810[[#This Row],[Avg Accuracy]])</calculatedColumnFormula>
    </tableColumn>
    <tableColumn id="15" name="DPS" dataDxfId="42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41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7">
      <calculatedColumnFormula>SUM(Table1681011[[#This Row],[DPS]]*Table1681011[[#This Row],[Avg Accuracy]])</calculatedColumnFormula>
    </tableColumn>
    <tableColumn id="15" name="DPS" dataDxfId="3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3"/>
    <tableColumn id="14" name="Weight" dataDxfId="32"/>
    <tableColumn id="21" name="Craftable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9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8">
      <calculatedColumnFormula>SUM(Table1681015[[#This Row],[DPS]]*Table1681015[[#This Row],[Avg Accuracy]])</calculatedColumnFormula>
    </tableColumn>
    <tableColumn id="15" name="DPS" dataDxfId="27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6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3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2">
      <calculatedColumnFormula>SUM(Table168101112[[#This Row],[DPS]]*Table168101112[[#This Row],[Avg Accuracy]])</calculatedColumnFormula>
    </tableColumn>
    <tableColumn id="15" name="DPS" dataDxfId="21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20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17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6">
      <calculatedColumnFormula>SUM(Table16810111213[[#This Row],[DPS]]*Table16810111213[[#This Row],[Avg Accuracy]])</calculatedColumnFormula>
    </tableColumn>
    <tableColumn id="15" name="DPS" dataDxfId="15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4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e16892" displayName="Table16892" ref="A3:O18" totalsRowShown="0">
  <autoFilter ref="A3:O18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3"/>
  </autoFilter>
  <tableColumns count="15">
    <tableColumn id="1" name="Weapon Name"/>
    <tableColumn id="12" name="Vol."/>
    <tableColumn id="3" name="Range" dataDxfId="12"/>
    <tableColumn id="4" name="Damage" dataDxfId="11"/>
    <tableColumn id="5" name="AP" dataDxfId="10"/>
    <tableColumn id="6" name="Stopping Power" dataDxfId="9"/>
    <tableColumn id="15" name="ForcedMiss" dataDxfId="8"/>
    <tableColumn id="11" name="DetDelay" dataDxfId="7"/>
    <tableColumn id="10" name="Blast Range" dataDxfId="6"/>
    <tableColumn id="8" name="Warm-Up" dataDxfId="5"/>
    <tableColumn id="9" name="Cooldown" dataDxfId="4"/>
    <tableColumn id="13" name="Bullet Speed" dataDxfId="3"/>
    <tableColumn id="14" name="Weight" dataDxfId="2"/>
    <tableColumn id="7" name="Single Use" dataDxfId="1"/>
    <tableColumn id="21" name="Craftabl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F21" sqref="F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82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44</v>
      </c>
      <c r="B4" s="11" t="s">
        <v>43</v>
      </c>
      <c r="C4" s="2">
        <f>SUM(((Table1689[[#This Row],[Avg DPS]]*(Table1689[[#This Row],[Range]]))+(Table1689[[#This Row],[Avg DPS]]*Table1689[[#This Row],[Arm Pen (%)]]))/100)</f>
        <v>1.7346153846153842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26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2"/>
    </row>
    <row r="5" spans="1:22">
      <c r="A5" s="14" t="s">
        <v>51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105</v>
      </c>
    </row>
    <row r="6" spans="1:22">
      <c r="A6" s="14" t="s">
        <v>97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>
        <v>0.81</v>
      </c>
      <c r="Q6">
        <v>0.7</v>
      </c>
      <c r="R6">
        <v>0.25</v>
      </c>
      <c r="S6">
        <v>0.2</v>
      </c>
      <c r="T6" s="17">
        <v>60</v>
      </c>
      <c r="U6" s="18">
        <v>0.71899999999999997</v>
      </c>
      <c r="V6" s="24" t="s">
        <v>105</v>
      </c>
    </row>
    <row r="7" spans="1:22">
      <c r="B7" s="4"/>
      <c r="C7" s="2" t="e">
        <f>SUM(((Table1689[[#This Row],[Avg DPS]]*(Table1689[[#This Row],[Range]]))+(Table1689[[#This Row],[Avg DPS]]*Table1689[[#This Row],[Arm Pen (%)]]))/100)</f>
        <v>#DIV/0!</v>
      </c>
      <c r="D7" s="3" t="e">
        <f>SUM(Table1689[[#This Row],[DPS]]*Table1689[[#This Row],[Avg Accuracy]])</f>
        <v>#DIV/0!</v>
      </c>
      <c r="E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7" s="2">
        <f>SUM((Table1689[[#This Row],[Accuracy (Close)]]+Table1689[[#This Row],[Accuracy (Short)]]+Table1689[[#This Row],[Accuracy (Medium)]]+Table1689[[#This Row],[Accuracy (Long)]])/4)</f>
        <v>0</v>
      </c>
      <c r="O7" s="2" t="e">
        <f t="shared" ref="O7:O16" si="0">60/N7</f>
        <v>#DIV/0!</v>
      </c>
      <c r="T7" s="19"/>
      <c r="U7" s="20"/>
      <c r="V7" s="23"/>
    </row>
    <row r="8" spans="1:22">
      <c r="B8" s="4"/>
      <c r="C8" s="2" t="e">
        <f>SUM(((Table1689[[#This Row],[Avg DPS]]*(Table1689[[#This Row],[Range]]))+(Table1689[[#This Row],[Avg DPS]]*Table1689[[#This Row],[Arm Pen (%)]]))/100)</f>
        <v>#DIV/0!</v>
      </c>
      <c r="D8" s="3" t="e">
        <f>SUM(Table1689[[#This Row],[DPS]]*Table1689[[#This Row],[Avg Accuracy]])</f>
        <v>#DIV/0!</v>
      </c>
      <c r="E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8" s="2">
        <f>SUM((Table1689[[#This Row],[Accuracy (Close)]]+Table1689[[#This Row],[Accuracy (Short)]]+Table1689[[#This Row],[Accuracy (Medium)]]+Table1689[[#This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SUM(((Table1689[[#This Row],[Avg DPS]]*(Table1689[[#This Row],[Range]]))+(Table1689[[#This Row],[Avg DPS]]*Table1689[[#This Row],[Arm Pen (%)]]))/100)</f>
        <v>#DIV/0!</v>
      </c>
      <c r="D9" s="3" t="e">
        <f>SUM(Table1689[[#This Row],[DPS]]*Table1689[[#This Row],[Avg Accuracy]])</f>
        <v>#DIV/0!</v>
      </c>
      <c r="E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9" s="2">
        <f>SUM((Table1689[[#This Row],[Accuracy (Close)]]+Table1689[[#This Row],[Accuracy (Short)]]+Table1689[[#This Row],[Accuracy (Medium)]]+Table1689[[#This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SUM(((Table1689[[#This Row],[Avg DPS]]*(Table1689[[#This Row],[Range]]))+(Table1689[[#This Row],[Avg DPS]]*Table1689[[#This Row],[Arm Pen (%)]]))/100)</f>
        <v>#DIV/0!</v>
      </c>
      <c r="D10" s="3" t="e">
        <f>SUM(Table1689[[#This Row],[DPS]]*Table1689[[#This Row],[Avg Accuracy]])</f>
        <v>#DIV/0!</v>
      </c>
      <c r="E1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0" s="2">
        <f>SUM((Table1689[[#This Row],[Accuracy (Close)]]+Table1689[[#This Row],[Accuracy (Short)]]+Table1689[[#This Row],[Accuracy (Medium)]]+Table1689[[#This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71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B10" sqref="B10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5">
      <c r="A1" s="1" t="s">
        <v>0</v>
      </c>
      <c r="C1" t="s">
        <v>24</v>
      </c>
      <c r="F1" s="1"/>
      <c r="G1" s="1"/>
      <c r="H1" s="1"/>
      <c r="I1" s="1"/>
    </row>
    <row r="2" spans="1:15">
      <c r="A2" t="s">
        <v>23</v>
      </c>
    </row>
    <row r="3" spans="1:15" ht="15.75" thickBot="1">
      <c r="A3" t="s">
        <v>1</v>
      </c>
      <c r="B3" t="s">
        <v>42</v>
      </c>
      <c r="C3" t="s">
        <v>11</v>
      </c>
      <c r="D3" t="s">
        <v>3</v>
      </c>
      <c r="E3" t="s">
        <v>147</v>
      </c>
      <c r="F3" t="s">
        <v>148</v>
      </c>
      <c r="G3" t="s">
        <v>169</v>
      </c>
      <c r="H3" t="s">
        <v>168</v>
      </c>
      <c r="I3" t="s">
        <v>146</v>
      </c>
      <c r="J3" t="s">
        <v>150</v>
      </c>
      <c r="K3" t="s">
        <v>151</v>
      </c>
      <c r="L3" s="15" t="s">
        <v>87</v>
      </c>
      <c r="M3" s="16" t="s">
        <v>88</v>
      </c>
      <c r="N3" s="21" t="s">
        <v>149</v>
      </c>
      <c r="O3" s="21" t="s">
        <v>104</v>
      </c>
    </row>
    <row r="4" spans="1:15" s="4" customFormat="1" ht="15.75" thickTop="1">
      <c r="A4" s="6" t="s">
        <v>167</v>
      </c>
      <c r="B4" s="11" t="s">
        <v>43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37">
        <v>12</v>
      </c>
      <c r="M4" s="38">
        <v>1</v>
      </c>
      <c r="N4" s="36" t="s">
        <v>106</v>
      </c>
      <c r="O4" s="36" t="s">
        <v>105</v>
      </c>
    </row>
    <row r="5" spans="1:15">
      <c r="A5" s="14" t="s">
        <v>144</v>
      </c>
      <c r="B5" s="12">
        <v>2</v>
      </c>
      <c r="C5" s="12">
        <v>46.9</v>
      </c>
      <c r="D5" s="12">
        <v>495</v>
      </c>
      <c r="E5" s="26">
        <v>1.3</v>
      </c>
      <c r="F5" s="12">
        <v>2</v>
      </c>
      <c r="G5" s="12">
        <v>0</v>
      </c>
      <c r="H5" s="12" t="s">
        <v>172</v>
      </c>
      <c r="I5" s="12">
        <v>1.5</v>
      </c>
      <c r="J5" s="12">
        <v>5.5</v>
      </c>
      <c r="K5" s="12">
        <v>0.8</v>
      </c>
      <c r="L5" s="31">
        <v>75</v>
      </c>
      <c r="M5" s="32">
        <v>22.3</v>
      </c>
      <c r="N5" s="33" t="s">
        <v>105</v>
      </c>
      <c r="O5" s="33" t="s">
        <v>105</v>
      </c>
    </row>
    <row r="6" spans="1:15">
      <c r="A6" s="14" t="s">
        <v>145</v>
      </c>
      <c r="B6" s="4">
        <v>2</v>
      </c>
      <c r="C6" s="4">
        <v>35.9</v>
      </c>
      <c r="D6" s="4">
        <v>50</v>
      </c>
      <c r="E6" s="27">
        <v>0.1</v>
      </c>
      <c r="F6" s="4">
        <v>1</v>
      </c>
      <c r="G6" s="4">
        <v>0</v>
      </c>
      <c r="H6" s="12" t="s">
        <v>172</v>
      </c>
      <c r="I6" s="4">
        <v>4.5</v>
      </c>
      <c r="J6" s="4">
        <v>5.5</v>
      </c>
      <c r="K6" s="4">
        <v>0.8</v>
      </c>
      <c r="L6" s="34">
        <v>75</v>
      </c>
      <c r="M6" s="35">
        <v>22.3</v>
      </c>
      <c r="N6" s="36" t="s">
        <v>105</v>
      </c>
      <c r="O6" s="36" t="s">
        <v>105</v>
      </c>
    </row>
    <row r="7" spans="1:15">
      <c r="A7" s="14" t="s">
        <v>166</v>
      </c>
      <c r="B7" s="4">
        <v>1</v>
      </c>
      <c r="C7" s="4">
        <v>15.9</v>
      </c>
      <c r="D7" s="4">
        <v>40</v>
      </c>
      <c r="E7" s="27">
        <v>8.5000000000000006E-2</v>
      </c>
      <c r="F7" s="4">
        <v>0.5</v>
      </c>
      <c r="G7" s="4">
        <v>2.2000000000000002</v>
      </c>
      <c r="H7" s="4">
        <v>100</v>
      </c>
      <c r="I7" s="4">
        <v>1.9</v>
      </c>
      <c r="J7" s="4">
        <v>1.8</v>
      </c>
      <c r="K7" s="4">
        <v>2.66</v>
      </c>
      <c r="L7" s="34">
        <v>15</v>
      </c>
      <c r="M7" s="35">
        <v>1</v>
      </c>
      <c r="N7" s="36" t="s">
        <v>106</v>
      </c>
      <c r="O7" s="36" t="s">
        <v>105</v>
      </c>
    </row>
    <row r="8" spans="1:15">
      <c r="A8" t="s">
        <v>171</v>
      </c>
      <c r="B8" s="4">
        <v>1</v>
      </c>
      <c r="C8" s="4">
        <v>9.9</v>
      </c>
      <c r="D8" s="4">
        <v>70</v>
      </c>
      <c r="E8" s="27">
        <v>0.2</v>
      </c>
      <c r="F8" s="4">
        <v>1</v>
      </c>
      <c r="G8" s="4">
        <v>1.5</v>
      </c>
      <c r="H8" s="4">
        <v>100</v>
      </c>
      <c r="I8" s="4">
        <v>2.5</v>
      </c>
      <c r="J8" s="4">
        <v>2</v>
      </c>
      <c r="K8" s="4">
        <v>2.66</v>
      </c>
      <c r="L8" s="34">
        <v>10</v>
      </c>
      <c r="M8" s="35">
        <v>2.5</v>
      </c>
      <c r="N8" s="36" t="s">
        <v>106</v>
      </c>
      <c r="O8" s="36" t="s">
        <v>106</v>
      </c>
    </row>
    <row r="9" spans="1:15">
      <c r="B9" s="4"/>
      <c r="C9" s="4"/>
      <c r="D9" s="4"/>
      <c r="E9" s="27"/>
      <c r="F9" s="4"/>
      <c r="G9" s="4"/>
      <c r="H9" s="4"/>
      <c r="I9" s="4"/>
      <c r="J9" s="4"/>
      <c r="K9" s="4"/>
      <c r="L9" s="34"/>
      <c r="M9" s="35"/>
      <c r="N9" s="39"/>
      <c r="O9" s="39"/>
    </row>
    <row r="10" spans="1:15">
      <c r="B10" s="4"/>
      <c r="C10" s="4"/>
      <c r="D10" s="4"/>
      <c r="E10" s="27"/>
      <c r="F10" s="4"/>
      <c r="G10" s="4"/>
      <c r="H10" s="4"/>
      <c r="I10" s="4"/>
      <c r="J10" s="4"/>
      <c r="K10" s="4"/>
      <c r="L10" s="34"/>
      <c r="M10" s="35"/>
      <c r="N10" s="39"/>
      <c r="O10" s="39"/>
    </row>
    <row r="11" spans="1:15">
      <c r="B11" s="4"/>
      <c r="C11" s="4"/>
      <c r="D11" s="4"/>
      <c r="E11" s="27"/>
      <c r="F11" s="4"/>
      <c r="G11" s="4"/>
      <c r="H11" s="4"/>
      <c r="I11" s="4"/>
      <c r="J11" s="4"/>
      <c r="K11" s="4"/>
      <c r="L11" s="34"/>
      <c r="M11" s="35"/>
      <c r="N11" s="39"/>
      <c r="O11" s="39"/>
    </row>
    <row r="12" spans="1:15">
      <c r="B12" s="4"/>
      <c r="C12" s="4"/>
      <c r="D12" s="4"/>
      <c r="E12" s="27"/>
      <c r="F12" s="4"/>
      <c r="G12" s="4"/>
      <c r="H12" s="4"/>
      <c r="I12" s="4"/>
      <c r="J12" s="4"/>
      <c r="K12" s="4"/>
      <c r="L12" s="34"/>
      <c r="M12" s="35"/>
      <c r="N12" s="39"/>
      <c r="O12" s="39"/>
    </row>
    <row r="13" spans="1:15">
      <c r="B13" s="4"/>
      <c r="C13" s="4"/>
      <c r="D13" s="4"/>
      <c r="E13" s="27"/>
      <c r="F13" s="4"/>
      <c r="G13" s="4"/>
      <c r="H13" s="4"/>
      <c r="I13" s="4"/>
      <c r="J13" s="4"/>
      <c r="K13" s="4"/>
      <c r="L13" s="34"/>
      <c r="M13" s="35"/>
      <c r="N13" s="39"/>
      <c r="O13" s="39"/>
    </row>
    <row r="14" spans="1:15" s="4" customFormat="1">
      <c r="A14"/>
      <c r="E14" s="27"/>
      <c r="L14" s="34"/>
      <c r="M14" s="35"/>
      <c r="N14" s="39"/>
      <c r="O14" s="39"/>
    </row>
    <row r="15" spans="1:15">
      <c r="B15" s="4"/>
      <c r="C15" s="4"/>
      <c r="D15" s="4"/>
      <c r="E15" s="27"/>
      <c r="F15" s="4"/>
      <c r="G15" s="4"/>
      <c r="H15" s="4"/>
      <c r="I15" s="4"/>
      <c r="J15" s="4"/>
      <c r="K15" s="4"/>
      <c r="L15" s="34"/>
      <c r="M15" s="35"/>
      <c r="N15" s="39"/>
      <c r="O15" s="39"/>
    </row>
    <row r="16" spans="1:15">
      <c r="B16" s="4"/>
      <c r="C16" s="4"/>
      <c r="D16" s="4"/>
      <c r="E16" s="27"/>
      <c r="F16" s="4"/>
      <c r="G16" s="4"/>
      <c r="H16" s="4"/>
      <c r="I16" s="4"/>
      <c r="J16" s="4"/>
      <c r="K16" s="4"/>
      <c r="L16" s="34"/>
      <c r="M16" s="35"/>
      <c r="N16" s="39"/>
      <c r="O16" s="39"/>
    </row>
    <row r="17" spans="1:15">
      <c r="A17" s="7"/>
      <c r="B17" s="4"/>
      <c r="C17" s="4"/>
      <c r="D17" s="4"/>
      <c r="E17" s="27"/>
      <c r="F17" s="4"/>
      <c r="G17" s="4"/>
      <c r="H17" s="4"/>
      <c r="I17" s="4"/>
      <c r="J17" s="4"/>
      <c r="K17" s="4"/>
      <c r="L17" s="34"/>
      <c r="M17" s="35"/>
      <c r="N17" s="39"/>
      <c r="O17" s="39"/>
    </row>
    <row r="18" spans="1:15">
      <c r="B18" s="10"/>
      <c r="C18" s="10"/>
      <c r="D18" s="10"/>
      <c r="E18" s="28"/>
      <c r="F18" s="10"/>
      <c r="G18" s="10"/>
      <c r="H18" s="10"/>
      <c r="I18" s="10"/>
      <c r="J18" s="10"/>
      <c r="K18" s="10"/>
      <c r="L18" s="34"/>
      <c r="M18" s="35"/>
      <c r="N18" s="39"/>
      <c r="O18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B22" sqref="B22"/>
    </sheetView>
  </sheetViews>
  <sheetFormatPr defaultRowHeight="15"/>
  <cols>
    <col min="1" max="1" width="19.5703125" customWidth="1"/>
  </cols>
  <sheetData>
    <row r="1" spans="1:11">
      <c r="A1" s="1" t="s">
        <v>59</v>
      </c>
      <c r="B1" s="1" t="s">
        <v>60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1">
      <c r="A2" t="s">
        <v>54</v>
      </c>
      <c r="B2">
        <f>COUNTIF(Table1689[Vol.], 1)</f>
        <v>1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45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55</v>
      </c>
      <c r="B4">
        <f>COUNTIF(Table16[Vol.], 1)</f>
        <v>8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56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49</v>
      </c>
      <c r="B6">
        <f>COUNTIF(Table1681011[Vol.], 1)</f>
        <v>2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57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50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58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72</v>
      </c>
    </row>
    <row r="11" spans="1:11">
      <c r="A11" t="s">
        <v>142</v>
      </c>
      <c r="B11">
        <v>1</v>
      </c>
      <c r="C11">
        <v>2</v>
      </c>
      <c r="D11">
        <v>0</v>
      </c>
      <c r="E11">
        <v>0</v>
      </c>
    </row>
    <row r="12" spans="1:11">
      <c r="A12" t="s">
        <v>143</v>
      </c>
      <c r="B12">
        <v>1</v>
      </c>
      <c r="C12">
        <v>0</v>
      </c>
      <c r="D12">
        <v>0</v>
      </c>
      <c r="E12">
        <v>0</v>
      </c>
    </row>
    <row r="14" spans="1:11">
      <c r="A14" t="s">
        <v>61</v>
      </c>
      <c r="B14">
        <f>SUM(B2:B12)</f>
        <v>36</v>
      </c>
      <c r="C14">
        <f>SUM(C2:C12)</f>
        <v>4</v>
      </c>
      <c r="D14">
        <f t="shared" ref="D14:E14" si="0">SUM(D2:D12)</f>
        <v>1</v>
      </c>
      <c r="E14">
        <f t="shared" si="0"/>
        <v>0</v>
      </c>
    </row>
    <row r="15" spans="1:11">
      <c r="A15" t="s">
        <v>107</v>
      </c>
      <c r="B15">
        <f>Math!B2+B11</f>
        <v>16</v>
      </c>
      <c r="C15">
        <f>Math!B3+C11</f>
        <v>4</v>
      </c>
      <c r="D15">
        <f>Math!B4+D11</f>
        <v>1</v>
      </c>
      <c r="E15">
        <f>Math!B5+E11</f>
        <v>0</v>
      </c>
    </row>
    <row r="17" spans="1:8">
      <c r="A17" t="s">
        <v>162</v>
      </c>
    </row>
    <row r="22" spans="1:8">
      <c r="A22" t="s">
        <v>152</v>
      </c>
      <c r="B22" t="s">
        <v>155</v>
      </c>
      <c r="C22" t="s">
        <v>156</v>
      </c>
      <c r="D22" t="s">
        <v>158</v>
      </c>
      <c r="E22" t="s">
        <v>157</v>
      </c>
      <c r="F22" t="s">
        <v>160</v>
      </c>
      <c r="G22" t="s">
        <v>159</v>
      </c>
      <c r="H22" t="s">
        <v>161</v>
      </c>
    </row>
    <row r="23" spans="1:8">
      <c r="B23" t="s">
        <v>154</v>
      </c>
      <c r="C23" t="s">
        <v>153</v>
      </c>
      <c r="D23" t="s">
        <v>154</v>
      </c>
      <c r="E23" t="s">
        <v>154</v>
      </c>
      <c r="F23" t="s">
        <v>154</v>
      </c>
      <c r="G23" t="s">
        <v>154</v>
      </c>
      <c r="H23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20"/>
  <sheetViews>
    <sheetView workbookViewId="0">
      <selection activeCell="D3" sqref="D3"/>
    </sheetView>
  </sheetViews>
  <sheetFormatPr defaultRowHeight="15"/>
  <cols>
    <col min="4" max="4" width="7.5703125" customWidth="1"/>
    <col min="5" max="5" width="8" customWidth="1"/>
    <col min="6" max="6" width="8.42578125" customWidth="1"/>
  </cols>
  <sheetData>
    <row r="1" spans="1:42">
      <c r="A1" t="s">
        <v>113</v>
      </c>
      <c r="B1" t="s">
        <v>112</v>
      </c>
      <c r="D1" t="s">
        <v>108</v>
      </c>
      <c r="E1" t="s">
        <v>109</v>
      </c>
      <c r="F1" t="s">
        <v>110</v>
      </c>
      <c r="G1" t="s">
        <v>111</v>
      </c>
      <c r="I1" t="s">
        <v>114</v>
      </c>
      <c r="J1" t="s">
        <v>115</v>
      </c>
      <c r="K1" t="s">
        <v>116</v>
      </c>
      <c r="L1" t="s">
        <v>117</v>
      </c>
      <c r="N1" t="s">
        <v>118</v>
      </c>
      <c r="O1" t="s">
        <v>119</v>
      </c>
      <c r="P1" t="s">
        <v>120</v>
      </c>
      <c r="Q1" t="s">
        <v>121</v>
      </c>
      <c r="S1" t="s">
        <v>122</v>
      </c>
      <c r="T1" t="s">
        <v>123</v>
      </c>
      <c r="U1" t="s">
        <v>124</v>
      </c>
      <c r="V1" t="s">
        <v>125</v>
      </c>
      <c r="X1" t="s">
        <v>126</v>
      </c>
      <c r="Y1" t="s">
        <v>127</v>
      </c>
      <c r="Z1" t="s">
        <v>128</v>
      </c>
      <c r="AA1" t="s">
        <v>129</v>
      </c>
      <c r="AC1" t="s">
        <v>130</v>
      </c>
      <c r="AD1" t="s">
        <v>131</v>
      </c>
      <c r="AE1" t="s">
        <v>132</v>
      </c>
      <c r="AF1" t="s">
        <v>133</v>
      </c>
      <c r="AH1" t="s">
        <v>134</v>
      </c>
      <c r="AI1" t="s">
        <v>135</v>
      </c>
      <c r="AJ1" t="s">
        <v>136</v>
      </c>
      <c r="AK1" t="s">
        <v>137</v>
      </c>
      <c r="AM1" t="s">
        <v>138</v>
      </c>
      <c r="AN1" t="s">
        <v>139</v>
      </c>
      <c r="AO1" t="s">
        <v>140</v>
      </c>
      <c r="AP1" t="s">
        <v>141</v>
      </c>
    </row>
    <row r="2" spans="1:42">
      <c r="A2">
        <v>1</v>
      </c>
      <c r="B2">
        <f>COUNTIF(D:D, 1)+COUNTIF(I:I, 1)+COUNTIF(N:N, 1)+COUNTIF(S:S, 1)+COUNTIF(X:X, 1)+COUNTIF(AC:AC, 1)+COUNTIF(AH:AH, 1)+COUNTIF(AM:AM, 1)</f>
        <v>15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I2">
        <f>IF(AND(Revolver!B5=1,Revolver!V5="Yes"),1,0)</f>
        <v>0</v>
      </c>
      <c r="J2">
        <f>IF(AND(Revolver!B5=1,Revolver!V5="Yes"),1,0)</f>
        <v>0</v>
      </c>
      <c r="K2">
        <f>IF(AND(Revolver!B5=1,Revolver!V5="Yes"),1,0)</f>
        <v>0</v>
      </c>
      <c r="L2">
        <f>IF(AND(Revolver!B5=1,Revolver!V5="Yes"),1,0)</f>
        <v>0</v>
      </c>
      <c r="N2">
        <f>IF(AND(SMG!B6=1,SMG!V6="Yes"),1,0)</f>
        <v>1</v>
      </c>
      <c r="O2">
        <f>IF(AND(SMG!B6=2,SMG!V6="Yes"),1,0)</f>
        <v>0</v>
      </c>
      <c r="P2">
        <f>IF(AND(SMG!B6=3,SMG!V6="Yes"),1,0)</f>
        <v>0</v>
      </c>
      <c r="Q2">
        <f>IF(AND(SMG!B6=4,SMG!V6="Yes"),1,0)</f>
        <v>0</v>
      </c>
      <c r="S2">
        <f>IF(AND(Rifle!B6=1,Rifle!V6="Yes"),1,0)</f>
        <v>1</v>
      </c>
      <c r="T2">
        <f>IF(AND(Rifle!B6=2,Rifle!V6="Yes"),1,0)</f>
        <v>0</v>
      </c>
      <c r="U2">
        <f>IF(AND(Rifle!B6=3,Rifle!V6="Yes"),1,0)</f>
        <v>0</v>
      </c>
      <c r="V2">
        <f>IF(AND(Rifle!B6=4,Rifle!V6="Yes"),1,0)</f>
        <v>0</v>
      </c>
      <c r="X2">
        <f>IF(AND('Sniper Rifle'!B5=1,'Sniper Rifle'!V5="Yes"),1,0)</f>
        <v>0</v>
      </c>
      <c r="Y2">
        <f>IF(AND('Sniper Rifle'!B5=2,'Sniper Rifle'!V5="Yes"),1,0)</f>
        <v>1</v>
      </c>
      <c r="Z2">
        <f>IF(AND('Sniper Rifle'!B5=3,'Sniper Rifle'!V5="Yes"),1,0)</f>
        <v>0</v>
      </c>
      <c r="AA2">
        <f>IF(AND('Sniper Rifle'!B5=4,'Sniper Rifle'!V5="Yes"),1,0)</f>
        <v>0</v>
      </c>
      <c r="AC2">
        <f>IF(AND('Spacer Rifle'!B5=1,'Spacer Rifle'!V5="Yes"),1,0)</f>
        <v>0</v>
      </c>
      <c r="AD2">
        <f>IF(AND('Spacer Rifle'!B5=2,'Spacer Rifle'!V5="Yes"),1,0)</f>
        <v>0</v>
      </c>
      <c r="AE2">
        <f>IF(AND('Spacer Rifle'!B5=3,'Spacer Rifle'!V5="Yes"),1,0)</f>
        <v>0</v>
      </c>
      <c r="AF2">
        <f>IF(AND('Spacer Rifle'!B5=4,'Spacer Rifle'!V5="Yes"),1,0)</f>
        <v>0</v>
      </c>
      <c r="AH2">
        <f>IF(AND(LMG!B6=1,LMG!V6="Yes"),1,0)</f>
        <v>0</v>
      </c>
      <c r="AI2">
        <f>IF(AND(LMG!B6=2,LMG!V6="Yes"),1,0)</f>
        <v>1</v>
      </c>
      <c r="AJ2">
        <f>IF(AND(LMG!B6=3,LMG!V6="Yes"),1,0)</f>
        <v>0</v>
      </c>
      <c r="AK2">
        <f>IF(AND(LMG!B6=4,LMG!V6="Yes"),1,0)</f>
        <v>0</v>
      </c>
      <c r="AM2">
        <f>IF(AND(Shotgun!B6=1,Shotgun!V6="Yes"),1,0)</f>
        <v>1</v>
      </c>
      <c r="AN2">
        <f>IF(AND(Shotgun!B6=2,Shotgun!V6="Yes"),1,0)</f>
        <v>0</v>
      </c>
      <c r="AO2">
        <f>IF(AND(Shotgun!B6=3,Shotgun!V6="Yes"),1,0)</f>
        <v>0</v>
      </c>
      <c r="AP2">
        <f>IF(AND(Shotgun!B6=4,Shotgun!V6="Yes"),1,0)</f>
        <v>0</v>
      </c>
    </row>
    <row r="3" spans="1:42">
      <c r="A3">
        <v>2</v>
      </c>
      <c r="B3">
        <f>COUNTIF(E:E, 1)+COUNTIF(J:J, 1)+COUNTIF(O:O, 1)+COUNTIF(T:T, 1)+COUNTIF(Y:Y, 1)+COUNTIF(AD:AD, 1)+COUNTIF(AI:AI, 1)+COUNTIF(AN:AN, 1)</f>
        <v>2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I3">
        <f>IF(AND(Revolver!B6=1,Revolver!V6="Yes"),1,0)</f>
        <v>0</v>
      </c>
      <c r="J3">
        <f>IF(AND(Revolver!B6=1,Revolver!V6="Yes"),1,0)</f>
        <v>0</v>
      </c>
      <c r="K3">
        <f>IF(AND(Revolver!B6=1,Revolver!V6="Yes"),1,0)</f>
        <v>0</v>
      </c>
      <c r="L3">
        <f>IF(AND(Revolver!B6=1,Revolver!V6="Yes"),1,0)</f>
        <v>0</v>
      </c>
      <c r="N3">
        <f>IF(AND(SMG!B7=1,SMG!V7="Yes"),1,0)</f>
        <v>0</v>
      </c>
      <c r="O3">
        <f>IF(AND(SMG!B7=2,SMG!V7="Yes"),1,0)</f>
        <v>0</v>
      </c>
      <c r="P3">
        <f>IF(AND(Revolver!G6=1,Revolver!AB6="Yes"),1,0)</f>
        <v>0</v>
      </c>
      <c r="Q3">
        <f>IF(AND(SMG!B7=4,SMG!V7="Yes"),1,0)</f>
        <v>0</v>
      </c>
      <c r="S3">
        <f>IF(AND(Rifle!B7=1,Rifle!V7="Yes"),1,0)</f>
        <v>1</v>
      </c>
      <c r="T3">
        <f>IF(AND(Rifle!B7=2,Rifle!V7="Yes"),1,0)</f>
        <v>0</v>
      </c>
      <c r="U3">
        <f>IF(AND(Rifle!B7=3,Rifle!V7="Yes"),1,0)</f>
        <v>0</v>
      </c>
      <c r="V3">
        <f>IF(AND(Rifle!B7=4,Rifle!V7="Yes"),1,0)</f>
        <v>0</v>
      </c>
      <c r="X3">
        <f>IF(AND('Sniper Rifle'!B6=1,'Sniper Rifle'!V6="Yes"),1,0)</f>
        <v>1</v>
      </c>
      <c r="Y3">
        <f>IF(AND('Sniper Rifle'!B6=2,'Sniper Rifle'!V6="Yes"),1,0)</f>
        <v>0</v>
      </c>
      <c r="Z3">
        <f>IF(AND('Sniper Rifle'!B6=3,'Sniper Rifle'!V6="Yes"),1,0)</f>
        <v>0</v>
      </c>
      <c r="AA3">
        <f>IF(AND('Sniper Rifle'!B6=4,'Sniper Rifle'!V6="Yes"),1,0)</f>
        <v>0</v>
      </c>
      <c r="AC3">
        <f>IF(AND('Spacer Rifle'!B6=1,'Spacer Rifle'!V6="Yes"),1,0)</f>
        <v>0</v>
      </c>
      <c r="AD3">
        <f>IF(AND('Spacer Rifle'!B6=2,'Spacer Rifle'!V6="Yes"),1,0)</f>
        <v>0</v>
      </c>
      <c r="AE3">
        <f>IF(AND('Spacer Rifle'!B6=3,'Spacer Rifle'!V6="Yes"),1,0)</f>
        <v>0</v>
      </c>
      <c r="AF3">
        <f>IF(AND('Spacer Rifle'!B6=4,'Spacer Rifle'!V6="Yes"),1,0)</f>
        <v>0</v>
      </c>
      <c r="AH3">
        <f>IF(AND(LMG!B7=1,LMG!V7="Yes"),1,0)</f>
        <v>1</v>
      </c>
      <c r="AI3">
        <f>IF(AND(LMG!B7=2,LMG!V7="Yes"),1,0)</f>
        <v>0</v>
      </c>
      <c r="AJ3">
        <f>IF(AND(LMG!B7=3,LMG!V7="Yes"),1,0)</f>
        <v>0</v>
      </c>
      <c r="AK3">
        <f>IF(AND(LMG!B7=4,LMG!V7="Yes"),1,0)</f>
        <v>0</v>
      </c>
      <c r="AM3">
        <f>IF(AND(Shotgun!B7=1,Shotgun!V7="Yes"),1,0)</f>
        <v>0</v>
      </c>
      <c r="AN3">
        <f>IF(AND(Shotgun!B7=2,Shotgun!V7="Yes"),1,0)</f>
        <v>0</v>
      </c>
      <c r="AO3">
        <f>IF(AND(Shotgun!B7=3,Shotgun!V7="Yes"),1,0)</f>
        <v>0</v>
      </c>
      <c r="AP3">
        <f>IF(AND(Shotgun!B7=4,Shotgun!V7="Yes"),1,0)</f>
        <v>0</v>
      </c>
    </row>
    <row r="4" spans="1:42">
      <c r="A4">
        <v>3</v>
      </c>
      <c r="B4">
        <f>COUNTIF(F:F, 1)+COUNTIF(K:K, 1)+COUNTIF(P:P, 1)+COUNTIF(U:U, 1)+COUNTIF(Z:Z, 1)+COUNTIF(AE:AE, 1)+COUNTIF(AJ:AJ, 1)+COUNTIF(AO:AO,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I4">
        <f>IF(AND(Revolver!B7=1,Revolver!V7="Yes"),1,0)</f>
        <v>0</v>
      </c>
      <c r="J4">
        <f>IF(AND(Revolver!B7=1,Revolver!V7="Yes"),1,0)</f>
        <v>0</v>
      </c>
      <c r="K4">
        <f>IF(AND(Revolver!B7=1,Revolver!V7="Yes"),1,0)</f>
        <v>0</v>
      </c>
      <c r="L4">
        <f>IF(AND(Revolver!B7=1,Revolver!V7="Yes"),1,0)</f>
        <v>0</v>
      </c>
      <c r="N4">
        <f>IF(AND(SMG!B8=1,SMG!V8="Yes"),1,0)</f>
        <v>1</v>
      </c>
      <c r="O4">
        <f>IF(AND(SMG!B8=2,SMG!V8="Yes"),1,0)</f>
        <v>0</v>
      </c>
      <c r="P4">
        <f>IF(AND(Revolver!G7=1,Revolver!AB7="Yes"),1,0)</f>
        <v>0</v>
      </c>
      <c r="Q4">
        <f>IF(AND(SMG!B8=4,SMG!V8="Yes"),1,0)</f>
        <v>0</v>
      </c>
      <c r="S4">
        <f>IF(AND(Rifle!B8=1,Rifle!V8="Yes"),1,0)</f>
        <v>0</v>
      </c>
      <c r="T4">
        <f>IF(AND(Rifle!B8=2,Rifle!V8="Yes"),1,0)</f>
        <v>0</v>
      </c>
      <c r="U4">
        <f>IF(AND(Rifle!B8=3,Rifle!V8="Yes"),1,0)</f>
        <v>0</v>
      </c>
      <c r="V4">
        <f>IF(AND(Rifle!B8=4,Rifle!V8="Yes"),1,0)</f>
        <v>0</v>
      </c>
      <c r="X4">
        <f>IF(AND('Sniper Rifle'!B7=1,'Sniper Rifle'!V7="Yes"),1,0)</f>
        <v>1</v>
      </c>
      <c r="Y4">
        <f>IF(AND('Sniper Rifle'!B7=2,'Sniper Rifle'!V7="Yes"),1,0)</f>
        <v>0</v>
      </c>
      <c r="Z4">
        <f>IF(AND('Sniper Rifle'!B7=3,'Sniper Rifle'!V7="Yes"),1,0)</f>
        <v>0</v>
      </c>
      <c r="AA4">
        <f>IF(AND('Sniper Rifle'!B7=4,'Sniper Rifle'!V7="Yes"),1,0)</f>
        <v>0</v>
      </c>
      <c r="AC4">
        <f>IF(AND('Spacer Rifle'!B7=1,'Spacer Rifle'!V7="Yes"),1,0)</f>
        <v>0</v>
      </c>
      <c r="AD4">
        <f>IF(AND('Spacer Rifle'!B7=2,'Spacer Rifle'!V7="Yes"),1,0)</f>
        <v>0</v>
      </c>
      <c r="AE4">
        <f>IF(AND('Spacer Rifle'!B7=3,'Spacer Rifle'!V7="Yes"),1,0)</f>
        <v>0</v>
      </c>
      <c r="AF4">
        <f>IF(AND('Spacer Rifle'!B7=4,'Spacer Rifle'!V7="Yes"),1,0)</f>
        <v>0</v>
      </c>
      <c r="AH4">
        <f>IF(AND(LMG!B8=1,LMG!V8="Yes"),1,0)</f>
        <v>1</v>
      </c>
      <c r="AI4">
        <f>IF(AND(LMG!B8=2,LMG!V8="Yes"),1,0)</f>
        <v>0</v>
      </c>
      <c r="AJ4">
        <f>IF(AND(LMG!B8=3,LMG!V8="Yes"),1,0)</f>
        <v>0</v>
      </c>
      <c r="AK4">
        <f>IF(AND(LMG!B8=4,LMG!V8="Yes"),1,0)</f>
        <v>0</v>
      </c>
      <c r="AM4">
        <f>IF(AND(Shotgun!B8=1,Shotgun!V8="Yes"),1,0)</f>
        <v>0</v>
      </c>
      <c r="AN4">
        <f>IF(AND(Shotgun!B8=2,Shotgun!V8="Yes"),1,0)</f>
        <v>0</v>
      </c>
      <c r="AO4">
        <f>IF(AND(Shotgun!B8=3,Shotgun!V8="Yes"),1,0)</f>
        <v>0</v>
      </c>
      <c r="AP4">
        <f>IF(AND(Shotgun!B8=4,Shotgun!V8="Yes"),1,0)</f>
        <v>0</v>
      </c>
    </row>
    <row r="5" spans="1:42">
      <c r="A5">
        <v>4</v>
      </c>
      <c r="B5">
        <f>COUNTIF(G:G, 1)+COUNTIF(L:L, 1)+COUNTIF(Q:Q, 1)+COUNTIF(V:V, 1)+COUNTIF(AA:AA, 1)+COUNTIF(AF:AF, 1)+COUNTIF(AK:AK, 1)+COUNTIF(AP:AP,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I5">
        <f>IF(AND(Revolver!B8=1,Revolver!V8="Yes"),1,0)</f>
        <v>0</v>
      </c>
      <c r="J5">
        <f>IF(AND(Revolver!B8=1,Revolver!V8="Yes"),1,0)</f>
        <v>0</v>
      </c>
      <c r="K5">
        <f>IF(AND(Revolver!B8=1,Revolver!V8="Yes"),1,0)</f>
        <v>0</v>
      </c>
      <c r="L5">
        <f>IF(AND(Revolver!B8=1,Revolver!V8="Yes"),1,0)</f>
        <v>0</v>
      </c>
      <c r="N5">
        <f>IF(AND(SMG!B9=1,SMG!V9="Yes"),1,0)</f>
        <v>0</v>
      </c>
      <c r="O5">
        <f>IF(AND(SMG!B9=2,SMG!V9="Yes"),1,0)</f>
        <v>0</v>
      </c>
      <c r="P5">
        <f>IF(AND(Revolver!G8=1,Revolver!AB8="Yes"),1,0)</f>
        <v>0</v>
      </c>
      <c r="Q5">
        <f>IF(AND(SMG!B9=4,SMG!V9="Yes"),1,0)</f>
        <v>0</v>
      </c>
      <c r="S5">
        <f>IF(AND(Rifle!B9=1,Rifle!V9="Yes"),1,0)</f>
        <v>0</v>
      </c>
      <c r="T5">
        <f>IF(AND(Rifle!B9=2,Rifle!V9="Yes"),1,0)</f>
        <v>0</v>
      </c>
      <c r="U5">
        <f>IF(AND(Rifle!B9=3,Rifle!V9="Yes"),1,0)</f>
        <v>0</v>
      </c>
      <c r="V5">
        <f>IF(AND(Rifle!B9=4,Rifle!V9="Yes"),1,0)</f>
        <v>0</v>
      </c>
      <c r="X5">
        <f>IF(AND('Sniper Rifle'!B8=1,'Sniper Rifle'!V8="Yes"),1,0)</f>
        <v>0</v>
      </c>
      <c r="Y5">
        <f>IF(AND('Sniper Rifle'!B8=2,'Sniper Rifle'!V8="Yes"),1,0)</f>
        <v>0</v>
      </c>
      <c r="Z5">
        <f>IF(AND('Sniper Rifle'!B8=3,'Sniper Rifle'!V8="Yes"),1,0)</f>
        <v>0</v>
      </c>
      <c r="AA5">
        <f>IF(AND('Sniper Rifle'!B8=4,'Sniper Rifle'!V8="Yes"),1,0)</f>
        <v>0</v>
      </c>
      <c r="AC5">
        <f>IF(AND('Spacer Rifle'!B8=1,'Spacer Rifle'!V8="Yes"),1,0)</f>
        <v>0</v>
      </c>
      <c r="AD5">
        <f>IF(AND('Spacer Rifle'!B8=2,'Spacer Rifle'!V8="Yes"),1,0)</f>
        <v>0</v>
      </c>
      <c r="AE5">
        <f>IF(AND('Spacer Rifle'!B8=3,'Spacer Rifle'!V8="Yes"),1,0)</f>
        <v>0</v>
      </c>
      <c r="AF5">
        <f>IF(AND('Spacer Rifle'!B8=4,'Spacer Rifle'!V8="Yes"),1,0)</f>
        <v>0</v>
      </c>
      <c r="AH5">
        <f>IF(AND(LMG!B9=1,LMG!V9="Yes"),1,0)</f>
        <v>0</v>
      </c>
      <c r="AI5">
        <f>IF(AND(LMG!B9=2,LMG!V9="Yes"),1,0)</f>
        <v>0</v>
      </c>
      <c r="AJ5">
        <f>IF(AND(LMG!B9=3,LMG!V9="Yes"),1,0)</f>
        <v>0</v>
      </c>
      <c r="AK5">
        <f>IF(AND(LMG!B9=4,LMG!V9="Yes"),1,0)</f>
        <v>0</v>
      </c>
      <c r="AM5">
        <f>IF(AND(Shotgun!B9=1,Shotgun!V9="Yes"),1,0)</f>
        <v>0</v>
      </c>
      <c r="AN5">
        <f>IF(AND(Shotgun!B9=2,Shotgun!V9="Yes"),1,0)</f>
        <v>0</v>
      </c>
      <c r="AO5">
        <f>IF(AND(Shotgun!B9=3,Shotgun!V9="Yes"),1,0)</f>
        <v>0</v>
      </c>
      <c r="AP5">
        <f>IF(AND(Shotgun!B9=4,Shotgun!V9="Yes"),1,0)</f>
        <v>0</v>
      </c>
    </row>
    <row r="6" spans="1:42"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I6">
        <f>IF(AND(Revolver!B9=1,Revolver!V9="Yes"),1,0)</f>
        <v>0</v>
      </c>
      <c r="J6">
        <f>IF(AND(Revolver!B9=1,Revolver!V9="Yes"),1,0)</f>
        <v>0</v>
      </c>
      <c r="K6">
        <f>IF(AND(Revolver!B9=1,Revolver!V9="Yes"),1,0)</f>
        <v>0</v>
      </c>
      <c r="L6">
        <f>IF(AND(Revolver!B9=1,Revolver!V9="Yes"),1,0)</f>
        <v>0</v>
      </c>
      <c r="N6">
        <f>IF(AND(SMG!B10=1,SMG!V10="Yes"),1,0)</f>
        <v>1</v>
      </c>
      <c r="O6">
        <f>IF(AND(SMG!B10=2,SMG!V10="Yes"),1,0)</f>
        <v>0</v>
      </c>
      <c r="P6">
        <f>IF(AND(Revolver!G9=1,Revolver!AB9="Yes"),1,0)</f>
        <v>0</v>
      </c>
      <c r="Q6">
        <f>IF(AND(SMG!B10=4,SMG!V10="Yes"),1,0)</f>
        <v>0</v>
      </c>
      <c r="S6">
        <f>IF(AND(Rifle!B10=1,Rifle!V10="Yes"),1,0)</f>
        <v>0</v>
      </c>
      <c r="T6">
        <f>IF(AND(Rifle!B10=2,Rifle!V10="Yes"),1,0)</f>
        <v>0</v>
      </c>
      <c r="U6">
        <f>IF(AND(Rifle!B10=3,Rifle!V10="Yes"),1,0)</f>
        <v>0</v>
      </c>
      <c r="V6">
        <f>IF(AND(Rifle!B10=4,Rifle!V10="Yes"),1,0)</f>
        <v>0</v>
      </c>
      <c r="X6">
        <f>IF(AND('Sniper Rifle'!B9=1,'Sniper Rifle'!V9="Yes"),1,0)</f>
        <v>0</v>
      </c>
      <c r="Y6">
        <f>IF(AND('Sniper Rifle'!B9=2,'Sniper Rifle'!V9="Yes"),1,0)</f>
        <v>0</v>
      </c>
      <c r="Z6">
        <f>IF(AND('Sniper Rifle'!B9=3,'Sniper Rifle'!V9="Yes"),1,0)</f>
        <v>0</v>
      </c>
      <c r="AA6">
        <f>IF(AND('Sniper Rifle'!B9=4,'Sniper Rifle'!V9="Yes"),1,0)</f>
        <v>0</v>
      </c>
      <c r="AC6">
        <f>IF(AND('Spacer Rifle'!B9=1,'Spacer Rifle'!V9="Yes"),1,0)</f>
        <v>0</v>
      </c>
      <c r="AD6">
        <f>IF(AND('Spacer Rifle'!B9=2,'Spacer Rifle'!V9="Yes"),1,0)</f>
        <v>0</v>
      </c>
      <c r="AE6">
        <f>IF(AND('Spacer Rifle'!B9=3,'Spacer Rifle'!V9="Yes"),1,0)</f>
        <v>0</v>
      </c>
      <c r="AF6">
        <f>IF(AND('Spacer Rifle'!B9=4,'Spacer Rifle'!V9="Yes"),1,0)</f>
        <v>0</v>
      </c>
      <c r="AH6">
        <f>IF(AND(LMG!B10=1,LMG!V10="Yes"),1,0)</f>
        <v>0</v>
      </c>
      <c r="AI6">
        <f>IF(AND(LMG!B10=2,LMG!V10="Yes"),1,0)</f>
        <v>0</v>
      </c>
      <c r="AJ6">
        <f>IF(AND(LMG!B10=3,LMG!V10="Yes"),1,0)</f>
        <v>0</v>
      </c>
      <c r="AK6">
        <f>IF(AND(LMG!B10=4,LMG!V10="Yes"),1,0)</f>
        <v>0</v>
      </c>
      <c r="AM6">
        <f>IF(AND(Shotgun!B10=1,Shotgun!V10="Yes"),1,0)</f>
        <v>0</v>
      </c>
      <c r="AN6">
        <f>IF(AND(Shotgun!B10=2,Shotgun!V10="Yes"),1,0)</f>
        <v>0</v>
      </c>
      <c r="AO6">
        <f>IF(AND(Shotgun!B10=3,Shotgun!V10="Yes"),1,0)</f>
        <v>0</v>
      </c>
      <c r="AP6">
        <f>IF(AND(Shotgun!B10=4,Shotgun!V10="Yes"),1,0)</f>
        <v>0</v>
      </c>
    </row>
    <row r="7" spans="1:42"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I7">
        <f>IF(AND(Revolver!B10=1,Revolver!V10="Yes"),1,0)</f>
        <v>0</v>
      </c>
      <c r="J7">
        <f>IF(AND(Revolver!B10=1,Revolver!V10="Yes"),1,0)</f>
        <v>0</v>
      </c>
      <c r="K7">
        <f>IF(AND(Revolver!B10=1,Revolver!V10="Yes"),1,0)</f>
        <v>0</v>
      </c>
      <c r="L7">
        <f>IF(AND(Revolver!B10=1,Revolver!V10="Yes"),1,0)</f>
        <v>0</v>
      </c>
      <c r="N7">
        <f>IF(AND(SMG!B11=1,SMG!V11="Yes"),1,0)</f>
        <v>0</v>
      </c>
      <c r="O7">
        <f>IF(AND(SMG!B11=2,SMG!V11="Yes"),1,0)</f>
        <v>0</v>
      </c>
      <c r="P7">
        <f>IF(AND(Revolver!G10=1,Revolver!AB10="Yes"),1,0)</f>
        <v>0</v>
      </c>
      <c r="Q7">
        <f>IF(AND(SMG!B11=4,SMG!V11="Yes"),1,0)</f>
        <v>0</v>
      </c>
      <c r="S7">
        <f>IF(AND(Rifle!B11=1,Rifle!V11="Yes"),1,0)</f>
        <v>0</v>
      </c>
      <c r="T7">
        <f>IF(AND(Rifle!B11=2,Rifle!V11="Yes"),1,0)</f>
        <v>0</v>
      </c>
      <c r="U7">
        <f>IF(AND(Rifle!B11=3,Rifle!V11="Yes"),1,0)</f>
        <v>0</v>
      </c>
      <c r="V7">
        <f>IF(AND(Rifle!B11=4,Rifle!V11="Yes"),1,0)</f>
        <v>0</v>
      </c>
      <c r="X7">
        <f>IF(AND('Sniper Rifle'!B10=1,'Sniper Rifle'!V10="Yes"),1,0)</f>
        <v>0</v>
      </c>
      <c r="Y7">
        <f>IF(AND('Sniper Rifle'!B10=2,'Sniper Rifle'!V10="Yes"),1,0)</f>
        <v>0</v>
      </c>
      <c r="Z7">
        <f>IF(AND('Sniper Rifle'!B10=3,'Sniper Rifle'!V10="Yes"),1,0)</f>
        <v>0</v>
      </c>
      <c r="AA7">
        <f>IF(AND('Sniper Rifle'!B10=4,'Sniper Rifle'!V10="Yes"),1,0)</f>
        <v>0</v>
      </c>
      <c r="AC7">
        <f>IF(AND('Spacer Rifle'!B10=1,'Spacer Rifle'!V10="Yes"),1,0)</f>
        <v>0</v>
      </c>
      <c r="AD7">
        <f>IF(AND('Spacer Rifle'!B10=2,'Spacer Rifle'!V10="Yes"),1,0)</f>
        <v>0</v>
      </c>
      <c r="AE7">
        <f>IF(AND('Spacer Rifle'!B10=3,'Spacer Rifle'!V10="Yes"),1,0)</f>
        <v>0</v>
      </c>
      <c r="AF7">
        <f>IF(AND('Spacer Rifle'!B10=4,'Spacer Rifle'!V10="Yes"),1,0)</f>
        <v>0</v>
      </c>
      <c r="AH7">
        <f>IF(AND(LMG!B11=1,LMG!V11="Yes"),1,0)</f>
        <v>1</v>
      </c>
      <c r="AI7">
        <f>IF(AND(LMG!B11=2,LMG!V11="Yes"),1,0)</f>
        <v>0</v>
      </c>
      <c r="AJ7">
        <f>IF(AND(LMG!B11=3,LMG!V11="Yes"),1,0)</f>
        <v>0</v>
      </c>
      <c r="AK7">
        <f>IF(AND(LMG!B11=4,LMG!V11="Yes"),1,0)</f>
        <v>0</v>
      </c>
      <c r="AM7">
        <f>IF(AND(Shotgun!B11=1,Shotgun!V11="Yes"),1,0)</f>
        <v>0</v>
      </c>
      <c r="AN7">
        <f>IF(AND(Shotgun!B11=2,Shotgun!V11="Yes"),1,0)</f>
        <v>0</v>
      </c>
      <c r="AO7">
        <f>IF(AND(Shotgun!B11=3,Shotgun!V11="Yes"),1,0)</f>
        <v>0</v>
      </c>
      <c r="AP7">
        <f>IF(AND(Shotgun!B11=4,Shotgun!V11="Yes"),1,0)</f>
        <v>0</v>
      </c>
    </row>
    <row r="8" spans="1:42"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I8">
        <f>IF(AND(Revolver!B11=1,Revolver!V11="Yes"),1,0)</f>
        <v>0</v>
      </c>
      <c r="J8">
        <f>IF(AND(Revolver!B11=1,Revolver!V11="Yes"),1,0)</f>
        <v>0</v>
      </c>
      <c r="K8">
        <f>IF(AND(Revolver!B11=1,Revolver!V11="Yes"),1,0)</f>
        <v>0</v>
      </c>
      <c r="L8">
        <f>IF(AND(Revolver!B11=1,Revolver!V11="Yes"),1,0)</f>
        <v>0</v>
      </c>
      <c r="N8">
        <f>IF(AND(SMG!B12=1,SMG!V12="Yes"),1,0)</f>
        <v>1</v>
      </c>
      <c r="O8">
        <f>IF(AND(SMG!B12=2,SMG!V12="Yes"),1,0)</f>
        <v>0</v>
      </c>
      <c r="P8">
        <f>IF(AND(Revolver!G11=1,Revolver!AB11="Yes"),1,0)</f>
        <v>0</v>
      </c>
      <c r="Q8">
        <f>IF(AND(SMG!B12=4,SMG!V12="Yes"),1,0)</f>
        <v>0</v>
      </c>
      <c r="S8">
        <f>IF(AND(Rifle!B12=1,Rifle!V12="Yes"),1,0)</f>
        <v>0</v>
      </c>
      <c r="T8">
        <f>IF(AND(Rifle!B12=2,Rifle!V12="Yes"),1,0)</f>
        <v>0</v>
      </c>
      <c r="U8">
        <f>IF(AND(Rifle!B12=3,Rifle!V12="Yes"),1,0)</f>
        <v>0</v>
      </c>
      <c r="V8">
        <f>IF(AND(Rifle!B12=4,Rifle!V12="Yes"),1,0)</f>
        <v>0</v>
      </c>
      <c r="X8">
        <f>IF(AND('Sniper Rifle'!B11=1,'Sniper Rifle'!V11="Yes"),1,0)</f>
        <v>0</v>
      </c>
      <c r="Y8">
        <f>IF(AND('Sniper Rifle'!B11=2,'Sniper Rifle'!V11="Yes"),1,0)</f>
        <v>0</v>
      </c>
      <c r="Z8">
        <f>IF(AND('Sniper Rifle'!B11=3,'Sniper Rifle'!V11="Yes"),1,0)</f>
        <v>0</v>
      </c>
      <c r="AA8">
        <f>IF(AND('Sniper Rifle'!B11=4,'Sniper Rifle'!V11="Yes"),1,0)</f>
        <v>0</v>
      </c>
      <c r="AC8">
        <f>IF(AND('Spacer Rifle'!B11=1,'Spacer Rifle'!V11="Yes"),1,0)</f>
        <v>0</v>
      </c>
      <c r="AD8">
        <f>IF(AND('Spacer Rifle'!B11=2,'Spacer Rifle'!V11="Yes"),1,0)</f>
        <v>0</v>
      </c>
      <c r="AE8">
        <f>IF(AND('Spacer Rifle'!B11=3,'Spacer Rifle'!V11="Yes"),1,0)</f>
        <v>0</v>
      </c>
      <c r="AF8">
        <f>IF(AND('Spacer Rifle'!B11=4,'Spacer Rifle'!V11="Yes"),1,0)</f>
        <v>0</v>
      </c>
      <c r="AH8">
        <f>IF(AND(LMG!B12=1,LMG!V12="Yes"),1,0)</f>
        <v>0</v>
      </c>
      <c r="AI8">
        <f>IF(AND(LMG!B12=2,LMG!V12="Yes"),1,0)</f>
        <v>0</v>
      </c>
      <c r="AJ8">
        <f>IF(AND(LMG!B12=3,LMG!V12="Yes"),1,0)</f>
        <v>0</v>
      </c>
      <c r="AK8">
        <f>IF(AND(LMG!B12=4,LMG!V12="Yes"),1,0)</f>
        <v>0</v>
      </c>
      <c r="AM8">
        <f>IF(AND(Shotgun!B12=1,Shotgun!V12="Yes"),1,0)</f>
        <v>0</v>
      </c>
      <c r="AN8">
        <f>IF(AND(Shotgun!B12=2,Shotgun!V12="Yes"),1,0)</f>
        <v>0</v>
      </c>
      <c r="AO8">
        <f>IF(AND(Shotgun!B12=3,Shotgun!V12="Yes"),1,0)</f>
        <v>0</v>
      </c>
      <c r="AP8">
        <f>IF(AND(Shotgun!B12=4,Shotgun!V12="Yes"),1,0)</f>
        <v>0</v>
      </c>
    </row>
    <row r="9" spans="1:42"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I9">
        <f>IF(AND(Revolver!B12=1,Revolver!V12="Yes"),1,0)</f>
        <v>0</v>
      </c>
      <c r="J9">
        <f>IF(AND(Revolver!B12=1,Revolver!V12="Yes"),1,0)</f>
        <v>0</v>
      </c>
      <c r="K9">
        <f>IF(AND(Revolver!B12=1,Revolver!V12="Yes"),1,0)</f>
        <v>0</v>
      </c>
      <c r="L9">
        <f>IF(AND(Revolver!B12=1,Revolver!V12="Yes"),1,0)</f>
        <v>0</v>
      </c>
      <c r="N9">
        <f>IF(AND(SMG!B13=1,SMG!V13="Yes"),1,0)</f>
        <v>0</v>
      </c>
      <c r="O9">
        <f>IF(AND(SMG!B13=2,SMG!V13="Yes"),1,0)</f>
        <v>0</v>
      </c>
      <c r="P9">
        <f>IF(AND(Revolver!G12=1,Revolver!AB12="Yes"),1,0)</f>
        <v>0</v>
      </c>
      <c r="Q9">
        <f>IF(AND(SMG!B13=4,SMG!V13="Yes"),1,0)</f>
        <v>0</v>
      </c>
      <c r="S9">
        <f>IF(AND(Rifle!B13=1,Rifle!V13="Yes"),1,0)</f>
        <v>0</v>
      </c>
      <c r="T9">
        <f>IF(AND(Rifle!B13=2,Rifle!V13="Yes"),1,0)</f>
        <v>0</v>
      </c>
      <c r="U9">
        <f>IF(AND(Rifle!B13=3,Rifle!V13="Yes"),1,0)</f>
        <v>0</v>
      </c>
      <c r="V9">
        <f>IF(AND(Rifle!B13=4,Rifle!V13="Yes"),1,0)</f>
        <v>0</v>
      </c>
      <c r="X9">
        <f>IF(AND('Sniper Rifle'!B12=1,'Sniper Rifle'!V12="Yes"),1,0)</f>
        <v>0</v>
      </c>
      <c r="Y9">
        <f>IF(AND('Sniper Rifle'!B12=2,'Sniper Rifle'!V12="Yes"),1,0)</f>
        <v>0</v>
      </c>
      <c r="Z9">
        <f>IF(AND('Sniper Rifle'!B12=3,'Sniper Rifle'!V12="Yes"),1,0)</f>
        <v>0</v>
      </c>
      <c r="AA9">
        <f>IF(AND('Sniper Rifle'!B12=4,'Sniper Rifle'!V12="Yes"),1,0)</f>
        <v>0</v>
      </c>
      <c r="AC9">
        <f>IF(AND('Spacer Rifle'!B12=1,'Spacer Rifle'!V12="Yes"),1,0)</f>
        <v>0</v>
      </c>
      <c r="AD9">
        <f>IF(AND('Spacer Rifle'!B12=2,'Spacer Rifle'!V12="Yes"),1,0)</f>
        <v>0</v>
      </c>
      <c r="AE9">
        <f>IF(AND('Spacer Rifle'!B12=3,'Spacer Rifle'!V12="Yes"),1,0)</f>
        <v>0</v>
      </c>
      <c r="AF9">
        <f>IF(AND('Spacer Rifle'!B12=4,'Spacer Rifle'!V12="Yes"),1,0)</f>
        <v>0</v>
      </c>
      <c r="AH9">
        <f>IF(AND(LMG!B13=1,LMG!V13="Yes"),1,0)</f>
        <v>0</v>
      </c>
      <c r="AI9">
        <f>IF(AND(LMG!B13=2,LMG!V13="Yes"),1,0)</f>
        <v>0</v>
      </c>
      <c r="AJ9">
        <f>IF(AND(LMG!B13=3,LMG!V13="Yes"),1,0)</f>
        <v>0</v>
      </c>
      <c r="AK9">
        <f>IF(AND(LMG!B13=4,LMG!V13="Yes"),1,0)</f>
        <v>0</v>
      </c>
      <c r="AM9">
        <f>IF(AND(Shotgun!B13=1,Shotgun!V13="Yes"),1,0)</f>
        <v>0</v>
      </c>
      <c r="AN9">
        <f>IF(AND(Shotgun!B13=2,Shotgun!V13="Yes"),1,0)</f>
        <v>0</v>
      </c>
      <c r="AO9">
        <f>IF(AND(Shotgun!B13=3,Shotgun!V13="Yes"),1,0)</f>
        <v>0</v>
      </c>
      <c r="AP9">
        <f>IF(AND(Shotgun!B13=4,Shotgun!V13="Yes"),1,0)</f>
        <v>0</v>
      </c>
    </row>
    <row r="10" spans="1:4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I10">
        <f>IF(AND(Revolver!B13=1,Revolver!V13="Yes"),1,0)</f>
        <v>0</v>
      </c>
      <c r="J10">
        <f>IF(AND(Revolver!B13=1,Revolver!V13="Yes"),1,0)</f>
        <v>0</v>
      </c>
      <c r="K10">
        <f>IF(AND(Revolver!B13=1,Revolver!V13="Yes"),1,0)</f>
        <v>0</v>
      </c>
      <c r="L10">
        <f>IF(AND(Revolver!B13=1,Revolver!V13="Yes"),1,0)</f>
        <v>0</v>
      </c>
      <c r="N10">
        <f>IF(AND(SMG!B14=1,SMG!V14="Yes"),1,0)</f>
        <v>0</v>
      </c>
      <c r="O10">
        <f>IF(AND(SMG!B14=2,SMG!V14="Yes"),1,0)</f>
        <v>0</v>
      </c>
      <c r="P10">
        <f>IF(AND(Revolver!G13=1,Revolver!AB13="Yes"),1,0)</f>
        <v>0</v>
      </c>
      <c r="Q10">
        <f>IF(AND(SMG!B14=4,SMG!V14="Yes"),1,0)</f>
        <v>0</v>
      </c>
      <c r="S10">
        <f>IF(AND(Rifle!B14=1,Rifle!V14="Yes"),1,0)</f>
        <v>0</v>
      </c>
      <c r="T10">
        <f>IF(AND(Rifle!B14=2,Rifle!V14="Yes"),1,0)</f>
        <v>0</v>
      </c>
      <c r="U10">
        <f>IF(AND(Rifle!B14=3,Rifle!V14="Yes"),1,0)</f>
        <v>0</v>
      </c>
      <c r="V10">
        <f>IF(AND(Rifle!B14=4,Rifle!V14="Yes"),1,0)</f>
        <v>0</v>
      </c>
      <c r="X10">
        <f>IF(AND('Sniper Rifle'!B13=1,'Sniper Rifle'!V13="Yes"),1,0)</f>
        <v>0</v>
      </c>
      <c r="Y10">
        <f>IF(AND('Sniper Rifle'!B13=2,'Sniper Rifle'!V13="Yes"),1,0)</f>
        <v>0</v>
      </c>
      <c r="Z10">
        <f>IF(AND('Sniper Rifle'!B13=3,'Sniper Rifle'!V13="Yes"),1,0)</f>
        <v>0</v>
      </c>
      <c r="AA10">
        <f>IF(AND('Sniper Rifle'!B13=4,'Sniper Rifle'!V13="Yes"),1,0)</f>
        <v>0</v>
      </c>
      <c r="AC10">
        <f>IF(AND('Spacer Rifle'!B13=1,'Spacer Rifle'!V13="Yes"),1,0)</f>
        <v>0</v>
      </c>
      <c r="AD10">
        <f>IF(AND('Spacer Rifle'!B13=2,'Spacer Rifle'!V13="Yes"),1,0)</f>
        <v>0</v>
      </c>
      <c r="AE10">
        <f>IF(AND('Spacer Rifle'!B13=3,'Spacer Rifle'!V13="Yes"),1,0)</f>
        <v>0</v>
      </c>
      <c r="AF10">
        <f>IF(AND('Spacer Rifle'!B13=4,'Spacer Rifle'!V13="Yes"),1,0)</f>
        <v>0</v>
      </c>
      <c r="AH10">
        <f>IF(AND(LMG!B14=1,LMG!V14="Yes"),1,0)</f>
        <v>0</v>
      </c>
      <c r="AI10">
        <f>IF(AND(LMG!B14=2,LMG!V14="Yes"),1,0)</f>
        <v>0</v>
      </c>
      <c r="AJ10">
        <f>IF(AND(LMG!B14=3,LMG!V14="Yes"),1,0)</f>
        <v>0</v>
      </c>
      <c r="AK10">
        <f>IF(AND(LMG!B14=4,LMG!V14="Yes"),1,0)</f>
        <v>0</v>
      </c>
      <c r="AM10">
        <f>IF(AND(Shotgun!B14=1,Shotgun!V14="Yes"),1,0)</f>
        <v>0</v>
      </c>
      <c r="AN10">
        <f>IF(AND(Shotgun!B14=2,Shotgun!V14="Yes"),1,0)</f>
        <v>0</v>
      </c>
      <c r="AO10">
        <f>IF(AND(Shotgun!B14=3,Shotgun!V14="Yes"),1,0)</f>
        <v>0</v>
      </c>
      <c r="AP10">
        <f>IF(AND(Shotgun!B14=4,Shotgun!V14="Yes"),1,0)</f>
        <v>0</v>
      </c>
    </row>
    <row r="11" spans="1:4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I11">
        <f>IF(AND(Revolver!B14=1,Revolver!V14="Yes"),1,0)</f>
        <v>0</v>
      </c>
      <c r="J11">
        <f>IF(AND(Revolver!B14=1,Revolver!V14="Yes"),1,0)</f>
        <v>0</v>
      </c>
      <c r="K11">
        <f>IF(AND(Revolver!B14=1,Revolver!V14="Yes"),1,0)</f>
        <v>0</v>
      </c>
      <c r="L11">
        <f>IF(AND(Revolver!B14=1,Revolver!V14="Yes"),1,0)</f>
        <v>0</v>
      </c>
      <c r="N11">
        <f>IF(AND(SMG!B15=1,SMG!V15="Yes"),1,0)</f>
        <v>0</v>
      </c>
      <c r="O11">
        <f>IF(AND(SMG!B15=2,SMG!V15="Yes"),1,0)</f>
        <v>0</v>
      </c>
      <c r="P11">
        <f>IF(AND(Revolver!G14=1,Revolver!AB14="Yes"),1,0)</f>
        <v>0</v>
      </c>
      <c r="Q11">
        <f>IF(AND(SMG!B15=4,SMG!V15="Yes"),1,0)</f>
        <v>0</v>
      </c>
      <c r="S11">
        <f>IF(AND(Rifle!B15=1,Rifle!V15="Yes"),1,0)</f>
        <v>0</v>
      </c>
      <c r="T11">
        <f>IF(AND(Rifle!B15=2,Rifle!V15="Yes"),1,0)</f>
        <v>0</v>
      </c>
      <c r="U11">
        <f>IF(AND(Rifle!B15=3,Rifle!V15="Yes"),1,0)</f>
        <v>0</v>
      </c>
      <c r="V11">
        <f>IF(AND(Rifle!B15=4,Rifle!V15="Yes"),1,0)</f>
        <v>0</v>
      </c>
      <c r="X11">
        <f>IF(AND('Sniper Rifle'!B14=1,'Sniper Rifle'!V14="Yes"),1,0)</f>
        <v>0</v>
      </c>
      <c r="Y11">
        <f>IF(AND('Sniper Rifle'!B14=2,'Sniper Rifle'!V14="Yes"),1,0)</f>
        <v>0</v>
      </c>
      <c r="Z11">
        <f>IF(AND('Sniper Rifle'!B14=3,'Sniper Rifle'!V14="Yes"),1,0)</f>
        <v>0</v>
      </c>
      <c r="AA11">
        <f>IF(AND('Sniper Rifle'!B14=4,'Sniper Rifle'!V14="Yes"),1,0)</f>
        <v>0</v>
      </c>
      <c r="AC11">
        <f>IF(AND('Spacer Rifle'!B14=1,'Spacer Rifle'!V14="Yes"),1,0)</f>
        <v>0</v>
      </c>
      <c r="AD11">
        <f>IF(AND('Spacer Rifle'!B14=2,'Spacer Rifle'!V14="Yes"),1,0)</f>
        <v>0</v>
      </c>
      <c r="AE11">
        <f>IF(AND('Spacer Rifle'!B14=3,'Spacer Rifle'!V14="Yes"),1,0)</f>
        <v>0</v>
      </c>
      <c r="AF11">
        <f>IF(AND('Spacer Rifle'!B14=4,'Spacer Rifle'!V14="Yes"),1,0)</f>
        <v>0</v>
      </c>
      <c r="AH11">
        <f>IF(AND(LMG!B15=1,LMG!V15="Yes"),1,0)</f>
        <v>0</v>
      </c>
      <c r="AI11">
        <f>IF(AND(LMG!B15=2,LMG!V15="Yes"),1,0)</f>
        <v>0</v>
      </c>
      <c r="AJ11">
        <f>IF(AND(LMG!B15=3,LMG!V15="Yes"),1,0)</f>
        <v>0</v>
      </c>
      <c r="AK11">
        <f>IF(AND(LMG!B15=4,LMG!V15="Yes"),1,0)</f>
        <v>0</v>
      </c>
      <c r="AM11">
        <f>IF(AND(Shotgun!B15=1,Shotgun!V15="Yes"),1,0)</f>
        <v>0</v>
      </c>
      <c r="AN11">
        <f>IF(AND(Shotgun!B15=2,Shotgun!V15="Yes"),1,0)</f>
        <v>0</v>
      </c>
      <c r="AO11">
        <f>IF(AND(Shotgun!B15=3,Shotgun!V15="Yes"),1,0)</f>
        <v>0</v>
      </c>
      <c r="AP11">
        <f>IF(AND(Shotgun!B15=4,Shotgun!V15="Yes"),1,0)</f>
        <v>0</v>
      </c>
    </row>
    <row r="12" spans="1:4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I12">
        <f>IF(AND(Revolver!B15=1,Revolver!V15="Yes"),1,0)</f>
        <v>0</v>
      </c>
      <c r="J12">
        <f>IF(AND(Revolver!B15=1,Revolver!V15="Yes"),1,0)</f>
        <v>0</v>
      </c>
      <c r="K12">
        <f>IF(AND(Revolver!B15=1,Revolver!V15="Yes"),1,0)</f>
        <v>0</v>
      </c>
      <c r="L12">
        <f>IF(AND(Revolver!B15=1,Revolver!V15="Yes"),1,0)</f>
        <v>0</v>
      </c>
      <c r="N12">
        <f>IF(AND(SMG!B16=1,SMG!V16="Yes"),1,0)</f>
        <v>0</v>
      </c>
      <c r="O12">
        <f>IF(AND(SMG!B16=2,SMG!V16="Yes"),1,0)</f>
        <v>0</v>
      </c>
      <c r="P12">
        <f>IF(AND(Revolver!G15=1,Revolver!AB15="Yes"),1,0)</f>
        <v>0</v>
      </c>
      <c r="Q12">
        <f>IF(AND(SMG!B16=4,SMG!V16="Yes"),1,0)</f>
        <v>0</v>
      </c>
      <c r="S12">
        <f>IF(AND(Rifle!B16=1,Rifle!V16="Yes"),1,0)</f>
        <v>1</v>
      </c>
      <c r="T12">
        <f>IF(AND(Rifle!B16=2,Rifle!V16="Yes"),1,0)</f>
        <v>0</v>
      </c>
      <c r="U12">
        <f>IF(AND(Rifle!B16=3,Rifle!V16="Yes"),1,0)</f>
        <v>0</v>
      </c>
      <c r="V12">
        <f>IF(AND(Rifle!B16=4,Rifle!V16="Yes"),1,0)</f>
        <v>0</v>
      </c>
      <c r="X12">
        <f>IF(AND('Sniper Rifle'!B15=1,'Sniper Rifle'!V15="Yes"),1,0)</f>
        <v>0</v>
      </c>
      <c r="Y12">
        <f>IF(AND('Sniper Rifle'!B15=2,'Sniper Rifle'!V15="Yes"),1,0)</f>
        <v>0</v>
      </c>
      <c r="Z12">
        <f>IF(AND('Sniper Rifle'!B15=3,'Sniper Rifle'!V15="Yes"),1,0)</f>
        <v>0</v>
      </c>
      <c r="AA12">
        <f>IF(AND('Sniper Rifle'!B15=4,'Sniper Rifle'!V15="Yes"),1,0)</f>
        <v>0</v>
      </c>
      <c r="AC12">
        <f>IF(AND('Spacer Rifle'!B15=1,'Spacer Rifle'!V15="Yes"),1,0)</f>
        <v>0</v>
      </c>
      <c r="AD12">
        <f>IF(AND('Spacer Rifle'!B15=2,'Spacer Rifle'!V15="Yes"),1,0)</f>
        <v>0</v>
      </c>
      <c r="AE12">
        <f>IF(AND('Spacer Rifle'!B15=3,'Spacer Rifle'!V15="Yes"),1,0)</f>
        <v>0</v>
      </c>
      <c r="AF12">
        <f>IF(AND('Spacer Rifle'!B15=4,'Spacer Rifle'!V15="Yes"),1,0)</f>
        <v>0</v>
      </c>
      <c r="AH12">
        <f>IF(AND(LMG!B16=1,LMG!V16="Yes"),1,0)</f>
        <v>0</v>
      </c>
      <c r="AI12">
        <f>IF(AND(LMG!B16=2,LMG!V16="Yes"),1,0)</f>
        <v>0</v>
      </c>
      <c r="AJ12">
        <f>IF(AND(LMG!B16=3,LMG!V16="Yes"),1,0)</f>
        <v>0</v>
      </c>
      <c r="AK12">
        <f>IF(AND(LMG!B16=4,LMG!V16="Yes"),1,0)</f>
        <v>0</v>
      </c>
      <c r="AM12">
        <f>IF(AND(Shotgun!B16=1,Shotgun!V16="Yes"),1,0)</f>
        <v>0</v>
      </c>
      <c r="AN12">
        <f>IF(AND(Shotgun!B16=2,Shotgun!V16="Yes"),1,0)</f>
        <v>0</v>
      </c>
      <c r="AO12">
        <f>IF(AND(Shotgun!B16=3,Shotgun!V16="Yes"),1,0)</f>
        <v>0</v>
      </c>
      <c r="AP12">
        <f>IF(AND(Shotgun!B16=4,Shotgun!V16="Yes"),1,0)</f>
        <v>0</v>
      </c>
    </row>
    <row r="13" spans="1:4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I13">
        <f>IF(AND(Revolver!B16=1,Revolver!V16="Yes"),1,0)</f>
        <v>0</v>
      </c>
      <c r="J13">
        <f>IF(AND(Revolver!B16=1,Revolver!V16="Yes"),1,0)</f>
        <v>0</v>
      </c>
      <c r="K13">
        <f>IF(AND(Revolver!B16=1,Revolver!V16="Yes"),1,0)</f>
        <v>0</v>
      </c>
      <c r="L13">
        <f>IF(AND(Revolver!B16=1,Revolver!V16="Yes"),1,0)</f>
        <v>0</v>
      </c>
      <c r="N13">
        <f>IF(AND(SMG!B17=1,SMG!V17="Yes"),1,0)</f>
        <v>0</v>
      </c>
      <c r="O13">
        <f>IF(AND(SMG!B17=2,SMG!V17="Yes"),1,0)</f>
        <v>0</v>
      </c>
      <c r="P13">
        <f>IF(AND(Revolver!G16=1,Revolver!AB16="Yes"),1,0)</f>
        <v>0</v>
      </c>
      <c r="Q13">
        <f>IF(AND(SMG!B17=4,SMG!V17="Yes"),1,0)</f>
        <v>0</v>
      </c>
      <c r="S13">
        <f>IF(AND(Rifle!B17=1,Rifle!V17="Yes"),1,0)</f>
        <v>0</v>
      </c>
      <c r="T13">
        <f>IF(AND(Rifle!B17=2,Rifle!V17="Yes"),1,0)</f>
        <v>0</v>
      </c>
      <c r="U13">
        <f>IF(AND(Rifle!B17=3,Rifle!V17="Yes"),1,0)</f>
        <v>0</v>
      </c>
      <c r="V13">
        <f>IF(AND(Rifle!B17=4,Rifle!V17="Yes"),1,0)</f>
        <v>0</v>
      </c>
      <c r="X13">
        <f>IF(AND('Sniper Rifle'!B16=1,'Sniper Rifle'!V16="Yes"),1,0)</f>
        <v>0</v>
      </c>
      <c r="Y13">
        <f>IF(AND('Sniper Rifle'!B16=2,'Sniper Rifle'!V16="Yes"),1,0)</f>
        <v>0</v>
      </c>
      <c r="Z13">
        <f>IF(AND('Sniper Rifle'!B16=3,'Sniper Rifle'!V16="Yes"),1,0)</f>
        <v>0</v>
      </c>
      <c r="AA13">
        <f>IF(AND('Sniper Rifle'!B16=4,'Sniper Rifle'!V16="Yes"),1,0)</f>
        <v>0</v>
      </c>
      <c r="AC13">
        <f>IF(AND('Spacer Rifle'!B16=1,'Spacer Rifle'!V16="Yes"),1,0)</f>
        <v>0</v>
      </c>
      <c r="AD13">
        <f>IF(AND('Spacer Rifle'!B16=2,'Spacer Rifle'!V16="Yes"),1,0)</f>
        <v>0</v>
      </c>
      <c r="AE13">
        <f>IF(AND('Spacer Rifle'!B16=3,'Spacer Rifle'!V16="Yes"),1,0)</f>
        <v>0</v>
      </c>
      <c r="AF13">
        <f>IF(AND('Spacer Rifle'!B16=4,'Spacer Rifle'!V16="Yes"),1,0)</f>
        <v>0</v>
      </c>
      <c r="AH13">
        <f>IF(AND(LMG!B17=1,LMG!V17="Yes"),1,0)</f>
        <v>0</v>
      </c>
      <c r="AI13">
        <f>IF(AND(LMG!B17=2,LMG!V17="Yes"),1,0)</f>
        <v>0</v>
      </c>
      <c r="AJ13">
        <f>IF(AND(LMG!B17=3,LMG!V17="Yes"),1,0)</f>
        <v>0</v>
      </c>
      <c r="AK13">
        <f>IF(AND(LMG!B17=4,LMG!V17="Yes"),1,0)</f>
        <v>0</v>
      </c>
      <c r="AM13">
        <f>IF(AND(Shotgun!B17=1,Shotgun!V17="Yes"),1,0)</f>
        <v>0</v>
      </c>
      <c r="AN13">
        <f>IF(AND(Shotgun!B17=2,Shotgun!V17="Yes"),1,0)</f>
        <v>0</v>
      </c>
      <c r="AO13">
        <f>IF(AND(Shotgun!B17=3,Shotgun!V17="Yes"),1,0)</f>
        <v>0</v>
      </c>
      <c r="AP13">
        <f>IF(AND(Shotgun!B17=4,Shotgun!V17="Yes"),1,0)</f>
        <v>0</v>
      </c>
    </row>
    <row r="14" spans="1:4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I14">
        <f>IF(AND(Revolver!B17=1,Revolver!V17="Yes"),1,0)</f>
        <v>0</v>
      </c>
      <c r="J14">
        <f>IF(AND(Revolver!B17=1,Revolver!V17="Yes"),1,0)</f>
        <v>0</v>
      </c>
      <c r="K14">
        <f>IF(AND(Revolver!B17=1,Revolver!V17="Yes"),1,0)</f>
        <v>0</v>
      </c>
      <c r="L14">
        <f>IF(AND(Revolver!B17=1,Revolver!V17="Yes"),1,0)</f>
        <v>0</v>
      </c>
      <c r="N14">
        <f>IF(AND(SMG!B18=1,SMG!V18="Yes"),1,0)</f>
        <v>0</v>
      </c>
      <c r="O14">
        <f>IF(AND(SMG!B18=2,SMG!V18="Yes"),1,0)</f>
        <v>0</v>
      </c>
      <c r="P14">
        <f>IF(AND(Revolver!G17=1,Revolver!AB17="Yes"),1,0)</f>
        <v>0</v>
      </c>
      <c r="Q14">
        <f>IF(AND(SMG!B18=4,SMG!V18="Yes"),1,0)</f>
        <v>0</v>
      </c>
      <c r="S14">
        <f>IF(AND(Rifle!B18=1,Rifle!V18="Yes"),1,0)</f>
        <v>1</v>
      </c>
      <c r="T14">
        <f>IF(AND(Rifle!B18=2,Rifle!V18="Yes"),1,0)</f>
        <v>0</v>
      </c>
      <c r="U14">
        <f>IF(AND(Rifle!B18=3,Rifle!V18="Yes"),1,0)</f>
        <v>0</v>
      </c>
      <c r="V14">
        <f>IF(AND(Rifle!B18=4,Rifle!V18="Yes"),1,0)</f>
        <v>0</v>
      </c>
      <c r="X14">
        <f>IF(AND('Sniper Rifle'!B17=1,'Sniper Rifle'!V17="Yes"),1,0)</f>
        <v>0</v>
      </c>
      <c r="Y14">
        <f>IF(AND('Sniper Rifle'!B17=2,'Sniper Rifle'!V17="Yes"),1,0)</f>
        <v>0</v>
      </c>
      <c r="Z14">
        <f>IF(AND('Sniper Rifle'!B17=3,'Sniper Rifle'!V17="Yes"),1,0)</f>
        <v>0</v>
      </c>
      <c r="AA14">
        <f>IF(AND('Sniper Rifle'!B17=4,'Sniper Rifle'!V17="Yes"),1,0)</f>
        <v>0</v>
      </c>
      <c r="AC14">
        <f>IF(AND('Spacer Rifle'!B17=1,'Spacer Rifle'!V17="Yes"),1,0)</f>
        <v>0</v>
      </c>
      <c r="AD14">
        <f>IF(AND('Spacer Rifle'!B17=2,'Spacer Rifle'!V17="Yes"),1,0)</f>
        <v>0</v>
      </c>
      <c r="AE14">
        <f>IF(AND('Spacer Rifle'!B17=3,'Spacer Rifle'!V17="Yes"),1,0)</f>
        <v>0</v>
      </c>
      <c r="AF14">
        <f>IF(AND('Spacer Rifle'!B17=4,'Spacer Rifle'!V17="Yes"),1,0)</f>
        <v>0</v>
      </c>
      <c r="AH14">
        <f>IF(AND(LMG!B18=1,LMG!V18="Yes"),1,0)</f>
        <v>0</v>
      </c>
      <c r="AI14">
        <f>IF(AND(LMG!B18=2,LMG!V18="Yes"),1,0)</f>
        <v>0</v>
      </c>
      <c r="AJ14">
        <f>IF(AND(LMG!B18=3,LMG!V18="Yes"),1,0)</f>
        <v>0</v>
      </c>
      <c r="AK14">
        <f>IF(AND(LMG!B18=4,LMG!V18="Yes"),1,0)</f>
        <v>0</v>
      </c>
      <c r="AM14">
        <f>IF(AND(Shotgun!B18=1,Shotgun!V18="Yes"),1,0)</f>
        <v>0</v>
      </c>
      <c r="AN14">
        <f>IF(AND(Shotgun!B18=2,Shotgun!V18="Yes"),1,0)</f>
        <v>0</v>
      </c>
      <c r="AO14">
        <f>IF(AND(Shotgun!B18=3,Shotgun!V18="Yes"),1,0)</f>
        <v>0</v>
      </c>
      <c r="AP14">
        <f>IF(AND(Shotgun!B18=4,Shotgun!V18="Yes"),1,0)</f>
        <v>0</v>
      </c>
    </row>
    <row r="15" spans="1:4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I15">
        <f>IF(AND(Revolver!B18=1,Revolver!V18="Yes"),1,0)</f>
        <v>0</v>
      </c>
      <c r="J15">
        <f>IF(AND(Revolver!B18=1,Revolver!V18="Yes"),1,0)</f>
        <v>0</v>
      </c>
      <c r="K15">
        <f>IF(AND(Revolver!B18=1,Revolver!V18="Yes"),1,0)</f>
        <v>0</v>
      </c>
      <c r="L15">
        <f>IF(AND(Revolver!B18=1,Revolver!V18="Yes"),1,0)</f>
        <v>0</v>
      </c>
      <c r="N15">
        <f>IF(AND(SMG!B19=1,SMG!V19="Yes"),1,0)</f>
        <v>0</v>
      </c>
      <c r="O15">
        <f>IF(AND(SMG!B19=2,SMG!V19="Yes"),1,0)</f>
        <v>0</v>
      </c>
      <c r="P15">
        <f>IF(AND(Revolver!G18=1,Revolver!AB18="Yes"),1,0)</f>
        <v>0</v>
      </c>
      <c r="Q15">
        <f>IF(AND(SMG!B19=4,SMG!V19="Yes"),1,0)</f>
        <v>0</v>
      </c>
      <c r="S15">
        <f>IF(AND(Rifle!B19=1,Rifle!V19="Yes"),1,0)</f>
        <v>0</v>
      </c>
      <c r="T15">
        <f>IF(AND(Rifle!B19=2,Rifle!V19="Yes"),1,0)</f>
        <v>0</v>
      </c>
      <c r="U15">
        <f>IF(AND(Rifle!B19=3,Rifle!V19="Yes"),1,0)</f>
        <v>0</v>
      </c>
      <c r="V15">
        <f>IF(AND(Rifle!B19=4,Rifle!V19="Yes"),1,0)</f>
        <v>0</v>
      </c>
      <c r="X15">
        <f>IF(AND('Sniper Rifle'!B18=1,'Sniper Rifle'!V18="Yes"),1,0)</f>
        <v>0</v>
      </c>
      <c r="Y15">
        <f>IF(AND('Sniper Rifle'!B18=2,'Sniper Rifle'!V18="Yes"),1,0)</f>
        <v>0</v>
      </c>
      <c r="Z15">
        <f>IF(AND('Sniper Rifle'!B18=3,'Sniper Rifle'!V18="Yes"),1,0)</f>
        <v>0</v>
      </c>
      <c r="AA15">
        <f>IF(AND('Sniper Rifle'!B18=4,'Sniper Rifle'!V18="Yes"),1,0)</f>
        <v>0</v>
      </c>
      <c r="AC15">
        <f>IF(AND('Spacer Rifle'!B18=1,'Spacer Rifle'!V18="Yes"),1,0)</f>
        <v>0</v>
      </c>
      <c r="AD15">
        <f>IF(AND('Spacer Rifle'!B18=2,'Spacer Rifle'!V18="Yes"),1,0)</f>
        <v>0</v>
      </c>
      <c r="AE15">
        <f>IF(AND('Spacer Rifle'!B18=3,'Spacer Rifle'!V18="Yes"),1,0)</f>
        <v>0</v>
      </c>
      <c r="AF15">
        <f>IF(AND('Spacer Rifle'!B18=4,'Spacer Rifle'!V18="Yes"),1,0)</f>
        <v>0</v>
      </c>
      <c r="AH15">
        <f>IF(AND(LMG!B19=1,LMG!V19="Yes"),1,0)</f>
        <v>0</v>
      </c>
      <c r="AI15">
        <f>IF(AND(LMG!B19=2,LMG!V19="Yes"),1,0)</f>
        <v>0</v>
      </c>
      <c r="AJ15">
        <f>IF(AND(LMG!B19=3,LMG!V19="Yes"),1,0)</f>
        <v>0</v>
      </c>
      <c r="AK15">
        <f>IF(AND(LMG!B19=4,LMG!V19="Yes"),1,0)</f>
        <v>0</v>
      </c>
      <c r="AM15">
        <f>IF(AND(Shotgun!B19=1,Shotgun!V19="Yes"),1,0)</f>
        <v>0</v>
      </c>
      <c r="AN15">
        <f>IF(AND(Shotgun!B19=2,Shotgun!V19="Yes"),1,0)</f>
        <v>0</v>
      </c>
      <c r="AO15">
        <f>IF(AND(Shotgun!B19=3,Shotgun!V19="Yes"),1,0)</f>
        <v>0</v>
      </c>
      <c r="AP15">
        <f>IF(AND(Shotgun!B19=4,Shotgun!V19="Yes"),1,0)</f>
        <v>0</v>
      </c>
    </row>
    <row r="16" spans="1:4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I16">
        <f>IF(AND(Revolver!B19=1,Revolver!V19="Yes"),1,0)</f>
        <v>0</v>
      </c>
      <c r="J16">
        <f>IF(AND(Revolver!B19=1,Revolver!V19="Yes"),1,0)</f>
        <v>0</v>
      </c>
      <c r="K16">
        <f>IF(AND(Revolver!B19=1,Revolver!V19="Yes"),1,0)</f>
        <v>0</v>
      </c>
      <c r="L16">
        <f>IF(AND(Revolver!B19=1,Revolver!V19="Yes"),1,0)</f>
        <v>0</v>
      </c>
      <c r="N16">
        <f>IF(AND(SMG!B20=1,SMG!V20="Yes"),1,0)</f>
        <v>0</v>
      </c>
      <c r="O16">
        <f>IF(AND(SMG!B20=2,SMG!V20="Yes"),1,0)</f>
        <v>0</v>
      </c>
      <c r="P16">
        <f>IF(AND(Revolver!G19=1,Revolver!AB19="Yes"),1,0)</f>
        <v>0</v>
      </c>
      <c r="Q16">
        <f>IF(AND(SMG!B20=4,SMG!V20="Yes"),1,0)</f>
        <v>0</v>
      </c>
      <c r="S16">
        <f>IF(AND(Rifle!B20=1,Rifle!V20="Yes"),1,0)</f>
        <v>0</v>
      </c>
      <c r="T16">
        <f>IF(AND(Rifle!B20=2,Rifle!V20="Yes"),1,0)</f>
        <v>0</v>
      </c>
      <c r="U16">
        <f>IF(AND(Rifle!B20=3,Rifle!V20="Yes"),1,0)</f>
        <v>0</v>
      </c>
      <c r="V16">
        <f>IF(AND(Rifle!B20=4,Rifle!V20="Yes"),1,0)</f>
        <v>0</v>
      </c>
      <c r="X16">
        <f>IF(AND('Sniper Rifle'!B19=1,'Sniper Rifle'!V19="Yes"),1,0)</f>
        <v>0</v>
      </c>
      <c r="Y16">
        <f>IF(AND('Sniper Rifle'!B19=2,'Sniper Rifle'!V19="Yes"),1,0)</f>
        <v>0</v>
      </c>
      <c r="Z16">
        <f>IF(AND('Sniper Rifle'!B19=3,'Sniper Rifle'!V19="Yes"),1,0)</f>
        <v>0</v>
      </c>
      <c r="AA16">
        <f>IF(AND('Sniper Rifle'!B19=4,'Sniper Rifle'!V19="Yes"),1,0)</f>
        <v>0</v>
      </c>
      <c r="AC16">
        <f>IF(AND('Spacer Rifle'!B19=1,'Spacer Rifle'!V19="Yes"),1,0)</f>
        <v>0</v>
      </c>
      <c r="AD16">
        <f>IF(AND('Spacer Rifle'!B19=2,'Spacer Rifle'!V19="Yes"),1,0)</f>
        <v>0</v>
      </c>
      <c r="AE16">
        <f>IF(AND('Spacer Rifle'!B19=3,'Spacer Rifle'!V19="Yes"),1,0)</f>
        <v>0</v>
      </c>
      <c r="AF16">
        <f>IF(AND('Spacer Rifle'!B19=4,'Spacer Rifle'!V19="Yes"),1,0)</f>
        <v>0</v>
      </c>
      <c r="AH16">
        <f>IF(AND(LMG!B20=1,LMG!V20="Yes"),1,0)</f>
        <v>0</v>
      </c>
      <c r="AI16">
        <f>IF(AND(LMG!B20=2,LMG!V20="Yes"),1,0)</f>
        <v>0</v>
      </c>
      <c r="AJ16">
        <f>IF(AND(LMG!B20=3,LMG!V20="Yes"),1,0)</f>
        <v>0</v>
      </c>
      <c r="AK16">
        <f>IF(AND(LMG!B20=4,LMG!V20="Yes"),1,0)</f>
        <v>0</v>
      </c>
      <c r="AM16">
        <f>IF(AND(Shotgun!B20=1,Shotgun!V20="Yes"),1,0)</f>
        <v>0</v>
      </c>
      <c r="AN16">
        <f>IF(AND(Shotgun!B20=2,Shotgun!V20="Yes"),1,0)</f>
        <v>0</v>
      </c>
      <c r="AO16">
        <f>IF(AND(Shotgun!B20=3,Shotgun!V20="Yes"),1,0)</f>
        <v>0</v>
      </c>
      <c r="AP16">
        <f>IF(AND(Shotgun!B20=4,Shotgun!V20="Yes"),1,0)</f>
        <v>0</v>
      </c>
    </row>
    <row r="17" spans="4:4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I17">
        <f>IF(AND(Revolver!B20=1,Revolver!V20="Yes"),1,0)</f>
        <v>0</v>
      </c>
      <c r="J17">
        <f>IF(AND(Revolver!B20=1,Revolver!V20="Yes"),1,0)</f>
        <v>0</v>
      </c>
      <c r="K17">
        <f>IF(AND(Revolver!B20=1,Revolver!V20="Yes"),1,0)</f>
        <v>0</v>
      </c>
      <c r="L17">
        <f>IF(AND(Revolver!B20=1,Revolver!V20="Yes"),1,0)</f>
        <v>0</v>
      </c>
      <c r="N17">
        <f>IF(AND(SMG!B21=1,SMG!V21="Yes"),1,0)</f>
        <v>0</v>
      </c>
      <c r="O17">
        <f>IF(AND(SMG!B21=2,SMG!V21="Yes"),1,0)</f>
        <v>0</v>
      </c>
      <c r="P17">
        <f>IF(AND(Revolver!G20=1,Revolver!AB20="Yes"),1,0)</f>
        <v>0</v>
      </c>
      <c r="Q17">
        <f>IF(AND(SMG!B21=4,SMG!V21="Yes"),1,0)</f>
        <v>0</v>
      </c>
      <c r="S17">
        <f>IF(AND(Rifle!B21=1,Rifle!V21="Yes"),1,0)</f>
        <v>0</v>
      </c>
      <c r="T17">
        <f>IF(AND(Rifle!B21=2,Rifle!V21="Yes"),1,0)</f>
        <v>0</v>
      </c>
      <c r="U17">
        <f>IF(AND(Rifle!B21=3,Rifle!V21="Yes"),1,0)</f>
        <v>0</v>
      </c>
      <c r="V17">
        <f>IF(AND(Rifle!B21=4,Rifle!V21="Yes"),1,0)</f>
        <v>0</v>
      </c>
      <c r="X17">
        <f>IF(AND('Sniper Rifle'!B20=1,'Sniper Rifle'!V20="Yes"),1,0)</f>
        <v>0</v>
      </c>
      <c r="Y17">
        <f>IF(AND('Sniper Rifle'!B20=2,'Sniper Rifle'!V20="Yes"),1,0)</f>
        <v>0</v>
      </c>
      <c r="Z17">
        <f>IF(AND('Sniper Rifle'!B20=3,'Sniper Rifle'!V20="Yes"),1,0)</f>
        <v>0</v>
      </c>
      <c r="AA17">
        <f>IF(AND('Sniper Rifle'!B20=4,'Sniper Rifle'!V20="Yes"),1,0)</f>
        <v>0</v>
      </c>
      <c r="AC17">
        <f>IF(AND('Spacer Rifle'!B20=1,'Spacer Rifle'!V20="Yes"),1,0)</f>
        <v>0</v>
      </c>
      <c r="AD17">
        <f>IF(AND('Spacer Rifle'!B20=2,'Spacer Rifle'!V20="Yes"),1,0)</f>
        <v>0</v>
      </c>
      <c r="AE17">
        <f>IF(AND('Spacer Rifle'!B20=3,'Spacer Rifle'!V20="Yes"),1,0)</f>
        <v>0</v>
      </c>
      <c r="AF17">
        <f>IF(AND('Spacer Rifle'!B20=4,'Spacer Rifle'!V20="Yes"),1,0)</f>
        <v>0</v>
      </c>
      <c r="AH17">
        <f>IF(AND(LMG!B21=1,LMG!V21="Yes"),1,0)</f>
        <v>0</v>
      </c>
      <c r="AI17">
        <f>IF(AND(LMG!B21=2,LMG!V21="Yes"),1,0)</f>
        <v>0</v>
      </c>
      <c r="AJ17">
        <f>IF(AND(LMG!B21=3,LMG!V21="Yes"),1,0)</f>
        <v>0</v>
      </c>
      <c r="AK17">
        <f>IF(AND(LMG!B21=4,LMG!V21="Yes"),1,0)</f>
        <v>0</v>
      </c>
      <c r="AM17">
        <f>IF(AND(Shotgun!B21=1,Shotgun!V21="Yes"),1,0)</f>
        <v>0</v>
      </c>
      <c r="AN17">
        <f>IF(AND(Shotgun!B21=2,Shotgun!V21="Yes"),1,0)</f>
        <v>0</v>
      </c>
      <c r="AO17">
        <f>IF(AND(Shotgun!B21=3,Shotgun!V21="Yes"),1,0)</f>
        <v>0</v>
      </c>
      <c r="AP17">
        <f>IF(AND(Shotgun!B21=4,Shotgun!V21="Yes"),1,0)</f>
        <v>0</v>
      </c>
    </row>
    <row r="18" spans="4:4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I18">
        <f>IF(AND(Revolver!B21=1,Revolver!V21="Yes"),1,0)</f>
        <v>0</v>
      </c>
      <c r="J18">
        <f>IF(AND(Revolver!B21=1,Revolver!V21="Yes"),1,0)</f>
        <v>0</v>
      </c>
      <c r="K18">
        <f>IF(AND(Revolver!B21=1,Revolver!V21="Yes"),1,0)</f>
        <v>0</v>
      </c>
      <c r="L18">
        <f>IF(AND(Revolver!B21=1,Revolver!V21="Yes"),1,0)</f>
        <v>0</v>
      </c>
      <c r="N18">
        <f>IF(AND(SMG!B22=1,SMG!V22="Yes"),1,0)</f>
        <v>0</v>
      </c>
      <c r="O18">
        <f>IF(AND(SMG!B22=2,SMG!V22="Yes"),1,0)</f>
        <v>0</v>
      </c>
      <c r="P18">
        <f>IF(AND(Revolver!G21=1,Revolver!AB21="Yes"),1,0)</f>
        <v>0</v>
      </c>
      <c r="Q18">
        <f>IF(AND(SMG!B22=4,SMG!V22="Yes"),1,0)</f>
        <v>0</v>
      </c>
      <c r="S18">
        <f>IF(AND(Rifle!B22=1,Rifle!V22="Yes"),1,0)</f>
        <v>0</v>
      </c>
      <c r="T18">
        <f>IF(AND(Rifle!B22=2,Rifle!V22="Yes"),1,0)</f>
        <v>0</v>
      </c>
      <c r="U18">
        <f>IF(AND(Rifle!B22=3,Rifle!V22="Yes"),1,0)</f>
        <v>0</v>
      </c>
      <c r="V18">
        <f>IF(AND(Rifle!B22=4,Rifle!V22="Yes"),1,0)</f>
        <v>0</v>
      </c>
      <c r="X18">
        <f>IF(AND('Sniper Rifle'!B21=1,'Sniper Rifle'!V21="Yes"),1,0)</f>
        <v>0</v>
      </c>
      <c r="Y18">
        <f>IF(AND('Sniper Rifle'!B21=2,'Sniper Rifle'!V21="Yes"),1,0)</f>
        <v>0</v>
      </c>
      <c r="Z18">
        <f>IF(AND('Sniper Rifle'!B21=3,'Sniper Rifle'!V21="Yes"),1,0)</f>
        <v>0</v>
      </c>
      <c r="AA18">
        <f>IF(AND('Sniper Rifle'!B21=4,'Sniper Rifle'!V21="Yes"),1,0)</f>
        <v>0</v>
      </c>
      <c r="AC18">
        <f>IF(AND('Spacer Rifle'!B21=1,'Spacer Rifle'!V21="Yes"),1,0)</f>
        <v>0</v>
      </c>
      <c r="AD18">
        <f>IF(AND('Spacer Rifle'!B21=2,'Spacer Rifle'!V21="Yes"),1,0)</f>
        <v>0</v>
      </c>
      <c r="AE18">
        <f>IF(AND('Spacer Rifle'!B21=3,'Spacer Rifle'!V21="Yes"),1,0)</f>
        <v>0</v>
      </c>
      <c r="AF18">
        <f>IF(AND('Spacer Rifle'!B21=4,'Spacer Rifle'!V21="Yes"),1,0)</f>
        <v>0</v>
      </c>
      <c r="AH18">
        <f>IF(AND(LMG!B22=1,LMG!V22="Yes"),1,0)</f>
        <v>0</v>
      </c>
      <c r="AI18">
        <f>IF(AND(LMG!B22=2,LMG!V22="Yes"),1,0)</f>
        <v>0</v>
      </c>
      <c r="AJ18">
        <f>IF(AND(LMG!B22=3,LMG!V22="Yes"),1,0)</f>
        <v>0</v>
      </c>
      <c r="AK18">
        <f>IF(AND(LMG!B22=4,LMG!V22="Yes"),1,0)</f>
        <v>0</v>
      </c>
      <c r="AM18">
        <f>IF(AND(Shotgun!B22=1,Shotgun!V22="Yes"),1,0)</f>
        <v>0</v>
      </c>
      <c r="AN18">
        <f>IF(AND(Shotgun!B22=2,Shotgun!V22="Yes"),1,0)</f>
        <v>0</v>
      </c>
      <c r="AO18">
        <f>IF(AND(Shotgun!B22=3,Shotgun!V22="Yes"),1,0)</f>
        <v>0</v>
      </c>
      <c r="AP18">
        <f>IF(AND(Shotgun!B22=4,Shotgun!V22="Yes"),1,0)</f>
        <v>0</v>
      </c>
    </row>
    <row r="19" spans="4:4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I19">
        <f>IF(AND(Revolver!B22=1,Revolver!V22="Yes"),1,0)</f>
        <v>0</v>
      </c>
      <c r="J19">
        <f>IF(AND(Revolver!B22=1,Revolver!V22="Yes"),1,0)</f>
        <v>0</v>
      </c>
      <c r="K19">
        <f>IF(AND(Revolver!B22=1,Revolver!V22="Yes"),1,0)</f>
        <v>0</v>
      </c>
      <c r="L19">
        <f>IF(AND(Revolver!B22=1,Revolver!V22="Yes"),1,0)</f>
        <v>0</v>
      </c>
      <c r="N19">
        <f>IF(AND(SMG!B23=1,SMG!V23="Yes"),1,0)</f>
        <v>0</v>
      </c>
      <c r="O19">
        <f>IF(AND(SMG!B23=2,SMG!V23="Yes"),1,0)</f>
        <v>0</v>
      </c>
      <c r="P19">
        <f>IF(AND(Revolver!G22=1,Revolver!AB22="Yes"),1,0)</f>
        <v>0</v>
      </c>
      <c r="Q19">
        <f>IF(AND(SMG!B23=4,SMG!V23="Yes"),1,0)</f>
        <v>0</v>
      </c>
      <c r="S19">
        <f>IF(AND(Rifle!B23=1,Rifle!V23="Yes"),1,0)</f>
        <v>0</v>
      </c>
      <c r="T19">
        <f>IF(AND(Rifle!B23=2,Rifle!V23="Yes"),1,0)</f>
        <v>0</v>
      </c>
      <c r="U19">
        <f>IF(AND(Rifle!B23=3,Rifle!V23="Yes"),1,0)</f>
        <v>0</v>
      </c>
      <c r="V19">
        <f>IF(AND(Rifle!B23=4,Rifle!V23="Yes"),1,0)</f>
        <v>0</v>
      </c>
      <c r="X19">
        <f>IF(AND('Sniper Rifle'!B22=1,'Sniper Rifle'!V22="Yes"),1,0)</f>
        <v>0</v>
      </c>
      <c r="Y19">
        <f>IF(AND('Sniper Rifle'!B22=2,'Sniper Rifle'!V22="Yes"),1,0)</f>
        <v>0</v>
      </c>
      <c r="Z19">
        <f>IF(AND('Sniper Rifle'!B22=3,'Sniper Rifle'!V22="Yes"),1,0)</f>
        <v>0</v>
      </c>
      <c r="AA19">
        <f>IF(AND('Sniper Rifle'!B22=4,'Sniper Rifle'!V22="Yes"),1,0)</f>
        <v>0</v>
      </c>
      <c r="AC19">
        <f>IF(AND('Spacer Rifle'!B22=1,'Spacer Rifle'!V22="Yes"),1,0)</f>
        <v>0</v>
      </c>
      <c r="AD19">
        <f>IF(AND('Spacer Rifle'!B22=2,'Spacer Rifle'!V22="Yes"),1,0)</f>
        <v>0</v>
      </c>
      <c r="AE19">
        <f>IF(AND('Spacer Rifle'!B22=3,'Spacer Rifle'!V22="Yes"),1,0)</f>
        <v>0</v>
      </c>
      <c r="AF19">
        <f>IF(AND('Spacer Rifle'!B22=4,'Spacer Rifle'!V22="Yes"),1,0)</f>
        <v>0</v>
      </c>
      <c r="AH19">
        <f>IF(AND(LMG!B23=1,LMG!V23="Yes"),1,0)</f>
        <v>0</v>
      </c>
      <c r="AI19">
        <f>IF(AND(LMG!B23=2,LMG!V23="Yes"),1,0)</f>
        <v>0</v>
      </c>
      <c r="AJ19">
        <f>IF(AND(LMG!B23=3,LMG!V23="Yes"),1,0)</f>
        <v>0</v>
      </c>
      <c r="AK19">
        <f>IF(AND(LMG!B23=4,LMG!V23="Yes"),1,0)</f>
        <v>0</v>
      </c>
      <c r="AM19">
        <f>IF(AND(Shotgun!B23=1,Shotgun!V23="Yes"),1,0)</f>
        <v>0</v>
      </c>
      <c r="AN19">
        <f>IF(AND(Shotgun!B23=2,Shotgun!V23="Yes"),1,0)</f>
        <v>0</v>
      </c>
      <c r="AO19">
        <f>IF(AND(Shotgun!B23=3,Shotgun!V23="Yes"),1,0)</f>
        <v>0</v>
      </c>
      <c r="AP19">
        <f>IF(AND(Shotgun!B23=4,Shotgun!V23="Yes"),1,0)</f>
        <v>0</v>
      </c>
    </row>
    <row r="20" spans="4:4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I20">
        <f>IF(AND(Revolver!B23=1,Revolver!V23="Yes"),1,0)</f>
        <v>0</v>
      </c>
      <c r="J20">
        <f>IF(AND(Revolver!B23=1,Revolver!V23="Yes"),1,0)</f>
        <v>0</v>
      </c>
      <c r="K20">
        <f>IF(AND(Revolver!B23=1,Revolver!V23="Yes"),1,0)</f>
        <v>0</v>
      </c>
      <c r="L20">
        <f>IF(AND(Revolver!B23=1,Revolver!V23="Yes"),1,0)</f>
        <v>0</v>
      </c>
      <c r="N20">
        <f>IF(AND(SMG!B24=1,SMG!V24="Yes"),1,0)</f>
        <v>0</v>
      </c>
      <c r="O20">
        <f>IF(AND(SMG!B24=2,SMG!V24="Yes"),1,0)</f>
        <v>0</v>
      </c>
      <c r="P20">
        <f>IF(AND(Revolver!G23=1,Revolver!AB23="Yes"),1,0)</f>
        <v>0</v>
      </c>
      <c r="Q20">
        <f>IF(AND(SMG!B24=4,SMG!V24="Yes"),1,0)</f>
        <v>0</v>
      </c>
      <c r="S20">
        <f>IF(AND(Rifle!B24=1,Rifle!V24="Yes"),1,0)</f>
        <v>0</v>
      </c>
      <c r="T20">
        <f>IF(AND(Rifle!B24=2,Rifle!V24="Yes"),1,0)</f>
        <v>0</v>
      </c>
      <c r="U20">
        <f>IF(AND(Rifle!B24=3,Rifle!V24="Yes"),1,0)</f>
        <v>0</v>
      </c>
      <c r="V20">
        <f>IF(AND(Rifle!B24=4,Rifle!V24="Yes"),1,0)</f>
        <v>0</v>
      </c>
      <c r="X20">
        <f>IF(AND('Sniper Rifle'!B23=1,'Sniper Rifle'!V23="Yes"),1,0)</f>
        <v>0</v>
      </c>
      <c r="Y20">
        <f>IF(AND('Sniper Rifle'!B23=2,'Sniper Rifle'!V23="Yes"),1,0)</f>
        <v>0</v>
      </c>
      <c r="Z20">
        <f>IF(AND('Sniper Rifle'!B23=3,'Sniper Rifle'!V23="Yes"),1,0)</f>
        <v>0</v>
      </c>
      <c r="AA20">
        <f>IF(AND('Sniper Rifle'!B23=4,'Sniper Rifle'!V23="Yes"),1,0)</f>
        <v>0</v>
      </c>
      <c r="AC20">
        <f>IF(AND('Spacer Rifle'!B23=1,'Spacer Rifle'!V23="Yes"),1,0)</f>
        <v>0</v>
      </c>
      <c r="AD20">
        <f>IF(AND('Spacer Rifle'!B23=2,'Spacer Rifle'!V23="Yes"),1,0)</f>
        <v>0</v>
      </c>
      <c r="AE20">
        <f>IF(AND('Spacer Rifle'!B23=3,'Spacer Rifle'!V23="Yes"),1,0)</f>
        <v>0</v>
      </c>
      <c r="AF20">
        <f>IF(AND('Spacer Rifle'!B23=4,'Spacer Rifle'!V23="Yes"),1,0)</f>
        <v>0</v>
      </c>
      <c r="AH20">
        <f>IF(AND(LMG!B24=1,LMG!V24="Yes"),1,0)</f>
        <v>0</v>
      </c>
      <c r="AI20">
        <f>IF(AND(LMG!B24=2,LMG!V24="Yes"),1,0)</f>
        <v>0</v>
      </c>
      <c r="AJ20">
        <f>IF(AND(LMG!B24=3,LMG!V24="Yes"),1,0)</f>
        <v>0</v>
      </c>
      <c r="AK20">
        <f>IF(AND(LMG!B24=4,LMG!V24="Yes"),1,0)</f>
        <v>0</v>
      </c>
      <c r="AM20">
        <f>IF(AND(Shotgun!B24=1,Shotgun!V24="Yes"),1,0)</f>
        <v>0</v>
      </c>
      <c r="AN20">
        <f>IF(AND(Shotgun!B24=2,Shotgun!V24="Yes"),1,0)</f>
        <v>0</v>
      </c>
      <c r="AO20">
        <f>IF(AND(Shotgun!B24=3,Shotgun!V24="Yes"),1,0)</f>
        <v>0</v>
      </c>
      <c r="AP20">
        <f>IF(AND(Shotgun!B24=4,Shotgun!V24="Yes"),1,0)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V4" sqref="V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81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45</v>
      </c>
      <c r="B4" s="11" t="s">
        <v>43</v>
      </c>
      <c r="C4" s="2">
        <f>SUM(((Table168[[#This Row],[Avg DPS]]*(Table168[[#This Row],[Range]]))+(Table168[[#This Row],[Avg DPS]]*Table168[[#This Row],[Arm Pen (%)]]))/100)</f>
        <v>1.6326315789473682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26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62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P14" sqref="P14:S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93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2</v>
      </c>
      <c r="B4" s="11" t="s">
        <v>43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2"/>
    </row>
    <row r="5" spans="1:22">
      <c r="A5" s="6" t="s">
        <v>29</v>
      </c>
      <c r="B5" s="11" t="s">
        <v>43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3"/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105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106</v>
      </c>
    </row>
    <row r="8" spans="1:22">
      <c r="A8" s="14" t="s">
        <v>26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105</v>
      </c>
    </row>
    <row r="9" spans="1:22">
      <c r="A9" s="4" t="s">
        <v>27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106</v>
      </c>
    </row>
    <row r="10" spans="1:22" s="4" customFormat="1">
      <c r="A10" s="1" t="s">
        <v>71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105</v>
      </c>
    </row>
    <row r="11" spans="1:22">
      <c r="A11" s="4" t="s">
        <v>100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106</v>
      </c>
    </row>
    <row r="12" spans="1:22">
      <c r="A12" s="1" t="s">
        <v>98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105</v>
      </c>
    </row>
    <row r="13" spans="1:22">
      <c r="A13" t="s">
        <v>101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106</v>
      </c>
    </row>
    <row r="14" spans="1:22">
      <c r="A14" t="s">
        <v>170</v>
      </c>
      <c r="B14" s="12"/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106</v>
      </c>
    </row>
    <row r="15" spans="1:22">
      <c r="B15" s="12"/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  <c r="T15" s="19"/>
      <c r="U15" s="20"/>
      <c r="V15" s="23"/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55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tabSelected="1" workbookViewId="0">
      <selection activeCell="G24" sqref="G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  <c r="H1" s="1" t="s">
        <v>92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46</v>
      </c>
      <c r="B4" s="11" t="s">
        <v>43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48</v>
      </c>
      <c r="B5" s="11" t="s">
        <v>43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39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105</v>
      </c>
    </row>
    <row r="7" spans="1:22">
      <c r="A7" s="14" t="s">
        <v>32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105</v>
      </c>
    </row>
    <row r="8" spans="1:22">
      <c r="A8" t="s">
        <v>40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106</v>
      </c>
    </row>
    <row r="9" spans="1:22">
      <c r="A9" t="s">
        <v>38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106</v>
      </c>
    </row>
    <row r="10" spans="1:22">
      <c r="A10" t="s">
        <v>30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106</v>
      </c>
    </row>
    <row r="11" spans="1:22">
      <c r="A11" t="s">
        <v>31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106</v>
      </c>
    </row>
    <row r="12" spans="1:22">
      <c r="A12" s="4" t="s">
        <v>34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106</v>
      </c>
    </row>
    <row r="13" spans="1:22">
      <c r="A13" s="4" t="s">
        <v>35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106</v>
      </c>
    </row>
    <row r="14" spans="1:22">
      <c r="A14" s="4" t="s">
        <v>76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106</v>
      </c>
    </row>
    <row r="15" spans="1:22">
      <c r="A15" t="s">
        <v>95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106</v>
      </c>
    </row>
    <row r="16" spans="1:22">
      <c r="A16" s="1" t="s">
        <v>91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105</v>
      </c>
    </row>
    <row r="17" spans="1:22" s="4" customFormat="1">
      <c r="A17" t="s">
        <v>94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106</v>
      </c>
    </row>
    <row r="18" spans="1:22">
      <c r="A18" s="1" t="s">
        <v>96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105</v>
      </c>
    </row>
    <row r="19" spans="1:22">
      <c r="A19" t="s">
        <v>103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106</v>
      </c>
    </row>
    <row r="20" spans="1:22">
      <c r="A20" s="7" t="s">
        <v>102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106</v>
      </c>
    </row>
    <row r="21" spans="1:22">
      <c r="A21" t="s">
        <v>164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1</v>
      </c>
      <c r="P21">
        <v>0.6</v>
      </c>
      <c r="Q21">
        <v>0.75</v>
      </c>
      <c r="R21">
        <v>0.84</v>
      </c>
      <c r="S21">
        <v>0.72</v>
      </c>
      <c r="T21">
        <v>70</v>
      </c>
      <c r="V21" t="s">
        <v>106</v>
      </c>
    </row>
    <row r="22" spans="1:22">
      <c r="A22" t="s">
        <v>165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1.72</v>
      </c>
      <c r="P22">
        <v>0.59</v>
      </c>
      <c r="Q22">
        <v>0.7</v>
      </c>
      <c r="R22">
        <v>0.94</v>
      </c>
      <c r="S22">
        <v>0.86</v>
      </c>
      <c r="T22">
        <v>88</v>
      </c>
      <c r="V22" t="s">
        <v>106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ref="O23:O29" si="1">60/N23</f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45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Q41" sqref="Q4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79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49</v>
      </c>
      <c r="B4" s="11" t="s">
        <v>43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2"/>
    </row>
    <row r="5" spans="1:22">
      <c r="A5" s="14" t="s">
        <v>41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3.141916666666666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54.9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105</v>
      </c>
    </row>
    <row r="6" spans="1:22">
      <c r="A6" s="14" t="s">
        <v>75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105</v>
      </c>
    </row>
    <row r="7" spans="1:22">
      <c r="A7" s="1" t="s">
        <v>99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2.8188557692307694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49.9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105</v>
      </c>
    </row>
    <row r="8" spans="1:22">
      <c r="B8" s="4"/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ref="O8:O16" si="0">60/N8</f>
        <v>#DIV/0!</v>
      </c>
      <c r="T8" s="17"/>
      <c r="U8" s="18"/>
      <c r="V8" s="22"/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39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47</v>
      </c>
      <c r="B4" s="11" t="s">
        <v>43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30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W12" sqref="W1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78</v>
      </c>
      <c r="H1" s="1" t="s">
        <v>89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50</v>
      </c>
      <c r="B4" s="11" t="s">
        <v>43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</row>
    <row r="5" spans="1:22">
      <c r="A5" s="6" t="s">
        <v>73</v>
      </c>
      <c r="B5" s="11" t="s">
        <v>43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</row>
    <row r="6" spans="1:22">
      <c r="A6" s="14" t="s">
        <v>28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V6" t="s">
        <v>105</v>
      </c>
    </row>
    <row r="7" spans="1:22">
      <c r="A7" s="14" t="s">
        <v>74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105</v>
      </c>
    </row>
    <row r="8" spans="1:22">
      <c r="A8" s="1" t="s">
        <v>85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105</v>
      </c>
    </row>
    <row r="9" spans="1:22">
      <c r="A9" t="s">
        <v>86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106</v>
      </c>
    </row>
    <row r="10" spans="1:22">
      <c r="A10" t="s">
        <v>83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106</v>
      </c>
    </row>
    <row r="11" spans="1:22">
      <c r="A11" s="1" t="s">
        <v>84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105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24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G18" sqref="G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80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52</v>
      </c>
      <c r="B4" s="11" t="s">
        <v>43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2"/>
    </row>
    <row r="5" spans="1:22">
      <c r="A5" s="6" t="s">
        <v>53</v>
      </c>
      <c r="B5" s="11" t="s">
        <v>43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3"/>
    </row>
    <row r="6" spans="1:22">
      <c r="A6" s="14" t="s">
        <v>90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105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18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2022-10-01T00:49:11Z</dcterms:modified>
</cp:coreProperties>
</file>