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7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<sst xmlns="http://schemas.openxmlformats.org/spreadsheetml/2006/main" count="737" uniqueCount="282">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</sst>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5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1">
      <calculatedColumnFormula>SUM(Table1689[[#This Row],[DPS]]*Table1689[[#This Row],[Avg Accuracy]])</calculatedColumnFormula>
    </tableColumn>
    <tableColumn id="15" name="DPS" dataDxfId="9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6"/>
    <tableColumn id="22" name="Balance" dataDxfId="85">
      <calculatedColumnFormula>SUM(((Table168[[#This Row],[Avg DPS]]*(Table168[[#This Row],[Range]]))+(Table168[[#This Row],[Avg DPS]]*Table168[[#This Row],[Arm Pen (%)]]))/100)</calculatedColumnFormula>
    </tableColumn>
    <tableColumn id="20" name="Avg DPS" dataDxfId="84">
      <calculatedColumnFormula>SUM(Table168[[#This Row],[DPS]]*Table168[[#This Row],[Avg Accuracy]])</calculatedColumnFormula>
    </tableColumn>
    <tableColumn id="15" name="DPS" dataDxfId="83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2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8"/>
    <tableColumn id="22" name="Balance" dataDxfId="77">
      <calculatedColumnFormula>SUM(((Table16[[#This Row],[Avg DPS]]*(Table16[[#This Row],[Range]]))+(Table16[[#This Row],[Avg DPS]]*Table16[[#This Row],[Arm Pen (%)]]))/100)</calculatedColumnFormula>
    </tableColumn>
    <tableColumn id="20" name="Avg DPS" dataDxfId="76">
      <calculatedColumnFormula>SUM(Table16[[#This Row],[DPS]]*Table16[[#This Row],[Avg Accuracy]])</calculatedColumnFormula>
    </tableColumn>
    <tableColumn id="15" name="DPS" dataDxfId="7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2"/>
    <tableColumn id="14" name="Weight" dataDxfId="71"/>
    <tableColumn id="21" name="Craftable" dataDxfId="70"/>
    <tableColumn id="23" name="Value" dataDxfId="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5">
      <calculatedColumnFormula>SUM(Table16810[[#This Row],[DPS]]*Table16810[[#This Row],[Avg Accuracy]])</calculatedColumnFormula>
    </tableColumn>
    <tableColumn id="15" name="DPS" dataDxfId="6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I29" sqref="I29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120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121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122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123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216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225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224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226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227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228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229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230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231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232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234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233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245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94" priority="2" operator="greaterThan">
      <formula>1.73</formula>
    </cfRule>
  </conditionalFormatting>
  <conditionalFormatting sqref="O1:O1048576">
    <cfRule type="cellIs" dxfId="9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173</v>
      </c>
      <c r="K1" s="1" t="s">
        <v>166</v>
      </c>
      <c r="Q1" t="s">
        <v>181</v>
      </c>
      <c r="X1" s="41"/>
    </row>
    <row r="2" spans="1:24">
      <c r="A2" t="s">
        <v>23</v>
      </c>
      <c r="B2" t="s">
        <v>184</v>
      </c>
      <c r="E2" t="s">
        <v>179</v>
      </c>
      <c r="N2" t="s">
        <v>180</v>
      </c>
      <c r="Q2" t="s">
        <v>174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158</v>
      </c>
      <c r="F3" t="s">
        <v>133</v>
      </c>
      <c r="G3" t="s">
        <v>154</v>
      </c>
      <c r="H3" t="s">
        <v>134</v>
      </c>
      <c r="I3" t="s">
        <v>155</v>
      </c>
      <c r="J3" t="s">
        <v>135</v>
      </c>
      <c r="K3" t="s">
        <v>156</v>
      </c>
      <c r="L3" t="s">
        <v>143</v>
      </c>
      <c r="M3" t="s">
        <v>157</v>
      </c>
      <c r="N3" t="s">
        <v>168</v>
      </c>
      <c r="O3" t="s">
        <v>175</v>
      </c>
      <c r="P3" t="s">
        <v>176</v>
      </c>
      <c r="Q3" t="s">
        <v>177</v>
      </c>
      <c r="R3" t="s">
        <v>159</v>
      </c>
      <c r="S3" t="s">
        <v>132</v>
      </c>
      <c r="T3" t="s">
        <v>178</v>
      </c>
      <c r="U3" s="16" t="s">
        <v>79</v>
      </c>
      <c r="V3" s="21" t="s">
        <v>91</v>
      </c>
      <c r="W3" s="21" t="s">
        <v>204</v>
      </c>
    </row>
    <row r="4" spans="1:24" ht="15.75" thickTop="1">
      <c r="A4" s="6" t="s">
        <v>165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109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170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109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171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109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172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109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182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183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169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96</v>
      </c>
      <c r="F3" t="s">
        <v>97</v>
      </c>
      <c r="G3" t="s">
        <v>106</v>
      </c>
      <c r="H3" t="s">
        <v>105</v>
      </c>
      <c r="I3" t="s">
        <v>95</v>
      </c>
      <c r="J3" t="s">
        <v>99</v>
      </c>
      <c r="K3" t="s">
        <v>100</v>
      </c>
      <c r="L3" t="s">
        <v>5</v>
      </c>
      <c r="M3" s="15" t="s">
        <v>78</v>
      </c>
      <c r="N3" s="16" t="s">
        <v>79</v>
      </c>
      <c r="O3" s="21" t="s">
        <v>98</v>
      </c>
      <c r="P3" s="21" t="s">
        <v>91</v>
      </c>
      <c r="Q3" s="21" t="s">
        <v>214</v>
      </c>
    </row>
    <row r="4" spans="1:17" s="4" customFormat="1" ht="15.75" thickTop="1">
      <c r="A4" s="6" t="s">
        <v>104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129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130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118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109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119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109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103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108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126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127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128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131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189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215</v>
      </c>
    </row>
    <row r="16" spans="1:17">
      <c r="A16" s="1" t="s">
        <v>190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196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244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E21" sqref="E2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270</v>
      </c>
      <c r="C1" t="s">
        <v>275</v>
      </c>
      <c r="D1" t="s">
        <v>271</v>
      </c>
      <c r="E1" t="s">
        <v>272</v>
      </c>
      <c r="F1" t="s">
        <v>273</v>
      </c>
    </row>
    <row r="2" spans="1:12">
      <c r="A2" s="1" t="s">
        <v>55</v>
      </c>
      <c r="B2" s="1" t="s">
        <v>56</v>
      </c>
      <c r="C2" s="1" t="s">
        <v>276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/>
      <c r="L2" s="1"/>
    </row>
    <row r="3" spans="1:12">
      <c r="A3" t="s">
        <v>50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42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51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52</v>
      </c>
      <c r="B6">
        <f>COUNTIF(Rifle!B:B, 1)</f>
        <v>17</v>
      </c>
      <c r="C6">
        <f>COUNTIF(Rifle!B:B, "1B")</f>
        <v>0</v>
      </c>
      <c r="D6">
        <f>COUNTIF(Rifle!B:B, 2)</f>
        <v>7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46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53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47</v>
      </c>
      <c r="B9">
        <f>COUNTIF(LMG!B:B, 1)</f>
        <v>5</v>
      </c>
      <c r="C9">
        <f>COUNTIF(LMG!B:B, "1B")</f>
        <v>0</v>
      </c>
      <c r="D9">
        <f>COUNTIF(LMG!B:B, 2)</f>
        <v>1</v>
      </c>
      <c r="E9">
        <f>COUNTIF(LMG!B:B, 3)</f>
        <v>1</v>
      </c>
      <c r="F9">
        <f>COUNTIF(LMG!B:B, 4)</f>
        <v>0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54</v>
      </c>
      <c r="B10">
        <f>COUNTIF(Shotgun!B:B, 1)</f>
        <v>1</v>
      </c>
      <c r="C10">
        <f>COUNTIF(Shotgun!B:B, "1B")</f>
        <v>0</v>
      </c>
      <c r="D10">
        <f>COUNTIF(Shotgun!B:B, 2)</f>
        <v>0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66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167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268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274</v>
      </c>
      <c r="B15" s="41" t="s">
        <v>92</v>
      </c>
      <c r="C15" s="41" t="s">
        <v>93</v>
      </c>
      <c r="D15" s="41" t="s">
        <v>92</v>
      </c>
      <c r="E15" s="41" t="s">
        <v>92</v>
      </c>
      <c r="F15" s="41" t="s">
        <v>93</v>
      </c>
      <c r="G15" s="41"/>
      <c r="H15" s="41"/>
      <c r="I15" s="41"/>
      <c r="J15" s="41"/>
    </row>
    <row r="17" spans="1:18">
      <c r="A17" t="s">
        <v>57</v>
      </c>
      <c r="B17">
        <f>SUM(B3:B13)</f>
        <v>47</v>
      </c>
      <c r="C17">
        <f>SUM(C3:C13)</f>
        <v>2</v>
      </c>
      <c r="D17">
        <f t="shared" ref="D17:J17" si="0">SUM(D3:D13)</f>
        <v>15</v>
      </c>
      <c r="E17">
        <f t="shared" si="0"/>
        <v>30</v>
      </c>
      <c r="F17">
        <f t="shared" si="0"/>
        <v>8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246</v>
      </c>
      <c r="R17">
        <f>SUM(B17:P17)</f>
        <v>102</v>
      </c>
    </row>
    <row r="18" spans="1:18">
      <c r="A18" t="s">
        <v>94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136</v>
      </c>
      <c r="W3" s="43" t="s">
        <v>160</v>
      </c>
      <c r="X3" s="41"/>
      <c r="Y3" s="41"/>
    </row>
    <row r="4" spans="2:42">
      <c r="B4" s="42" t="s">
        <v>137</v>
      </c>
      <c r="C4" s="42" t="s">
        <v>138</v>
      </c>
      <c r="D4" s="42" t="s">
        <v>139</v>
      </c>
      <c r="E4" t="s">
        <v>140</v>
      </c>
      <c r="G4" t="s">
        <v>145</v>
      </c>
      <c r="H4" t="s">
        <v>146</v>
      </c>
      <c r="I4" t="s">
        <v>147</v>
      </c>
      <c r="J4" t="s">
        <v>148</v>
      </c>
      <c r="L4" t="s">
        <v>141</v>
      </c>
      <c r="M4" t="s">
        <v>142</v>
      </c>
      <c r="N4" t="s">
        <v>144</v>
      </c>
      <c r="P4" t="s">
        <v>150</v>
      </c>
      <c r="Q4" t="s">
        <v>151</v>
      </c>
      <c r="R4" t="s">
        <v>152</v>
      </c>
      <c r="S4" t="s">
        <v>153</v>
      </c>
      <c r="U4" t="s">
        <v>149</v>
      </c>
      <c r="W4" s="42" t="s">
        <v>137</v>
      </c>
      <c r="X4" s="42" t="s">
        <v>138</v>
      </c>
      <c r="Y4" s="42" t="s">
        <v>139</v>
      </c>
      <c r="Z4" t="s">
        <v>140</v>
      </c>
      <c r="AB4" t="s">
        <v>161</v>
      </c>
      <c r="AC4" t="s">
        <v>162</v>
      </c>
      <c r="AD4" t="s">
        <v>163</v>
      </c>
      <c r="AE4" t="s">
        <v>164</v>
      </c>
      <c r="AG4" t="s">
        <v>141</v>
      </c>
      <c r="AH4" t="s">
        <v>142</v>
      </c>
      <c r="AI4" t="s">
        <v>144</v>
      </c>
      <c r="AK4" t="s">
        <v>150</v>
      </c>
      <c r="AL4" t="s">
        <v>151</v>
      </c>
      <c r="AM4" t="s">
        <v>152</v>
      </c>
      <c r="AN4" t="s">
        <v>153</v>
      </c>
      <c r="AP4" t="s">
        <v>149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188</v>
      </c>
    </row>
    <row r="3" spans="2:2">
      <c r="B3" t="s">
        <v>185</v>
      </c>
    </row>
    <row r="4" spans="2:2">
      <c r="B4" t="s">
        <v>186</v>
      </c>
    </row>
    <row r="5" spans="2:2">
      <c r="B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7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207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208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111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110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107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124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191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192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193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0" priority="2" operator="greaterThan">
      <formula>2.599</formula>
    </cfRule>
  </conditionalFormatting>
  <conditionalFormatting sqref="O1:O1048576">
    <cfRule type="cellIs" dxfId="7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F22" sqref="F22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206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205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204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201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112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113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101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102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202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203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194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195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197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198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200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218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217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219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220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221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222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223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8" priority="2" operator="greaterThan">
      <formula>3.2</formula>
    </cfRule>
  </conditionalFormatting>
  <conditionalFormatting sqref="O4:O123">
    <cfRule type="cellIs" dxfId="6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29" sqref="H2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249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114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115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125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199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242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241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240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235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237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238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236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239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248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247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252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211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116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117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243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>
      <selection activeCell="F21" sqref="F20: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263</v>
      </c>
      <c r="H1" s="1" t="s">
        <v>255</v>
      </c>
      <c r="J1" t="s">
        <v>256</v>
      </c>
      <c r="M1" t="s">
        <v>258</v>
      </c>
      <c r="O1" t="s">
        <v>277</v>
      </c>
      <c r="S1" t="s">
        <v>267</v>
      </c>
      <c r="V1" s="41" t="s">
        <v>210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36</v>
      </c>
      <c r="Q2" t="s">
        <v>253</v>
      </c>
      <c r="R2" t="s">
        <v>254</v>
      </c>
      <c r="S2" t="s">
        <v>35</v>
      </c>
      <c r="V2" s="41"/>
    </row>
    <row r="3" spans="1:26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  <c r="X3" t="s">
        <v>251</v>
      </c>
      <c r="Y3" t="s">
        <v>250</v>
      </c>
      <c r="Z3" t="s">
        <v>257</v>
      </c>
    </row>
    <row r="4" spans="1:26">
      <c r="A4" s="4" t="s">
        <v>259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92</v>
      </c>
      <c r="W4">
        <v>755</v>
      </c>
      <c r="X4" t="s">
        <v>280</v>
      </c>
      <c r="Y4" s="57" t="s">
        <v>278</v>
      </c>
      <c r="Z4" t="s">
        <v>260</v>
      </c>
    </row>
    <row r="5" spans="1:26">
      <c r="A5" s="4" t="s">
        <v>259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92</v>
      </c>
      <c r="W5">
        <v>965</v>
      </c>
      <c r="Y5" s="57" t="s">
        <v>279</v>
      </c>
      <c r="Z5" t="s">
        <v>261</v>
      </c>
    </row>
    <row r="6" spans="1:26">
      <c r="A6" s="4" t="s">
        <v>262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93</v>
      </c>
      <c r="W6">
        <v>1050</v>
      </c>
      <c r="Y6" s="57" t="s">
        <v>281</v>
      </c>
      <c r="Z6" t="s">
        <v>261</v>
      </c>
    </row>
    <row r="7" spans="1:26">
      <c r="A7" s="4" t="s">
        <v>264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93</v>
      </c>
      <c r="W7" s="54"/>
      <c r="X7" s="54"/>
      <c r="Y7" s="54"/>
      <c r="Z7" s="54" t="s">
        <v>261</v>
      </c>
    </row>
    <row r="8" spans="1:26">
      <c r="A8" s="4" t="s">
        <v>266</v>
      </c>
      <c r="B8" s="12" t="s">
        <v>265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92</v>
      </c>
      <c r="Z8" t="s">
        <v>260</v>
      </c>
    </row>
    <row r="9" spans="1:26">
      <c r="A9" s="4" t="s">
        <v>266</v>
      </c>
      <c r="B9" s="12" t="s">
        <v>265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92</v>
      </c>
      <c r="Z9" t="s">
        <v>261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212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213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2023-12-07T07:44:40Z</dcterms:modified>
</cp:coreProperties>
</file>