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4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Shotgun" sheetId="12" r:id="rId8"/>
    <sheet name="Melee" sheetId="17" r:id="rId9"/>
    <sheet name="Misc" sheetId="19" r:id="rId10"/>
    <sheet name="Volumes" sheetId="15" r:id="rId11"/>
    <sheet name="Math" sheetId="18" r:id="rId12"/>
    <sheet name="Formulas" sheetId="20" r:id="rId13"/>
    <sheet name="Comments" sheetId="21" r:id="rId14"/>
  </sheets>
  <calcPr calcId="124519"/>
</workbook>
</file>

<file path=xl/calcChain.xml><?xml version="1.0" encoding="utf-8"?>
<calcChain xmlns="http://schemas.openxmlformats.org/spreadsheetml/2006/main">
  <c r="W17" i="10"/>
  <c r="W16"/>
  <c r="W15"/>
  <c r="W14"/>
  <c r="W13"/>
  <c r="W12"/>
  <c r="W10"/>
  <c r="E8" i="18"/>
  <c r="F8"/>
  <c r="G8"/>
  <c r="H8"/>
  <c r="I8"/>
  <c r="J8"/>
  <c r="K8"/>
  <c r="D8"/>
  <c r="D2"/>
  <c r="W22" i="8"/>
  <c r="W21"/>
  <c r="W20"/>
  <c r="W19"/>
  <c r="W18"/>
  <c r="W17"/>
  <c r="W16"/>
  <c r="W15"/>
  <c r="W14"/>
  <c r="W13"/>
  <c r="W12"/>
  <c r="W11"/>
  <c r="W10"/>
  <c r="W34" i="9"/>
  <c r="W33"/>
  <c r="W31"/>
  <c r="W32"/>
  <c r="W30"/>
  <c r="O33"/>
  <c r="G18" i="8"/>
  <c r="G19"/>
  <c r="G20"/>
  <c r="G21"/>
  <c r="G22"/>
  <c r="G23"/>
  <c r="G24"/>
  <c r="G25"/>
  <c r="G26"/>
  <c r="E18"/>
  <c r="E19"/>
  <c r="E20"/>
  <c r="E21"/>
  <c r="E22"/>
  <c r="O23"/>
  <c r="E23" s="1"/>
  <c r="D23" s="1"/>
  <c r="C23" s="1"/>
  <c r="O24"/>
  <c r="E24" s="1"/>
  <c r="D24" s="1"/>
  <c r="C24" s="1"/>
  <c r="O25"/>
  <c r="E25" s="1"/>
  <c r="D25" s="1"/>
  <c r="C25" s="1"/>
  <c r="O26"/>
  <c r="E26" s="1"/>
  <c r="D26" s="1"/>
  <c r="C26" s="1"/>
  <c r="E11"/>
  <c r="G11"/>
  <c r="O25" i="9"/>
  <c r="E25" s="1"/>
  <c r="E5"/>
  <c r="E18"/>
  <c r="E21"/>
  <c r="E22"/>
  <c r="E23"/>
  <c r="E24"/>
  <c r="E27"/>
  <c r="E28"/>
  <c r="O29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30"/>
  <c r="E30" s="1"/>
  <c r="O31"/>
  <c r="E31" s="1"/>
  <c r="O32"/>
  <c r="E32" s="1"/>
  <c r="O34"/>
  <c r="E34" s="1"/>
  <c r="O35"/>
  <c r="O36"/>
  <c r="O37"/>
  <c r="E37" s="1"/>
  <c r="O38"/>
  <c r="O39"/>
  <c r="E39" s="1"/>
  <c r="O40"/>
  <c r="E40" s="1"/>
  <c r="O41"/>
  <c r="E41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E23" i="5"/>
  <c r="D23" s="1"/>
  <c r="C23" s="1"/>
  <c r="E24"/>
  <c r="E25"/>
  <c r="G19"/>
  <c r="G20"/>
  <c r="G21"/>
  <c r="G22"/>
  <c r="G23"/>
  <c r="G24"/>
  <c r="G25"/>
  <c r="G26"/>
  <c r="G27"/>
  <c r="G28"/>
  <c r="G29"/>
  <c r="G30"/>
  <c r="G31"/>
  <c r="G32"/>
  <c r="O19"/>
  <c r="E19" s="1"/>
  <c r="O20"/>
  <c r="E20" s="1"/>
  <c r="O21"/>
  <c r="E21" s="1"/>
  <c r="O22"/>
  <c r="E22" s="1"/>
  <c r="O23"/>
  <c r="O24"/>
  <c r="O25"/>
  <c r="O26"/>
  <c r="E26" s="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D21" i="18"/>
  <c r="E21"/>
  <c r="F21"/>
  <c r="G21"/>
  <c r="H21"/>
  <c r="I21"/>
  <c r="J21"/>
  <c r="K21"/>
  <c r="M21"/>
  <c r="N21"/>
  <c r="O21"/>
  <c r="P21"/>
  <c r="Q21"/>
  <c r="R21"/>
  <c r="S21"/>
  <c r="T21"/>
  <c r="V21"/>
  <c r="W21"/>
  <c r="X21"/>
  <c r="Y21"/>
  <c r="Z21"/>
  <c r="AA21"/>
  <c r="AB21"/>
  <c r="AC21"/>
  <c r="AE21"/>
  <c r="AF21"/>
  <c r="AG21"/>
  <c r="AH21"/>
  <c r="AI21"/>
  <c r="AJ21"/>
  <c r="AK21"/>
  <c r="AL21"/>
  <c r="AN21"/>
  <c r="AO21"/>
  <c r="AP21"/>
  <c r="AQ21"/>
  <c r="AR21"/>
  <c r="AS21"/>
  <c r="AT21"/>
  <c r="AU21"/>
  <c r="AW21"/>
  <c r="AX21"/>
  <c r="AY21"/>
  <c r="AZ21"/>
  <c r="BA21"/>
  <c r="BB21"/>
  <c r="BC21"/>
  <c r="BD21"/>
  <c r="BF21"/>
  <c r="BG21"/>
  <c r="BH21"/>
  <c r="BI21"/>
  <c r="BJ21"/>
  <c r="BK21"/>
  <c r="BL21"/>
  <c r="BM21"/>
  <c r="BO21"/>
  <c r="BP21"/>
  <c r="BQ21"/>
  <c r="BR21"/>
  <c r="BS21"/>
  <c r="BT21"/>
  <c r="BU21"/>
  <c r="BV21"/>
  <c r="BX21"/>
  <c r="BY21"/>
  <c r="BZ21"/>
  <c r="CA21"/>
  <c r="CB21"/>
  <c r="CC21"/>
  <c r="CD21"/>
  <c r="CE21"/>
  <c r="CG21"/>
  <c r="CH21"/>
  <c r="CI21"/>
  <c r="CJ21"/>
  <c r="CK21"/>
  <c r="CL21"/>
  <c r="CM21"/>
  <c r="CN21"/>
  <c r="D22"/>
  <c r="E22"/>
  <c r="F22"/>
  <c r="G22"/>
  <c r="H22"/>
  <c r="I22"/>
  <c r="J22"/>
  <c r="K22"/>
  <c r="M22"/>
  <c r="N22"/>
  <c r="O22"/>
  <c r="P22"/>
  <c r="Q22"/>
  <c r="R22"/>
  <c r="S22"/>
  <c r="T22"/>
  <c r="V22"/>
  <c r="W22"/>
  <c r="X22"/>
  <c r="Y22"/>
  <c r="Z22"/>
  <c r="AA22"/>
  <c r="AB22"/>
  <c r="AC22"/>
  <c r="AE22"/>
  <c r="AF22"/>
  <c r="AG22"/>
  <c r="AH22"/>
  <c r="AI22"/>
  <c r="AJ22"/>
  <c r="AK22"/>
  <c r="AL22"/>
  <c r="AN22"/>
  <c r="AO22"/>
  <c r="AP22"/>
  <c r="AQ22"/>
  <c r="AR22"/>
  <c r="AS22"/>
  <c r="AT22"/>
  <c r="AU22"/>
  <c r="AW22"/>
  <c r="AX22"/>
  <c r="AY22"/>
  <c r="AZ22"/>
  <c r="BA22"/>
  <c r="BB22"/>
  <c r="BC22"/>
  <c r="BD22"/>
  <c r="BF22"/>
  <c r="BG22"/>
  <c r="BH22"/>
  <c r="BI22"/>
  <c r="BJ22"/>
  <c r="BK22"/>
  <c r="BL22"/>
  <c r="BM22"/>
  <c r="BO22"/>
  <c r="BP22"/>
  <c r="BQ22"/>
  <c r="BR22"/>
  <c r="BS22"/>
  <c r="BT22"/>
  <c r="BU22"/>
  <c r="BV22"/>
  <c r="BX22"/>
  <c r="BY22"/>
  <c r="BZ22"/>
  <c r="CA22"/>
  <c r="CB22"/>
  <c r="CC22"/>
  <c r="CD22"/>
  <c r="CE22"/>
  <c r="CG22"/>
  <c r="CH22"/>
  <c r="CI22"/>
  <c r="CJ22"/>
  <c r="CK22"/>
  <c r="CL22"/>
  <c r="CM22"/>
  <c r="CN22"/>
  <c r="D23"/>
  <c r="E23"/>
  <c r="F23"/>
  <c r="G23"/>
  <c r="H23"/>
  <c r="I23"/>
  <c r="J23"/>
  <c r="K23"/>
  <c r="M23"/>
  <c r="N23"/>
  <c r="O23"/>
  <c r="P23"/>
  <c r="Q23"/>
  <c r="R23"/>
  <c r="S23"/>
  <c r="T23"/>
  <c r="V23"/>
  <c r="W23"/>
  <c r="X23"/>
  <c r="Y23"/>
  <c r="Z23"/>
  <c r="AA23"/>
  <c r="AB23"/>
  <c r="AC23"/>
  <c r="AE23"/>
  <c r="AF23"/>
  <c r="AG23"/>
  <c r="AH23"/>
  <c r="AI23"/>
  <c r="AJ23"/>
  <c r="AK23"/>
  <c r="AL23"/>
  <c r="AN23"/>
  <c r="AO23"/>
  <c r="AP23"/>
  <c r="AQ23"/>
  <c r="AR23"/>
  <c r="AS23"/>
  <c r="AT23"/>
  <c r="AU23"/>
  <c r="AW23"/>
  <c r="AX23"/>
  <c r="AY23"/>
  <c r="AZ23"/>
  <c r="BA23"/>
  <c r="BB23"/>
  <c r="BC23"/>
  <c r="BD23"/>
  <c r="BF23"/>
  <c r="BG23"/>
  <c r="BH23"/>
  <c r="BI23"/>
  <c r="BJ23"/>
  <c r="BK23"/>
  <c r="BL23"/>
  <c r="BM23"/>
  <c r="BO23"/>
  <c r="BP23"/>
  <c r="BQ23"/>
  <c r="BR23"/>
  <c r="BS23"/>
  <c r="BT23"/>
  <c r="BU23"/>
  <c r="BV23"/>
  <c r="BX23"/>
  <c r="BY23"/>
  <c r="BZ23"/>
  <c r="CA23"/>
  <c r="CB23"/>
  <c r="CC23"/>
  <c r="CD23"/>
  <c r="CE23"/>
  <c r="CG23"/>
  <c r="CH23"/>
  <c r="CI23"/>
  <c r="CJ23"/>
  <c r="CK23"/>
  <c r="CL23"/>
  <c r="CM23"/>
  <c r="CN23"/>
  <c r="D24"/>
  <c r="E24"/>
  <c r="F24"/>
  <c r="G24"/>
  <c r="H24"/>
  <c r="I24"/>
  <c r="J24"/>
  <c r="K24"/>
  <c r="M24"/>
  <c r="N24"/>
  <c r="O24"/>
  <c r="P24"/>
  <c r="Q24"/>
  <c r="R24"/>
  <c r="S24"/>
  <c r="T24"/>
  <c r="V24"/>
  <c r="W24"/>
  <c r="X24"/>
  <c r="Y24"/>
  <c r="Z24"/>
  <c r="AA24"/>
  <c r="AB24"/>
  <c r="AC24"/>
  <c r="AE24"/>
  <c r="AF24"/>
  <c r="AG24"/>
  <c r="AH24"/>
  <c r="AI24"/>
  <c r="AJ24"/>
  <c r="AK24"/>
  <c r="AL24"/>
  <c r="AN24"/>
  <c r="AO24"/>
  <c r="AP24"/>
  <c r="AQ24"/>
  <c r="AR24"/>
  <c r="AS24"/>
  <c r="AT24"/>
  <c r="AU24"/>
  <c r="AW24"/>
  <c r="AX24"/>
  <c r="AY24"/>
  <c r="AZ24"/>
  <c r="BA24"/>
  <c r="BB24"/>
  <c r="BC24"/>
  <c r="BD24"/>
  <c r="BF24"/>
  <c r="BG24"/>
  <c r="BH24"/>
  <c r="BI24"/>
  <c r="BJ24"/>
  <c r="BK24"/>
  <c r="BL24"/>
  <c r="BM24"/>
  <c r="BO24"/>
  <c r="BP24"/>
  <c r="BQ24"/>
  <c r="BR24"/>
  <c r="BS24"/>
  <c r="BT24"/>
  <c r="BU24"/>
  <c r="BV24"/>
  <c r="BX24"/>
  <c r="BY24"/>
  <c r="BZ24"/>
  <c r="CA24"/>
  <c r="CB24"/>
  <c r="CC24"/>
  <c r="CD24"/>
  <c r="CE24"/>
  <c r="CG24"/>
  <c r="CH24"/>
  <c r="CI24"/>
  <c r="CJ24"/>
  <c r="CK24"/>
  <c r="CL24"/>
  <c r="CM24"/>
  <c r="CN24"/>
  <c r="D25"/>
  <c r="E25"/>
  <c r="F25"/>
  <c r="G25"/>
  <c r="H25"/>
  <c r="I25"/>
  <c r="J25"/>
  <c r="K25"/>
  <c r="M25"/>
  <c r="N25"/>
  <c r="O25"/>
  <c r="P25"/>
  <c r="Q25"/>
  <c r="R25"/>
  <c r="S25"/>
  <c r="T25"/>
  <c r="V25"/>
  <c r="W25"/>
  <c r="X25"/>
  <c r="Y25"/>
  <c r="Z25"/>
  <c r="AA25"/>
  <c r="AB25"/>
  <c r="AC25"/>
  <c r="AE25"/>
  <c r="AF25"/>
  <c r="AG25"/>
  <c r="AH25"/>
  <c r="AI25"/>
  <c r="AJ25"/>
  <c r="AK25"/>
  <c r="AL25"/>
  <c r="AN25"/>
  <c r="AO25"/>
  <c r="AP25"/>
  <c r="AQ25"/>
  <c r="AR25"/>
  <c r="AS25"/>
  <c r="AT25"/>
  <c r="AU25"/>
  <c r="AW25"/>
  <c r="AX25"/>
  <c r="AY25"/>
  <c r="AZ25"/>
  <c r="BA25"/>
  <c r="BB25"/>
  <c r="BC25"/>
  <c r="BD25"/>
  <c r="BF25"/>
  <c r="BG25"/>
  <c r="BH25"/>
  <c r="BI25"/>
  <c r="BJ25"/>
  <c r="BK25"/>
  <c r="BL25"/>
  <c r="BM25"/>
  <c r="BO25"/>
  <c r="BP25"/>
  <c r="BQ25"/>
  <c r="BR25"/>
  <c r="BS25"/>
  <c r="BT25"/>
  <c r="BU25"/>
  <c r="BV25"/>
  <c r="BX25"/>
  <c r="BY25"/>
  <c r="BZ25"/>
  <c r="CA25"/>
  <c r="CB25"/>
  <c r="CC25"/>
  <c r="CD25"/>
  <c r="CE25"/>
  <c r="CG25"/>
  <c r="CH25"/>
  <c r="CI25"/>
  <c r="CJ25"/>
  <c r="CK25"/>
  <c r="CL25"/>
  <c r="CM25"/>
  <c r="CN25"/>
  <c r="D26"/>
  <c r="E26"/>
  <c r="F26"/>
  <c r="G26"/>
  <c r="H26"/>
  <c r="I26"/>
  <c r="J26"/>
  <c r="K26"/>
  <c r="M26"/>
  <c r="N26"/>
  <c r="O26"/>
  <c r="P26"/>
  <c r="Q26"/>
  <c r="R26"/>
  <c r="S26"/>
  <c r="T26"/>
  <c r="V26"/>
  <c r="W26"/>
  <c r="X26"/>
  <c r="Y26"/>
  <c r="Z26"/>
  <c r="AA26"/>
  <c r="AB26"/>
  <c r="AC26"/>
  <c r="AE26"/>
  <c r="AF26"/>
  <c r="AG26"/>
  <c r="AH26"/>
  <c r="AI26"/>
  <c r="AJ26"/>
  <c r="AK26"/>
  <c r="AL26"/>
  <c r="AN26"/>
  <c r="AO26"/>
  <c r="AP26"/>
  <c r="AQ26"/>
  <c r="AR26"/>
  <c r="AS26"/>
  <c r="AT26"/>
  <c r="AU26"/>
  <c r="AW26"/>
  <c r="AX26"/>
  <c r="AY26"/>
  <c r="AZ26"/>
  <c r="BA26"/>
  <c r="BB26"/>
  <c r="BC26"/>
  <c r="BD26"/>
  <c r="BF26"/>
  <c r="BG26"/>
  <c r="BH26"/>
  <c r="BI26"/>
  <c r="BJ26"/>
  <c r="BK26"/>
  <c r="BL26"/>
  <c r="BM26"/>
  <c r="BO26"/>
  <c r="BP26"/>
  <c r="BQ26"/>
  <c r="BR26"/>
  <c r="BS26"/>
  <c r="BT26"/>
  <c r="BU26"/>
  <c r="BV26"/>
  <c r="BX26"/>
  <c r="BY26"/>
  <c r="BZ26"/>
  <c r="CA26"/>
  <c r="CB26"/>
  <c r="CC26"/>
  <c r="CD26"/>
  <c r="CE26"/>
  <c r="CG26"/>
  <c r="CH26"/>
  <c r="CI26"/>
  <c r="CJ26"/>
  <c r="CK26"/>
  <c r="CL26"/>
  <c r="CM26"/>
  <c r="CN26"/>
  <c r="D27"/>
  <c r="E27"/>
  <c r="F27"/>
  <c r="G27"/>
  <c r="H27"/>
  <c r="I27"/>
  <c r="J27"/>
  <c r="K27"/>
  <c r="M27"/>
  <c r="N27"/>
  <c r="O27"/>
  <c r="P27"/>
  <c r="Q27"/>
  <c r="R27"/>
  <c r="S27"/>
  <c r="T27"/>
  <c r="V27"/>
  <c r="W27"/>
  <c r="X27"/>
  <c r="Y27"/>
  <c r="Z27"/>
  <c r="AA27"/>
  <c r="AB27"/>
  <c r="AC27"/>
  <c r="AE27"/>
  <c r="AF27"/>
  <c r="AG27"/>
  <c r="AH27"/>
  <c r="AI27"/>
  <c r="AJ27"/>
  <c r="AK27"/>
  <c r="AL27"/>
  <c r="AN27"/>
  <c r="AO27"/>
  <c r="AP27"/>
  <c r="AQ27"/>
  <c r="AR27"/>
  <c r="AS27"/>
  <c r="AT27"/>
  <c r="AU27"/>
  <c r="AW27"/>
  <c r="AX27"/>
  <c r="AY27"/>
  <c r="AZ27"/>
  <c r="BA27"/>
  <c r="BB27"/>
  <c r="BC27"/>
  <c r="BD27"/>
  <c r="BF27"/>
  <c r="BG27"/>
  <c r="BH27"/>
  <c r="BI27"/>
  <c r="BJ27"/>
  <c r="BK27"/>
  <c r="BL27"/>
  <c r="BM27"/>
  <c r="BO27"/>
  <c r="BP27"/>
  <c r="BQ27"/>
  <c r="BR27"/>
  <c r="BS27"/>
  <c r="BT27"/>
  <c r="BU27"/>
  <c r="BV27"/>
  <c r="BX27"/>
  <c r="BY27"/>
  <c r="BZ27"/>
  <c r="CA27"/>
  <c r="CB27"/>
  <c r="CC27"/>
  <c r="CD27"/>
  <c r="CE27"/>
  <c r="CG27"/>
  <c r="CH27"/>
  <c r="CI27"/>
  <c r="CJ27"/>
  <c r="CK27"/>
  <c r="CL27"/>
  <c r="CM27"/>
  <c r="CN27"/>
  <c r="D28"/>
  <c r="E28"/>
  <c r="F28"/>
  <c r="G28"/>
  <c r="H28"/>
  <c r="I28"/>
  <c r="J28"/>
  <c r="K28"/>
  <c r="M28"/>
  <c r="N28"/>
  <c r="O28"/>
  <c r="P28"/>
  <c r="Q28"/>
  <c r="R28"/>
  <c r="S28"/>
  <c r="T28"/>
  <c r="V28"/>
  <c r="W28"/>
  <c r="X28"/>
  <c r="Y28"/>
  <c r="Z28"/>
  <c r="AA28"/>
  <c r="AB28"/>
  <c r="AC28"/>
  <c r="AE28"/>
  <c r="AF28"/>
  <c r="AG28"/>
  <c r="AH28"/>
  <c r="AI28"/>
  <c r="AJ28"/>
  <c r="AK28"/>
  <c r="AL28"/>
  <c r="AN28"/>
  <c r="AO28"/>
  <c r="AP28"/>
  <c r="AQ28"/>
  <c r="AR28"/>
  <c r="AS28"/>
  <c r="AT28"/>
  <c r="AU28"/>
  <c r="AW28"/>
  <c r="AX28"/>
  <c r="AY28"/>
  <c r="AZ28"/>
  <c r="BA28"/>
  <c r="BB28"/>
  <c r="BC28"/>
  <c r="BD28"/>
  <c r="BF28"/>
  <c r="BG28"/>
  <c r="BH28"/>
  <c r="BI28"/>
  <c r="BJ28"/>
  <c r="BK28"/>
  <c r="BL28"/>
  <c r="BM28"/>
  <c r="BO28"/>
  <c r="BP28"/>
  <c r="BQ28"/>
  <c r="BR28"/>
  <c r="BS28"/>
  <c r="BT28"/>
  <c r="BU28"/>
  <c r="BV28"/>
  <c r="BX28"/>
  <c r="BY28"/>
  <c r="BZ28"/>
  <c r="CA28"/>
  <c r="CB28"/>
  <c r="CC28"/>
  <c r="CD28"/>
  <c r="CE28"/>
  <c r="CG28"/>
  <c r="CH28"/>
  <c r="CI28"/>
  <c r="CJ28"/>
  <c r="CK28"/>
  <c r="CL28"/>
  <c r="CM28"/>
  <c r="CN28"/>
  <c r="D29"/>
  <c r="E29"/>
  <c r="F29"/>
  <c r="G29"/>
  <c r="H29"/>
  <c r="I29"/>
  <c r="J29"/>
  <c r="K29"/>
  <c r="M29"/>
  <c r="N29"/>
  <c r="O29"/>
  <c r="P29"/>
  <c r="Q29"/>
  <c r="R29"/>
  <c r="S29"/>
  <c r="T29"/>
  <c r="V29"/>
  <c r="W29"/>
  <c r="X29"/>
  <c r="Y29"/>
  <c r="Z29"/>
  <c r="AA29"/>
  <c r="AB29"/>
  <c r="AC29"/>
  <c r="AE29"/>
  <c r="AF29"/>
  <c r="AG29"/>
  <c r="AH29"/>
  <c r="AI29"/>
  <c r="AJ29"/>
  <c r="AK29"/>
  <c r="AL29"/>
  <c r="AN29"/>
  <c r="AO29"/>
  <c r="AP29"/>
  <c r="AQ29"/>
  <c r="AR29"/>
  <c r="AS29"/>
  <c r="AT29"/>
  <c r="AU29"/>
  <c r="AW29"/>
  <c r="AX29"/>
  <c r="AY29"/>
  <c r="AZ29"/>
  <c r="BA29"/>
  <c r="BB29"/>
  <c r="BC29"/>
  <c r="BD29"/>
  <c r="BF29"/>
  <c r="BG29"/>
  <c r="BH29"/>
  <c r="BI29"/>
  <c r="BJ29"/>
  <c r="BK29"/>
  <c r="BL29"/>
  <c r="BM29"/>
  <c r="BO29"/>
  <c r="BP29"/>
  <c r="BQ29"/>
  <c r="BR29"/>
  <c r="BS29"/>
  <c r="BT29"/>
  <c r="BU29"/>
  <c r="BV29"/>
  <c r="BX29"/>
  <c r="BY29"/>
  <c r="BZ29"/>
  <c r="CA29"/>
  <c r="CB29"/>
  <c r="CC29"/>
  <c r="CD29"/>
  <c r="CE29"/>
  <c r="CG29"/>
  <c r="CH29"/>
  <c r="CI29"/>
  <c r="CJ29"/>
  <c r="CK29"/>
  <c r="CL29"/>
  <c r="CM29"/>
  <c r="CN29"/>
  <c r="D30"/>
  <c r="E30"/>
  <c r="F30"/>
  <c r="G30"/>
  <c r="H30"/>
  <c r="I30"/>
  <c r="J30"/>
  <c r="K30"/>
  <c r="M30"/>
  <c r="N30"/>
  <c r="O30"/>
  <c r="P30"/>
  <c r="Q30"/>
  <c r="R30"/>
  <c r="S30"/>
  <c r="T30"/>
  <c r="V30"/>
  <c r="W30"/>
  <c r="X30"/>
  <c r="Y30"/>
  <c r="Z30"/>
  <c r="AA30"/>
  <c r="AB30"/>
  <c r="AC30"/>
  <c r="AE30"/>
  <c r="AF30"/>
  <c r="AG30"/>
  <c r="AH30"/>
  <c r="AI30"/>
  <c r="AJ30"/>
  <c r="AK30"/>
  <c r="AL30"/>
  <c r="AN30"/>
  <c r="AO30"/>
  <c r="AP30"/>
  <c r="AQ30"/>
  <c r="AR30"/>
  <c r="AS30"/>
  <c r="AT30"/>
  <c r="AU30"/>
  <c r="AW30"/>
  <c r="AX30"/>
  <c r="AY30"/>
  <c r="AZ30"/>
  <c r="BA30"/>
  <c r="BB30"/>
  <c r="BC30"/>
  <c r="BD30"/>
  <c r="BF30"/>
  <c r="BG30"/>
  <c r="BH30"/>
  <c r="BI30"/>
  <c r="BJ30"/>
  <c r="BK30"/>
  <c r="BL30"/>
  <c r="BM30"/>
  <c r="BO30"/>
  <c r="BP30"/>
  <c r="BQ30"/>
  <c r="BR30"/>
  <c r="BS30"/>
  <c r="BT30"/>
  <c r="BU30"/>
  <c r="BV30"/>
  <c r="BX30"/>
  <c r="BY30"/>
  <c r="BZ30"/>
  <c r="CA30"/>
  <c r="CB30"/>
  <c r="CC30"/>
  <c r="CD30"/>
  <c r="CE30"/>
  <c r="CG30"/>
  <c r="CH30"/>
  <c r="CI30"/>
  <c r="CJ30"/>
  <c r="CK30"/>
  <c r="CL30"/>
  <c r="CM30"/>
  <c r="CN30"/>
  <c r="D31"/>
  <c r="E31"/>
  <c r="F31"/>
  <c r="G31"/>
  <c r="H31"/>
  <c r="I31"/>
  <c r="J31"/>
  <c r="K31"/>
  <c r="M31"/>
  <c r="N31"/>
  <c r="O31"/>
  <c r="P31"/>
  <c r="Q31"/>
  <c r="R31"/>
  <c r="S31"/>
  <c r="T31"/>
  <c r="V31"/>
  <c r="W31"/>
  <c r="X31"/>
  <c r="Y31"/>
  <c r="Z31"/>
  <c r="AA31"/>
  <c r="AB31"/>
  <c r="AC31"/>
  <c r="AE31"/>
  <c r="AF31"/>
  <c r="AG31"/>
  <c r="AH31"/>
  <c r="AI31"/>
  <c r="AJ31"/>
  <c r="AK31"/>
  <c r="AL31"/>
  <c r="AN31"/>
  <c r="AO31"/>
  <c r="AP31"/>
  <c r="AQ31"/>
  <c r="AR31"/>
  <c r="AS31"/>
  <c r="AT31"/>
  <c r="AU31"/>
  <c r="AW31"/>
  <c r="AX31"/>
  <c r="AY31"/>
  <c r="AZ31"/>
  <c r="BA31"/>
  <c r="BB31"/>
  <c r="BC31"/>
  <c r="BD31"/>
  <c r="BF31"/>
  <c r="BG31"/>
  <c r="BH31"/>
  <c r="BI31"/>
  <c r="BJ31"/>
  <c r="BK31"/>
  <c r="BL31"/>
  <c r="BM31"/>
  <c r="BO31"/>
  <c r="BP31"/>
  <c r="BQ31"/>
  <c r="BR31"/>
  <c r="BS31"/>
  <c r="BT31"/>
  <c r="BU31"/>
  <c r="BV31"/>
  <c r="BX31"/>
  <c r="BY31"/>
  <c r="BZ31"/>
  <c r="CA31"/>
  <c r="CB31"/>
  <c r="CC31"/>
  <c r="CD31"/>
  <c r="CE31"/>
  <c r="CG31"/>
  <c r="CH31"/>
  <c r="CI31"/>
  <c r="CJ31"/>
  <c r="CK31"/>
  <c r="CL31"/>
  <c r="CM31"/>
  <c r="CN31"/>
  <c r="D32"/>
  <c r="E32"/>
  <c r="F32"/>
  <c r="G32"/>
  <c r="H32"/>
  <c r="I32"/>
  <c r="J32"/>
  <c r="K32"/>
  <c r="M32"/>
  <c r="N32"/>
  <c r="O32"/>
  <c r="P32"/>
  <c r="Q32"/>
  <c r="R32"/>
  <c r="S32"/>
  <c r="T32"/>
  <c r="V32"/>
  <c r="W32"/>
  <c r="X32"/>
  <c r="Y32"/>
  <c r="Z32"/>
  <c r="AA32"/>
  <c r="AB32"/>
  <c r="AC32"/>
  <c r="AE32"/>
  <c r="AF32"/>
  <c r="AG32"/>
  <c r="AH32"/>
  <c r="AI32"/>
  <c r="AJ32"/>
  <c r="AK32"/>
  <c r="AL32"/>
  <c r="AN32"/>
  <c r="AO32"/>
  <c r="AP32"/>
  <c r="AQ32"/>
  <c r="AR32"/>
  <c r="AS32"/>
  <c r="AT32"/>
  <c r="AU32"/>
  <c r="AW32"/>
  <c r="AX32"/>
  <c r="AY32"/>
  <c r="AZ32"/>
  <c r="BA32"/>
  <c r="BB32"/>
  <c r="BC32"/>
  <c r="BD32"/>
  <c r="BF32"/>
  <c r="BG32"/>
  <c r="BH32"/>
  <c r="BI32"/>
  <c r="BJ32"/>
  <c r="BK32"/>
  <c r="BL32"/>
  <c r="BM32"/>
  <c r="BO32"/>
  <c r="BP32"/>
  <c r="BQ32"/>
  <c r="BR32"/>
  <c r="BS32"/>
  <c r="BT32"/>
  <c r="BU32"/>
  <c r="BV32"/>
  <c r="BX32"/>
  <c r="BY32"/>
  <c r="BZ32"/>
  <c r="CA32"/>
  <c r="CB32"/>
  <c r="CC32"/>
  <c r="CD32"/>
  <c r="CE32"/>
  <c r="CG32"/>
  <c r="CH32"/>
  <c r="CI32"/>
  <c r="CJ32"/>
  <c r="CK32"/>
  <c r="CL32"/>
  <c r="CM32"/>
  <c r="CN32"/>
  <c r="D33"/>
  <c r="E33"/>
  <c r="F33"/>
  <c r="G33"/>
  <c r="H33"/>
  <c r="I33"/>
  <c r="J33"/>
  <c r="K33"/>
  <c r="M33"/>
  <c r="N33"/>
  <c r="O33"/>
  <c r="P33"/>
  <c r="Q33"/>
  <c r="R33"/>
  <c r="S33"/>
  <c r="T33"/>
  <c r="V33"/>
  <c r="W33"/>
  <c r="X33"/>
  <c r="Y33"/>
  <c r="Z33"/>
  <c r="AA33"/>
  <c r="AB33"/>
  <c r="AC33"/>
  <c r="AE33"/>
  <c r="AF33"/>
  <c r="AG33"/>
  <c r="AH33"/>
  <c r="AI33"/>
  <c r="AJ33"/>
  <c r="AK33"/>
  <c r="AL33"/>
  <c r="AN33"/>
  <c r="AO33"/>
  <c r="AP33"/>
  <c r="AQ33"/>
  <c r="AR33"/>
  <c r="AS33"/>
  <c r="AT33"/>
  <c r="AU33"/>
  <c r="AW33"/>
  <c r="AX33"/>
  <c r="AY33"/>
  <c r="AZ33"/>
  <c r="BA33"/>
  <c r="BB33"/>
  <c r="BC33"/>
  <c r="BD33"/>
  <c r="BF33"/>
  <c r="BG33"/>
  <c r="BH33"/>
  <c r="BI33"/>
  <c r="BJ33"/>
  <c r="BK33"/>
  <c r="BL33"/>
  <c r="BM33"/>
  <c r="BO33"/>
  <c r="BP33"/>
  <c r="BQ33"/>
  <c r="BR33"/>
  <c r="BS33"/>
  <c r="BT33"/>
  <c r="BU33"/>
  <c r="BV33"/>
  <c r="BX33"/>
  <c r="BY33"/>
  <c r="BZ33"/>
  <c r="CA33"/>
  <c r="CB33"/>
  <c r="CC33"/>
  <c r="CD33"/>
  <c r="CE33"/>
  <c r="CG33"/>
  <c r="CH33"/>
  <c r="CI33"/>
  <c r="CJ33"/>
  <c r="CK33"/>
  <c r="CL33"/>
  <c r="CM33"/>
  <c r="CN33"/>
  <c r="D34"/>
  <c r="E34"/>
  <c r="F34"/>
  <c r="G34"/>
  <c r="H34"/>
  <c r="I34"/>
  <c r="J34"/>
  <c r="K34"/>
  <c r="M34"/>
  <c r="N34"/>
  <c r="O34"/>
  <c r="P34"/>
  <c r="Q34"/>
  <c r="R34"/>
  <c r="S34"/>
  <c r="T34"/>
  <c r="V34"/>
  <c r="W34"/>
  <c r="X34"/>
  <c r="Y34"/>
  <c r="Z34"/>
  <c r="AA34"/>
  <c r="AB34"/>
  <c r="AC34"/>
  <c r="AE34"/>
  <c r="AF34"/>
  <c r="AG34"/>
  <c r="AH34"/>
  <c r="AI34"/>
  <c r="AJ34"/>
  <c r="AK34"/>
  <c r="AL34"/>
  <c r="AN34"/>
  <c r="AO34"/>
  <c r="AP34"/>
  <c r="AQ34"/>
  <c r="AR34"/>
  <c r="AS34"/>
  <c r="AT34"/>
  <c r="AU34"/>
  <c r="AW34"/>
  <c r="AX34"/>
  <c r="AY34"/>
  <c r="AZ34"/>
  <c r="BA34"/>
  <c r="BB34"/>
  <c r="BC34"/>
  <c r="BD34"/>
  <c r="BF34"/>
  <c r="BG34"/>
  <c r="BH34"/>
  <c r="BI34"/>
  <c r="BJ34"/>
  <c r="BK34"/>
  <c r="BL34"/>
  <c r="BM34"/>
  <c r="BO34"/>
  <c r="BP34"/>
  <c r="BQ34"/>
  <c r="BR34"/>
  <c r="BS34"/>
  <c r="BT34"/>
  <c r="BU34"/>
  <c r="BV34"/>
  <c r="BX34"/>
  <c r="BY34"/>
  <c r="BZ34"/>
  <c r="CA34"/>
  <c r="CB34"/>
  <c r="CC34"/>
  <c r="CD34"/>
  <c r="CE34"/>
  <c r="CG34"/>
  <c r="CH34"/>
  <c r="CI34"/>
  <c r="CJ34"/>
  <c r="CK34"/>
  <c r="CL34"/>
  <c r="CM34"/>
  <c r="CN34"/>
  <c r="D35"/>
  <c r="E35"/>
  <c r="F35"/>
  <c r="G35"/>
  <c r="H35"/>
  <c r="I35"/>
  <c r="J35"/>
  <c r="K35"/>
  <c r="M35"/>
  <c r="N35"/>
  <c r="O35"/>
  <c r="P35"/>
  <c r="Q35"/>
  <c r="R35"/>
  <c r="S35"/>
  <c r="T35"/>
  <c r="V35"/>
  <c r="W35"/>
  <c r="X35"/>
  <c r="Y35"/>
  <c r="Z35"/>
  <c r="AA35"/>
  <c r="AB35"/>
  <c r="AC35"/>
  <c r="AE35"/>
  <c r="AF35"/>
  <c r="AG35"/>
  <c r="AH35"/>
  <c r="AI35"/>
  <c r="AJ35"/>
  <c r="AK35"/>
  <c r="AL35"/>
  <c r="AN35"/>
  <c r="AO35"/>
  <c r="AP35"/>
  <c r="AQ35"/>
  <c r="AR35"/>
  <c r="AS35"/>
  <c r="AT35"/>
  <c r="AU35"/>
  <c r="AW35"/>
  <c r="AX35"/>
  <c r="AY35"/>
  <c r="AZ35"/>
  <c r="BA35"/>
  <c r="BB35"/>
  <c r="BC35"/>
  <c r="BD35"/>
  <c r="BF35"/>
  <c r="BG35"/>
  <c r="BH35"/>
  <c r="BI35"/>
  <c r="BJ35"/>
  <c r="BK35"/>
  <c r="BL35"/>
  <c r="BM35"/>
  <c r="BO35"/>
  <c r="BP35"/>
  <c r="BQ35"/>
  <c r="BR35"/>
  <c r="BS35"/>
  <c r="BT35"/>
  <c r="BU35"/>
  <c r="BV35"/>
  <c r="BX35"/>
  <c r="BY35"/>
  <c r="BZ35"/>
  <c r="CA35"/>
  <c r="CB35"/>
  <c r="CC35"/>
  <c r="CD35"/>
  <c r="CE35"/>
  <c r="CG35"/>
  <c r="CH35"/>
  <c r="CI35"/>
  <c r="CJ35"/>
  <c r="CK35"/>
  <c r="CL35"/>
  <c r="CM35"/>
  <c r="CN35"/>
  <c r="D36"/>
  <c r="E36"/>
  <c r="F36"/>
  <c r="G36"/>
  <c r="H36"/>
  <c r="I36"/>
  <c r="J36"/>
  <c r="K36"/>
  <c r="M36"/>
  <c r="N36"/>
  <c r="O36"/>
  <c r="P36"/>
  <c r="Q36"/>
  <c r="R36"/>
  <c r="S36"/>
  <c r="T36"/>
  <c r="V36"/>
  <c r="W36"/>
  <c r="X36"/>
  <c r="Y36"/>
  <c r="Z36"/>
  <c r="AA36"/>
  <c r="AB36"/>
  <c r="AC36"/>
  <c r="AE36"/>
  <c r="AF36"/>
  <c r="AG36"/>
  <c r="AH36"/>
  <c r="AI36"/>
  <c r="AJ36"/>
  <c r="AK36"/>
  <c r="AL36"/>
  <c r="AN36"/>
  <c r="AO36"/>
  <c r="AP36"/>
  <c r="AQ36"/>
  <c r="AR36"/>
  <c r="AS36"/>
  <c r="AT36"/>
  <c r="AU36"/>
  <c r="AW36"/>
  <c r="AX36"/>
  <c r="AY36"/>
  <c r="AZ36"/>
  <c r="BA36"/>
  <c r="BB36"/>
  <c r="BC36"/>
  <c r="BD36"/>
  <c r="BF36"/>
  <c r="BG36"/>
  <c r="BH36"/>
  <c r="BI36"/>
  <c r="BJ36"/>
  <c r="BK36"/>
  <c r="BL36"/>
  <c r="BM36"/>
  <c r="BO36"/>
  <c r="BP36"/>
  <c r="BQ36"/>
  <c r="BR36"/>
  <c r="BS36"/>
  <c r="BT36"/>
  <c r="BU36"/>
  <c r="BV36"/>
  <c r="BX36"/>
  <c r="BY36"/>
  <c r="BZ36"/>
  <c r="CA36"/>
  <c r="CB36"/>
  <c r="CC36"/>
  <c r="CD36"/>
  <c r="CE36"/>
  <c r="CG36"/>
  <c r="CH36"/>
  <c r="CI36"/>
  <c r="CJ36"/>
  <c r="CK36"/>
  <c r="CL36"/>
  <c r="CM36"/>
  <c r="CN36"/>
  <c r="D37"/>
  <c r="E37"/>
  <c r="F37"/>
  <c r="G37"/>
  <c r="H37"/>
  <c r="I37"/>
  <c r="J37"/>
  <c r="K37"/>
  <c r="M37"/>
  <c r="N37"/>
  <c r="O37"/>
  <c r="P37"/>
  <c r="Q37"/>
  <c r="R37"/>
  <c r="S37"/>
  <c r="T37"/>
  <c r="V37"/>
  <c r="W37"/>
  <c r="X37"/>
  <c r="Y37"/>
  <c r="Z37"/>
  <c r="AA37"/>
  <c r="AB37"/>
  <c r="AC37"/>
  <c r="AE37"/>
  <c r="AF37"/>
  <c r="AG37"/>
  <c r="AH37"/>
  <c r="AI37"/>
  <c r="AJ37"/>
  <c r="AK37"/>
  <c r="AL37"/>
  <c r="AN37"/>
  <c r="AO37"/>
  <c r="AP37"/>
  <c r="AQ37"/>
  <c r="AR37"/>
  <c r="AS37"/>
  <c r="AT37"/>
  <c r="AU37"/>
  <c r="AW37"/>
  <c r="AX37"/>
  <c r="AY37"/>
  <c r="AZ37"/>
  <c r="BA37"/>
  <c r="BB37"/>
  <c r="BC37"/>
  <c r="BD37"/>
  <c r="BF37"/>
  <c r="BG37"/>
  <c r="BH37"/>
  <c r="BI37"/>
  <c r="BJ37"/>
  <c r="BK37"/>
  <c r="BL37"/>
  <c r="BM37"/>
  <c r="BO37"/>
  <c r="BP37"/>
  <c r="BQ37"/>
  <c r="BR37"/>
  <c r="BS37"/>
  <c r="BT37"/>
  <c r="BU37"/>
  <c r="BV37"/>
  <c r="BX37"/>
  <c r="BY37"/>
  <c r="BZ37"/>
  <c r="CA37"/>
  <c r="CB37"/>
  <c r="CC37"/>
  <c r="CD37"/>
  <c r="CE37"/>
  <c r="CG37"/>
  <c r="CH37"/>
  <c r="CI37"/>
  <c r="CJ37"/>
  <c r="CK37"/>
  <c r="CL37"/>
  <c r="CM37"/>
  <c r="CN37"/>
  <c r="D38"/>
  <c r="E38"/>
  <c r="F38"/>
  <c r="G38"/>
  <c r="H38"/>
  <c r="I38"/>
  <c r="J38"/>
  <c r="K38"/>
  <c r="M38"/>
  <c r="N38"/>
  <c r="O38"/>
  <c r="P38"/>
  <c r="Q38"/>
  <c r="R38"/>
  <c r="S38"/>
  <c r="T38"/>
  <c r="V38"/>
  <c r="W38"/>
  <c r="X38"/>
  <c r="Y38"/>
  <c r="Z38"/>
  <c r="AA38"/>
  <c r="AB38"/>
  <c r="AC38"/>
  <c r="AE38"/>
  <c r="AF38"/>
  <c r="AG38"/>
  <c r="AH38"/>
  <c r="AI38"/>
  <c r="AJ38"/>
  <c r="AK38"/>
  <c r="AL38"/>
  <c r="AN38"/>
  <c r="AO38"/>
  <c r="AP38"/>
  <c r="AQ38"/>
  <c r="AR38"/>
  <c r="AS38"/>
  <c r="AT38"/>
  <c r="AU38"/>
  <c r="AW38"/>
  <c r="AX38"/>
  <c r="AY38"/>
  <c r="AZ38"/>
  <c r="BA38"/>
  <c r="BB38"/>
  <c r="BC38"/>
  <c r="BD38"/>
  <c r="BF38"/>
  <c r="BG38"/>
  <c r="BH38"/>
  <c r="BI38"/>
  <c r="BJ38"/>
  <c r="BK38"/>
  <c r="BL38"/>
  <c r="BM38"/>
  <c r="BO38"/>
  <c r="BP38"/>
  <c r="BQ38"/>
  <c r="BR38"/>
  <c r="BS38"/>
  <c r="BT38"/>
  <c r="BU38"/>
  <c r="BV38"/>
  <c r="BX38"/>
  <c r="BY38"/>
  <c r="BZ38"/>
  <c r="CA38"/>
  <c r="CB38"/>
  <c r="CC38"/>
  <c r="CD38"/>
  <c r="CE38"/>
  <c r="CG38"/>
  <c r="CH38"/>
  <c r="CI38"/>
  <c r="CJ38"/>
  <c r="CK38"/>
  <c r="CL38"/>
  <c r="CM38"/>
  <c r="CN38"/>
  <c r="D39"/>
  <c r="E39"/>
  <c r="F39"/>
  <c r="G39"/>
  <c r="H39"/>
  <c r="I39"/>
  <c r="J39"/>
  <c r="K39"/>
  <c r="M39"/>
  <c r="N39"/>
  <c r="O39"/>
  <c r="P39"/>
  <c r="Q39"/>
  <c r="R39"/>
  <c r="S39"/>
  <c r="T39"/>
  <c r="V39"/>
  <c r="W39"/>
  <c r="X39"/>
  <c r="Y39"/>
  <c r="Z39"/>
  <c r="AA39"/>
  <c r="AB39"/>
  <c r="AC39"/>
  <c r="AE39"/>
  <c r="AF39"/>
  <c r="AG39"/>
  <c r="AH39"/>
  <c r="AI39"/>
  <c r="AJ39"/>
  <c r="AK39"/>
  <c r="AL39"/>
  <c r="AN39"/>
  <c r="AO39"/>
  <c r="AP39"/>
  <c r="AQ39"/>
  <c r="AR39"/>
  <c r="AS39"/>
  <c r="AT39"/>
  <c r="AU39"/>
  <c r="AW39"/>
  <c r="AX39"/>
  <c r="AY39"/>
  <c r="AZ39"/>
  <c r="BA39"/>
  <c r="BB39"/>
  <c r="BC39"/>
  <c r="BD39"/>
  <c r="BF39"/>
  <c r="BG39"/>
  <c r="BH39"/>
  <c r="BI39"/>
  <c r="BJ39"/>
  <c r="BK39"/>
  <c r="BL39"/>
  <c r="BM39"/>
  <c r="BO39"/>
  <c r="BP39"/>
  <c r="BQ39"/>
  <c r="BR39"/>
  <c r="BS39"/>
  <c r="BT39"/>
  <c r="BU39"/>
  <c r="BV39"/>
  <c r="BX39"/>
  <c r="BY39"/>
  <c r="BZ39"/>
  <c r="CA39"/>
  <c r="CB39"/>
  <c r="CC39"/>
  <c r="CD39"/>
  <c r="CE39"/>
  <c r="CG39"/>
  <c r="CH39"/>
  <c r="CI39"/>
  <c r="CJ39"/>
  <c r="CK39"/>
  <c r="CL39"/>
  <c r="CM39"/>
  <c r="CN39"/>
  <c r="D40"/>
  <c r="E40"/>
  <c r="F40"/>
  <c r="G40"/>
  <c r="H40"/>
  <c r="I40"/>
  <c r="J40"/>
  <c r="K40"/>
  <c r="M40"/>
  <c r="N40"/>
  <c r="O40"/>
  <c r="P40"/>
  <c r="Q40"/>
  <c r="R40"/>
  <c r="S40"/>
  <c r="T40"/>
  <c r="V40"/>
  <c r="W40"/>
  <c r="X40"/>
  <c r="Y40"/>
  <c r="Z40"/>
  <c r="AA40"/>
  <c r="AB40"/>
  <c r="AC40"/>
  <c r="AE40"/>
  <c r="AF40"/>
  <c r="AG40"/>
  <c r="AH40"/>
  <c r="AI40"/>
  <c r="AJ40"/>
  <c r="AK40"/>
  <c r="AL40"/>
  <c r="AN40"/>
  <c r="AO40"/>
  <c r="AP40"/>
  <c r="AQ40"/>
  <c r="AR40"/>
  <c r="AS40"/>
  <c r="AT40"/>
  <c r="AU40"/>
  <c r="AW40"/>
  <c r="AX40"/>
  <c r="AY40"/>
  <c r="AZ40"/>
  <c r="BA40"/>
  <c r="BB40"/>
  <c r="BC40"/>
  <c r="BD40"/>
  <c r="BF40"/>
  <c r="BG40"/>
  <c r="BH40"/>
  <c r="BI40"/>
  <c r="BJ40"/>
  <c r="BK40"/>
  <c r="BL40"/>
  <c r="BM40"/>
  <c r="BO40"/>
  <c r="BP40"/>
  <c r="BQ40"/>
  <c r="BR40"/>
  <c r="BS40"/>
  <c r="BT40"/>
  <c r="BU40"/>
  <c r="BV40"/>
  <c r="BX40"/>
  <c r="BY40"/>
  <c r="BZ40"/>
  <c r="CA40"/>
  <c r="CB40"/>
  <c r="CC40"/>
  <c r="CD40"/>
  <c r="CE40"/>
  <c r="CG40"/>
  <c r="CH40"/>
  <c r="CI40"/>
  <c r="CJ40"/>
  <c r="CK40"/>
  <c r="CL40"/>
  <c r="CM40"/>
  <c r="CN40"/>
  <c r="D41"/>
  <c r="E41"/>
  <c r="F41"/>
  <c r="G41"/>
  <c r="H41"/>
  <c r="I41"/>
  <c r="J41"/>
  <c r="K41"/>
  <c r="M41"/>
  <c r="N41"/>
  <c r="O41"/>
  <c r="P41"/>
  <c r="Q41"/>
  <c r="R41"/>
  <c r="S41"/>
  <c r="T41"/>
  <c r="V41"/>
  <c r="W41"/>
  <c r="X41"/>
  <c r="Y41"/>
  <c r="Z41"/>
  <c r="AA41"/>
  <c r="AB41"/>
  <c r="AC41"/>
  <c r="AE41"/>
  <c r="AF41"/>
  <c r="AG41"/>
  <c r="AH41"/>
  <c r="AI41"/>
  <c r="AJ41"/>
  <c r="AK41"/>
  <c r="AL41"/>
  <c r="AN41"/>
  <c r="AO41"/>
  <c r="AP41"/>
  <c r="AQ41"/>
  <c r="AR41"/>
  <c r="AS41"/>
  <c r="AT41"/>
  <c r="AU41"/>
  <c r="AW41"/>
  <c r="AX41"/>
  <c r="AY41"/>
  <c r="AZ41"/>
  <c r="BA41"/>
  <c r="BB41"/>
  <c r="BC41"/>
  <c r="BD41"/>
  <c r="BF41"/>
  <c r="BG41"/>
  <c r="BH41"/>
  <c r="BI41"/>
  <c r="BJ41"/>
  <c r="BK41"/>
  <c r="BL41"/>
  <c r="BM41"/>
  <c r="BO41"/>
  <c r="BP41"/>
  <c r="BQ41"/>
  <c r="BR41"/>
  <c r="BS41"/>
  <c r="BT41"/>
  <c r="BU41"/>
  <c r="BV41"/>
  <c r="BX41"/>
  <c r="BY41"/>
  <c r="BZ41"/>
  <c r="CA41"/>
  <c r="CB41"/>
  <c r="CC41"/>
  <c r="CD41"/>
  <c r="CE41"/>
  <c r="CG41"/>
  <c r="CH41"/>
  <c r="CI41"/>
  <c r="CJ41"/>
  <c r="CK41"/>
  <c r="CL41"/>
  <c r="CM41"/>
  <c r="CN41"/>
  <c r="D42"/>
  <c r="E42"/>
  <c r="F42"/>
  <c r="G42"/>
  <c r="H42"/>
  <c r="I42"/>
  <c r="J42"/>
  <c r="K42"/>
  <c r="M42"/>
  <c r="N42"/>
  <c r="O42"/>
  <c r="P42"/>
  <c r="Q42"/>
  <c r="R42"/>
  <c r="S42"/>
  <c r="T42"/>
  <c r="V42"/>
  <c r="W42"/>
  <c r="X42"/>
  <c r="Y42"/>
  <c r="Z42"/>
  <c r="AA42"/>
  <c r="AB42"/>
  <c r="AC42"/>
  <c r="AE42"/>
  <c r="AF42"/>
  <c r="AG42"/>
  <c r="AH42"/>
  <c r="AI42"/>
  <c r="AJ42"/>
  <c r="AK42"/>
  <c r="AL42"/>
  <c r="AN42"/>
  <c r="AO42"/>
  <c r="AP42"/>
  <c r="AQ42"/>
  <c r="AR42"/>
  <c r="AS42"/>
  <c r="AT42"/>
  <c r="AU42"/>
  <c r="AW42"/>
  <c r="AX42"/>
  <c r="AY42"/>
  <c r="AZ42"/>
  <c r="BA42"/>
  <c r="BB42"/>
  <c r="BC42"/>
  <c r="BD42"/>
  <c r="BF42"/>
  <c r="BG42"/>
  <c r="BH42"/>
  <c r="BI42"/>
  <c r="BJ42"/>
  <c r="BK42"/>
  <c r="BL42"/>
  <c r="BM42"/>
  <c r="BO42"/>
  <c r="BP42"/>
  <c r="BQ42"/>
  <c r="BR42"/>
  <c r="BS42"/>
  <c r="BT42"/>
  <c r="BU42"/>
  <c r="BV42"/>
  <c r="BX42"/>
  <c r="BY42"/>
  <c r="BZ42"/>
  <c r="CA42"/>
  <c r="CB42"/>
  <c r="CC42"/>
  <c r="CD42"/>
  <c r="CE42"/>
  <c r="CG42"/>
  <c r="CH42"/>
  <c r="CI42"/>
  <c r="CJ42"/>
  <c r="CK42"/>
  <c r="CL42"/>
  <c r="CM42"/>
  <c r="CN42"/>
  <c r="D43"/>
  <c r="E43"/>
  <c r="F43"/>
  <c r="G43"/>
  <c r="H43"/>
  <c r="I43"/>
  <c r="J43"/>
  <c r="K43"/>
  <c r="M43"/>
  <c r="N43"/>
  <c r="O43"/>
  <c r="P43"/>
  <c r="Q43"/>
  <c r="R43"/>
  <c r="S43"/>
  <c r="T43"/>
  <c r="V43"/>
  <c r="W43"/>
  <c r="X43"/>
  <c r="Y43"/>
  <c r="Z43"/>
  <c r="AA43"/>
  <c r="AB43"/>
  <c r="AC43"/>
  <c r="AE43"/>
  <c r="AF43"/>
  <c r="AG43"/>
  <c r="AH43"/>
  <c r="AI43"/>
  <c r="AJ43"/>
  <c r="AK43"/>
  <c r="AL43"/>
  <c r="AN43"/>
  <c r="AO43"/>
  <c r="AP43"/>
  <c r="AQ43"/>
  <c r="AR43"/>
  <c r="AS43"/>
  <c r="AT43"/>
  <c r="AU43"/>
  <c r="AW43"/>
  <c r="AX43"/>
  <c r="AY43"/>
  <c r="AZ43"/>
  <c r="BA43"/>
  <c r="BB43"/>
  <c r="BC43"/>
  <c r="BD43"/>
  <c r="BF43"/>
  <c r="BG43"/>
  <c r="BH43"/>
  <c r="BI43"/>
  <c r="BJ43"/>
  <c r="BK43"/>
  <c r="BL43"/>
  <c r="BM43"/>
  <c r="BO43"/>
  <c r="BP43"/>
  <c r="BQ43"/>
  <c r="BR43"/>
  <c r="BS43"/>
  <c r="BT43"/>
  <c r="BU43"/>
  <c r="BV43"/>
  <c r="BX43"/>
  <c r="BY43"/>
  <c r="BZ43"/>
  <c r="CA43"/>
  <c r="CB43"/>
  <c r="CC43"/>
  <c r="CD43"/>
  <c r="CE43"/>
  <c r="CG43"/>
  <c r="CH43"/>
  <c r="CI43"/>
  <c r="CJ43"/>
  <c r="CK43"/>
  <c r="CL43"/>
  <c r="CM43"/>
  <c r="CN43"/>
  <c r="D44"/>
  <c r="E44"/>
  <c r="F44"/>
  <c r="G44"/>
  <c r="H44"/>
  <c r="I44"/>
  <c r="J44"/>
  <c r="K44"/>
  <c r="M44"/>
  <c r="N44"/>
  <c r="O44"/>
  <c r="P44"/>
  <c r="Q44"/>
  <c r="R44"/>
  <c r="S44"/>
  <c r="T44"/>
  <c r="V44"/>
  <c r="W44"/>
  <c r="X44"/>
  <c r="Y44"/>
  <c r="Z44"/>
  <c r="AA44"/>
  <c r="AB44"/>
  <c r="AC44"/>
  <c r="AE44"/>
  <c r="AF44"/>
  <c r="AG44"/>
  <c r="AH44"/>
  <c r="AI44"/>
  <c r="AJ44"/>
  <c r="AK44"/>
  <c r="AL44"/>
  <c r="AN44"/>
  <c r="AO44"/>
  <c r="AP44"/>
  <c r="AQ44"/>
  <c r="AR44"/>
  <c r="AS44"/>
  <c r="AT44"/>
  <c r="AU44"/>
  <c r="AW44"/>
  <c r="AX44"/>
  <c r="AY44"/>
  <c r="AZ44"/>
  <c r="BA44"/>
  <c r="BB44"/>
  <c r="BC44"/>
  <c r="BD44"/>
  <c r="BF44"/>
  <c r="BG44"/>
  <c r="BH44"/>
  <c r="BI44"/>
  <c r="BJ44"/>
  <c r="BK44"/>
  <c r="BL44"/>
  <c r="BM44"/>
  <c r="BO44"/>
  <c r="BP44"/>
  <c r="BQ44"/>
  <c r="BR44"/>
  <c r="BS44"/>
  <c r="BT44"/>
  <c r="BU44"/>
  <c r="BV44"/>
  <c r="BX44"/>
  <c r="BY44"/>
  <c r="BZ44"/>
  <c r="CA44"/>
  <c r="CB44"/>
  <c r="CC44"/>
  <c r="CD44"/>
  <c r="CE44"/>
  <c r="CG44"/>
  <c r="CH44"/>
  <c r="CI44"/>
  <c r="CJ44"/>
  <c r="CK44"/>
  <c r="CL44"/>
  <c r="CM44"/>
  <c r="CN44"/>
  <c r="D45"/>
  <c r="E45"/>
  <c r="F45"/>
  <c r="G45"/>
  <c r="H45"/>
  <c r="I45"/>
  <c r="J45"/>
  <c r="K45"/>
  <c r="M45"/>
  <c r="N45"/>
  <c r="O45"/>
  <c r="P45"/>
  <c r="Q45"/>
  <c r="R45"/>
  <c r="S45"/>
  <c r="T45"/>
  <c r="V45"/>
  <c r="W45"/>
  <c r="X45"/>
  <c r="Y45"/>
  <c r="Z45"/>
  <c r="AA45"/>
  <c r="AB45"/>
  <c r="AC45"/>
  <c r="AE45"/>
  <c r="AF45"/>
  <c r="AG45"/>
  <c r="AH45"/>
  <c r="AI45"/>
  <c r="AJ45"/>
  <c r="AK45"/>
  <c r="AL45"/>
  <c r="AN45"/>
  <c r="AO45"/>
  <c r="AP45"/>
  <c r="AQ45"/>
  <c r="AR45"/>
  <c r="AS45"/>
  <c r="AT45"/>
  <c r="AU45"/>
  <c r="AW45"/>
  <c r="AX45"/>
  <c r="AY45"/>
  <c r="AZ45"/>
  <c r="BA45"/>
  <c r="BB45"/>
  <c r="BC45"/>
  <c r="BD45"/>
  <c r="BF45"/>
  <c r="BG45"/>
  <c r="BH45"/>
  <c r="BI45"/>
  <c r="BJ45"/>
  <c r="BK45"/>
  <c r="BL45"/>
  <c r="BM45"/>
  <c r="BO45"/>
  <c r="BP45"/>
  <c r="BQ45"/>
  <c r="BR45"/>
  <c r="BS45"/>
  <c r="BT45"/>
  <c r="BU45"/>
  <c r="BV45"/>
  <c r="BX45"/>
  <c r="BY45"/>
  <c r="BZ45"/>
  <c r="CA45"/>
  <c r="CB45"/>
  <c r="CC45"/>
  <c r="CD45"/>
  <c r="CE45"/>
  <c r="CG45"/>
  <c r="CH45"/>
  <c r="CI45"/>
  <c r="CJ45"/>
  <c r="CK45"/>
  <c r="CL45"/>
  <c r="CM45"/>
  <c r="CN45"/>
  <c r="D46"/>
  <c r="E46"/>
  <c r="F46"/>
  <c r="G46"/>
  <c r="H46"/>
  <c r="I46"/>
  <c r="J46"/>
  <c r="K46"/>
  <c r="M46"/>
  <c r="N46"/>
  <c r="O46"/>
  <c r="P46"/>
  <c r="Q46"/>
  <c r="R46"/>
  <c r="S46"/>
  <c r="T46"/>
  <c r="V46"/>
  <c r="W46"/>
  <c r="X46"/>
  <c r="Y46"/>
  <c r="Z46"/>
  <c r="AA46"/>
  <c r="AB46"/>
  <c r="AC46"/>
  <c r="AE46"/>
  <c r="AF46"/>
  <c r="AG46"/>
  <c r="AH46"/>
  <c r="AI46"/>
  <c r="AJ46"/>
  <c r="AK46"/>
  <c r="AL46"/>
  <c r="AN46"/>
  <c r="AO46"/>
  <c r="AP46"/>
  <c r="AQ46"/>
  <c r="AR46"/>
  <c r="AS46"/>
  <c r="AT46"/>
  <c r="AU46"/>
  <c r="AW46"/>
  <c r="AX46"/>
  <c r="AY46"/>
  <c r="AZ46"/>
  <c r="BA46"/>
  <c r="BB46"/>
  <c r="BC46"/>
  <c r="BD46"/>
  <c r="BF46"/>
  <c r="BG46"/>
  <c r="BH46"/>
  <c r="BI46"/>
  <c r="BJ46"/>
  <c r="BK46"/>
  <c r="BL46"/>
  <c r="BM46"/>
  <c r="BO46"/>
  <c r="BP46"/>
  <c r="BQ46"/>
  <c r="BR46"/>
  <c r="BS46"/>
  <c r="BT46"/>
  <c r="BU46"/>
  <c r="BV46"/>
  <c r="BX46"/>
  <c r="BY46"/>
  <c r="BZ46"/>
  <c r="CA46"/>
  <c r="CB46"/>
  <c r="CC46"/>
  <c r="CD46"/>
  <c r="CE46"/>
  <c r="CG46"/>
  <c r="CH46"/>
  <c r="CI46"/>
  <c r="CJ46"/>
  <c r="CK46"/>
  <c r="CL46"/>
  <c r="CM46"/>
  <c r="CN46"/>
  <c r="D47"/>
  <c r="E47"/>
  <c r="F47"/>
  <c r="G47"/>
  <c r="H47"/>
  <c r="I47"/>
  <c r="J47"/>
  <c r="K47"/>
  <c r="M47"/>
  <c r="N47"/>
  <c r="O47"/>
  <c r="P47"/>
  <c r="Q47"/>
  <c r="R47"/>
  <c r="S47"/>
  <c r="T47"/>
  <c r="V47"/>
  <c r="W47"/>
  <c r="X47"/>
  <c r="Y47"/>
  <c r="Z47"/>
  <c r="AA47"/>
  <c r="AB47"/>
  <c r="AC47"/>
  <c r="AE47"/>
  <c r="AF47"/>
  <c r="AG47"/>
  <c r="AH47"/>
  <c r="AI47"/>
  <c r="AJ47"/>
  <c r="AK47"/>
  <c r="AL47"/>
  <c r="AN47"/>
  <c r="AO47"/>
  <c r="AP47"/>
  <c r="AQ47"/>
  <c r="AR47"/>
  <c r="AS47"/>
  <c r="AT47"/>
  <c r="AU47"/>
  <c r="AW47"/>
  <c r="AX47"/>
  <c r="AY47"/>
  <c r="AZ47"/>
  <c r="BA47"/>
  <c r="BB47"/>
  <c r="BC47"/>
  <c r="BD47"/>
  <c r="BF47"/>
  <c r="BG47"/>
  <c r="BH47"/>
  <c r="BI47"/>
  <c r="BJ47"/>
  <c r="BK47"/>
  <c r="BL47"/>
  <c r="BM47"/>
  <c r="BO47"/>
  <c r="BP47"/>
  <c r="BQ47"/>
  <c r="BR47"/>
  <c r="BS47"/>
  <c r="BT47"/>
  <c r="BU47"/>
  <c r="BV47"/>
  <c r="BX47"/>
  <c r="BY47"/>
  <c r="BZ47"/>
  <c r="CA47"/>
  <c r="CB47"/>
  <c r="CC47"/>
  <c r="CD47"/>
  <c r="CE47"/>
  <c r="CG47"/>
  <c r="CH47"/>
  <c r="CI47"/>
  <c r="CJ47"/>
  <c r="CK47"/>
  <c r="CL47"/>
  <c r="CM47"/>
  <c r="CN47"/>
  <c r="D48"/>
  <c r="E48"/>
  <c r="F48"/>
  <c r="G48"/>
  <c r="H48"/>
  <c r="I48"/>
  <c r="J48"/>
  <c r="K48"/>
  <c r="M48"/>
  <c r="N48"/>
  <c r="O48"/>
  <c r="P48"/>
  <c r="Q48"/>
  <c r="R48"/>
  <c r="S48"/>
  <c r="T48"/>
  <c r="V48"/>
  <c r="W48"/>
  <c r="X48"/>
  <c r="Y48"/>
  <c r="Z48"/>
  <c r="AA48"/>
  <c r="AB48"/>
  <c r="AC48"/>
  <c r="AE48"/>
  <c r="AF48"/>
  <c r="AG48"/>
  <c r="AH48"/>
  <c r="AI48"/>
  <c r="AJ48"/>
  <c r="AK48"/>
  <c r="AL48"/>
  <c r="AN48"/>
  <c r="AO48"/>
  <c r="AP48"/>
  <c r="AQ48"/>
  <c r="AR48"/>
  <c r="AS48"/>
  <c r="AT48"/>
  <c r="AU48"/>
  <c r="AW48"/>
  <c r="AX48"/>
  <c r="AY48"/>
  <c r="AZ48"/>
  <c r="BA48"/>
  <c r="BB48"/>
  <c r="BC48"/>
  <c r="BD48"/>
  <c r="BF48"/>
  <c r="BG48"/>
  <c r="BH48"/>
  <c r="BI48"/>
  <c r="BJ48"/>
  <c r="BK48"/>
  <c r="BL48"/>
  <c r="BM48"/>
  <c r="BO48"/>
  <c r="BP48"/>
  <c r="BQ48"/>
  <c r="BR48"/>
  <c r="BS48"/>
  <c r="BT48"/>
  <c r="BU48"/>
  <c r="BV48"/>
  <c r="BX48"/>
  <c r="BY48"/>
  <c r="BZ48"/>
  <c r="CA48"/>
  <c r="CB48"/>
  <c r="CC48"/>
  <c r="CD48"/>
  <c r="CE48"/>
  <c r="CG48"/>
  <c r="CH48"/>
  <c r="CI48"/>
  <c r="CJ48"/>
  <c r="CK48"/>
  <c r="CL48"/>
  <c r="CM48"/>
  <c r="CN48"/>
  <c r="D49"/>
  <c r="E49"/>
  <c r="F49"/>
  <c r="G49"/>
  <c r="H49"/>
  <c r="I49"/>
  <c r="J49"/>
  <c r="K49"/>
  <c r="M49"/>
  <c r="N49"/>
  <c r="O49"/>
  <c r="P49"/>
  <c r="Q49"/>
  <c r="R49"/>
  <c r="S49"/>
  <c r="T49"/>
  <c r="V49"/>
  <c r="W49"/>
  <c r="X49"/>
  <c r="Y49"/>
  <c r="Z49"/>
  <c r="AA49"/>
  <c r="AB49"/>
  <c r="AC49"/>
  <c r="AE49"/>
  <c r="AF49"/>
  <c r="AG49"/>
  <c r="AH49"/>
  <c r="AI49"/>
  <c r="AJ49"/>
  <c r="AK49"/>
  <c r="AL49"/>
  <c r="AN49"/>
  <c r="AO49"/>
  <c r="AP49"/>
  <c r="AQ49"/>
  <c r="AR49"/>
  <c r="AS49"/>
  <c r="AT49"/>
  <c r="AU49"/>
  <c r="AW49"/>
  <c r="AX49"/>
  <c r="AY49"/>
  <c r="AZ49"/>
  <c r="BA49"/>
  <c r="BB49"/>
  <c r="BC49"/>
  <c r="BD49"/>
  <c r="BF49"/>
  <c r="BG49"/>
  <c r="BH49"/>
  <c r="BI49"/>
  <c r="BJ49"/>
  <c r="BK49"/>
  <c r="BL49"/>
  <c r="BM49"/>
  <c r="BO49"/>
  <c r="BP49"/>
  <c r="BQ49"/>
  <c r="BR49"/>
  <c r="BS49"/>
  <c r="BT49"/>
  <c r="BU49"/>
  <c r="BV49"/>
  <c r="BX49"/>
  <c r="BY49"/>
  <c r="BZ49"/>
  <c r="CA49"/>
  <c r="CB49"/>
  <c r="CC49"/>
  <c r="CD49"/>
  <c r="CE49"/>
  <c r="CG49"/>
  <c r="CH49"/>
  <c r="CI49"/>
  <c r="CJ49"/>
  <c r="CK49"/>
  <c r="CL49"/>
  <c r="CM49"/>
  <c r="CN49"/>
  <c r="D50"/>
  <c r="E50"/>
  <c r="F50"/>
  <c r="G50"/>
  <c r="H50"/>
  <c r="I50"/>
  <c r="J50"/>
  <c r="K50"/>
  <c r="M50"/>
  <c r="N50"/>
  <c r="O50"/>
  <c r="P50"/>
  <c r="Q50"/>
  <c r="R50"/>
  <c r="S50"/>
  <c r="T50"/>
  <c r="V50"/>
  <c r="W50"/>
  <c r="X50"/>
  <c r="Y50"/>
  <c r="Z50"/>
  <c r="AA50"/>
  <c r="AB50"/>
  <c r="AC50"/>
  <c r="AE50"/>
  <c r="AF50"/>
  <c r="AG50"/>
  <c r="AH50"/>
  <c r="AI50"/>
  <c r="AJ50"/>
  <c r="AK50"/>
  <c r="AL50"/>
  <c r="AN50"/>
  <c r="AO50"/>
  <c r="AP50"/>
  <c r="AQ50"/>
  <c r="AR50"/>
  <c r="AS50"/>
  <c r="AT50"/>
  <c r="AU50"/>
  <c r="AW50"/>
  <c r="AX50"/>
  <c r="AY50"/>
  <c r="AZ50"/>
  <c r="BA50"/>
  <c r="BB50"/>
  <c r="BC50"/>
  <c r="BD50"/>
  <c r="BF50"/>
  <c r="BG50"/>
  <c r="BH50"/>
  <c r="BI50"/>
  <c r="BJ50"/>
  <c r="BK50"/>
  <c r="BL50"/>
  <c r="BM50"/>
  <c r="BO50"/>
  <c r="BP50"/>
  <c r="BQ50"/>
  <c r="BR50"/>
  <c r="BS50"/>
  <c r="BT50"/>
  <c r="BU50"/>
  <c r="BV50"/>
  <c r="BX50"/>
  <c r="BY50"/>
  <c r="BZ50"/>
  <c r="CA50"/>
  <c r="CB50"/>
  <c r="CC50"/>
  <c r="CD50"/>
  <c r="CE50"/>
  <c r="CG50"/>
  <c r="CH50"/>
  <c r="CI50"/>
  <c r="CJ50"/>
  <c r="CK50"/>
  <c r="CL50"/>
  <c r="CM50"/>
  <c r="CN50"/>
  <c r="D51"/>
  <c r="E51"/>
  <c r="F51"/>
  <c r="G51"/>
  <c r="H51"/>
  <c r="I51"/>
  <c r="J51"/>
  <c r="K51"/>
  <c r="M51"/>
  <c r="N51"/>
  <c r="O51"/>
  <c r="P51"/>
  <c r="Q51"/>
  <c r="R51"/>
  <c r="S51"/>
  <c r="T51"/>
  <c r="V51"/>
  <c r="W51"/>
  <c r="X51"/>
  <c r="Y51"/>
  <c r="Z51"/>
  <c r="AA51"/>
  <c r="AB51"/>
  <c r="AC51"/>
  <c r="AE51"/>
  <c r="AF51"/>
  <c r="AG51"/>
  <c r="AH51"/>
  <c r="AI51"/>
  <c r="AJ51"/>
  <c r="AK51"/>
  <c r="AL51"/>
  <c r="AN51"/>
  <c r="AO51"/>
  <c r="AP51"/>
  <c r="AQ51"/>
  <c r="AR51"/>
  <c r="AS51"/>
  <c r="AT51"/>
  <c r="AU51"/>
  <c r="AW51"/>
  <c r="AX51"/>
  <c r="AY51"/>
  <c r="AZ51"/>
  <c r="BA51"/>
  <c r="BB51"/>
  <c r="BC51"/>
  <c r="BD51"/>
  <c r="BF51"/>
  <c r="BG51"/>
  <c r="BH51"/>
  <c r="BI51"/>
  <c r="BJ51"/>
  <c r="BK51"/>
  <c r="BL51"/>
  <c r="BM51"/>
  <c r="BO51"/>
  <c r="BP51"/>
  <c r="BQ51"/>
  <c r="BR51"/>
  <c r="BS51"/>
  <c r="BT51"/>
  <c r="BU51"/>
  <c r="BV51"/>
  <c r="BX51"/>
  <c r="BY51"/>
  <c r="BZ51"/>
  <c r="CA51"/>
  <c r="CB51"/>
  <c r="CC51"/>
  <c r="CD51"/>
  <c r="CE51"/>
  <c r="CG51"/>
  <c r="CH51"/>
  <c r="CI51"/>
  <c r="CJ51"/>
  <c r="CK51"/>
  <c r="CL51"/>
  <c r="CM51"/>
  <c r="CN51"/>
  <c r="D52"/>
  <c r="E52"/>
  <c r="F52"/>
  <c r="G52"/>
  <c r="H52"/>
  <c r="I52"/>
  <c r="J52"/>
  <c r="K52"/>
  <c r="M52"/>
  <c r="N52"/>
  <c r="O52"/>
  <c r="P52"/>
  <c r="Q52"/>
  <c r="R52"/>
  <c r="S52"/>
  <c r="T52"/>
  <c r="V52"/>
  <c r="W52"/>
  <c r="X52"/>
  <c r="Y52"/>
  <c r="Z52"/>
  <c r="AA52"/>
  <c r="AB52"/>
  <c r="AC52"/>
  <c r="AE52"/>
  <c r="AF52"/>
  <c r="AG52"/>
  <c r="AH52"/>
  <c r="AI52"/>
  <c r="AJ52"/>
  <c r="AK52"/>
  <c r="AL52"/>
  <c r="AN52"/>
  <c r="AO52"/>
  <c r="AP52"/>
  <c r="AQ52"/>
  <c r="AR52"/>
  <c r="AS52"/>
  <c r="AT52"/>
  <c r="AU52"/>
  <c r="AW52"/>
  <c r="AX52"/>
  <c r="AY52"/>
  <c r="AZ52"/>
  <c r="BA52"/>
  <c r="BB52"/>
  <c r="BC52"/>
  <c r="BD52"/>
  <c r="BF52"/>
  <c r="BG52"/>
  <c r="BH52"/>
  <c r="BI52"/>
  <c r="BJ52"/>
  <c r="BK52"/>
  <c r="BL52"/>
  <c r="BM52"/>
  <c r="BO52"/>
  <c r="BP52"/>
  <c r="BQ52"/>
  <c r="BR52"/>
  <c r="BS52"/>
  <c r="BT52"/>
  <c r="BU52"/>
  <c r="BV52"/>
  <c r="BX52"/>
  <c r="BY52"/>
  <c r="BZ52"/>
  <c r="CA52"/>
  <c r="CB52"/>
  <c r="CC52"/>
  <c r="CD52"/>
  <c r="CE52"/>
  <c r="CG52"/>
  <c r="CH52"/>
  <c r="CI52"/>
  <c r="CJ52"/>
  <c r="CK52"/>
  <c r="CL52"/>
  <c r="CM52"/>
  <c r="CN52"/>
  <c r="D53"/>
  <c r="E53"/>
  <c r="F53"/>
  <c r="G53"/>
  <c r="H53"/>
  <c r="I53"/>
  <c r="J53"/>
  <c r="K53"/>
  <c r="M53"/>
  <c r="N53"/>
  <c r="O53"/>
  <c r="P53"/>
  <c r="Q53"/>
  <c r="R53"/>
  <c r="S53"/>
  <c r="T53"/>
  <c r="V53"/>
  <c r="W53"/>
  <c r="X53"/>
  <c r="Y53"/>
  <c r="Z53"/>
  <c r="AA53"/>
  <c r="AB53"/>
  <c r="AC53"/>
  <c r="AE53"/>
  <c r="AF53"/>
  <c r="AG53"/>
  <c r="AH53"/>
  <c r="AI53"/>
  <c r="AJ53"/>
  <c r="AK53"/>
  <c r="AL53"/>
  <c r="AN53"/>
  <c r="AO53"/>
  <c r="AP53"/>
  <c r="AQ53"/>
  <c r="AR53"/>
  <c r="AS53"/>
  <c r="AT53"/>
  <c r="AU53"/>
  <c r="AW53"/>
  <c r="AX53"/>
  <c r="AY53"/>
  <c r="AZ53"/>
  <c r="BA53"/>
  <c r="BB53"/>
  <c r="BC53"/>
  <c r="BD53"/>
  <c r="BF53"/>
  <c r="BG53"/>
  <c r="BH53"/>
  <c r="BI53"/>
  <c r="BJ53"/>
  <c r="BK53"/>
  <c r="BL53"/>
  <c r="BM53"/>
  <c r="BO53"/>
  <c r="BP53"/>
  <c r="BQ53"/>
  <c r="BR53"/>
  <c r="BS53"/>
  <c r="BT53"/>
  <c r="BU53"/>
  <c r="BV53"/>
  <c r="BX53"/>
  <c r="BY53"/>
  <c r="BZ53"/>
  <c r="CA53"/>
  <c r="CB53"/>
  <c r="CC53"/>
  <c r="CD53"/>
  <c r="CE53"/>
  <c r="CG53"/>
  <c r="CH53"/>
  <c r="CI53"/>
  <c r="CJ53"/>
  <c r="CK53"/>
  <c r="CL53"/>
  <c r="CM53"/>
  <c r="CN53"/>
  <c r="D54"/>
  <c r="E54"/>
  <c r="F54"/>
  <c r="G54"/>
  <c r="H54"/>
  <c r="I54"/>
  <c r="J54"/>
  <c r="K54"/>
  <c r="M54"/>
  <c r="N54"/>
  <c r="O54"/>
  <c r="P54"/>
  <c r="Q54"/>
  <c r="R54"/>
  <c r="S54"/>
  <c r="T54"/>
  <c r="V54"/>
  <c r="W54"/>
  <c r="X54"/>
  <c r="Y54"/>
  <c r="Z54"/>
  <c r="AA54"/>
  <c r="AB54"/>
  <c r="AC54"/>
  <c r="AE54"/>
  <c r="AF54"/>
  <c r="AG54"/>
  <c r="AH54"/>
  <c r="AI54"/>
  <c r="AJ54"/>
  <c r="AK54"/>
  <c r="AL54"/>
  <c r="AN54"/>
  <c r="AO54"/>
  <c r="AP54"/>
  <c r="AQ54"/>
  <c r="AR54"/>
  <c r="AS54"/>
  <c r="AT54"/>
  <c r="AU54"/>
  <c r="AW54"/>
  <c r="AX54"/>
  <c r="AY54"/>
  <c r="AZ54"/>
  <c r="BA54"/>
  <c r="BB54"/>
  <c r="BC54"/>
  <c r="BD54"/>
  <c r="BF54"/>
  <c r="BG54"/>
  <c r="BH54"/>
  <c r="BI54"/>
  <c r="BJ54"/>
  <c r="BK54"/>
  <c r="BL54"/>
  <c r="BM54"/>
  <c r="BO54"/>
  <c r="BP54"/>
  <c r="BQ54"/>
  <c r="BR54"/>
  <c r="BS54"/>
  <c r="BT54"/>
  <c r="BU54"/>
  <c r="BV54"/>
  <c r="BX54"/>
  <c r="BY54"/>
  <c r="BZ54"/>
  <c r="CA54"/>
  <c r="CB54"/>
  <c r="CC54"/>
  <c r="CD54"/>
  <c r="CE54"/>
  <c r="CG54"/>
  <c r="CH54"/>
  <c r="CI54"/>
  <c r="CJ54"/>
  <c r="CK54"/>
  <c r="CL54"/>
  <c r="CM54"/>
  <c r="CN54"/>
  <c r="D55"/>
  <c r="E55"/>
  <c r="F55"/>
  <c r="G55"/>
  <c r="H55"/>
  <c r="I55"/>
  <c r="J55"/>
  <c r="K55"/>
  <c r="M55"/>
  <c r="N55"/>
  <c r="O55"/>
  <c r="P55"/>
  <c r="Q55"/>
  <c r="R55"/>
  <c r="S55"/>
  <c r="T55"/>
  <c r="V55"/>
  <c r="W55"/>
  <c r="X55"/>
  <c r="Y55"/>
  <c r="Z55"/>
  <c r="AA55"/>
  <c r="AB55"/>
  <c r="AC55"/>
  <c r="AE55"/>
  <c r="AF55"/>
  <c r="AG55"/>
  <c r="AH55"/>
  <c r="AI55"/>
  <c r="AJ55"/>
  <c r="AK55"/>
  <c r="AL55"/>
  <c r="AN55"/>
  <c r="AO55"/>
  <c r="AP55"/>
  <c r="AQ55"/>
  <c r="AR55"/>
  <c r="AS55"/>
  <c r="AT55"/>
  <c r="AU55"/>
  <c r="AW55"/>
  <c r="AX55"/>
  <c r="AY55"/>
  <c r="AZ55"/>
  <c r="BA55"/>
  <c r="BB55"/>
  <c r="BC55"/>
  <c r="BD55"/>
  <c r="BF55"/>
  <c r="BG55"/>
  <c r="BH55"/>
  <c r="BI55"/>
  <c r="BJ55"/>
  <c r="BK55"/>
  <c r="BL55"/>
  <c r="BM55"/>
  <c r="BO55"/>
  <c r="BP55"/>
  <c r="BQ55"/>
  <c r="BR55"/>
  <c r="BS55"/>
  <c r="BT55"/>
  <c r="BU55"/>
  <c r="BV55"/>
  <c r="BX55"/>
  <c r="BY55"/>
  <c r="BZ55"/>
  <c r="CA55"/>
  <c r="CB55"/>
  <c r="CC55"/>
  <c r="CD55"/>
  <c r="CE55"/>
  <c r="CG55"/>
  <c r="CH55"/>
  <c r="CI55"/>
  <c r="CJ55"/>
  <c r="CK55"/>
  <c r="CL55"/>
  <c r="CM55"/>
  <c r="CN55"/>
  <c r="D56"/>
  <c r="E56"/>
  <c r="F56"/>
  <c r="G56"/>
  <c r="H56"/>
  <c r="I56"/>
  <c r="J56"/>
  <c r="K56"/>
  <c r="M56"/>
  <c r="N56"/>
  <c r="O56"/>
  <c r="P56"/>
  <c r="Q56"/>
  <c r="R56"/>
  <c r="S56"/>
  <c r="T56"/>
  <c r="V56"/>
  <c r="W56"/>
  <c r="X56"/>
  <c r="Y56"/>
  <c r="Z56"/>
  <c r="AA56"/>
  <c r="AB56"/>
  <c r="AC56"/>
  <c r="AE56"/>
  <c r="AF56"/>
  <c r="AG56"/>
  <c r="AH56"/>
  <c r="AI56"/>
  <c r="AJ56"/>
  <c r="AK56"/>
  <c r="AL56"/>
  <c r="AN56"/>
  <c r="AO56"/>
  <c r="AP56"/>
  <c r="AQ56"/>
  <c r="AR56"/>
  <c r="AS56"/>
  <c r="AT56"/>
  <c r="AU56"/>
  <c r="AW56"/>
  <c r="AX56"/>
  <c r="AY56"/>
  <c r="AZ56"/>
  <c r="BA56"/>
  <c r="BB56"/>
  <c r="BC56"/>
  <c r="BD56"/>
  <c r="BF56"/>
  <c r="BG56"/>
  <c r="BH56"/>
  <c r="BI56"/>
  <c r="BJ56"/>
  <c r="BK56"/>
  <c r="BL56"/>
  <c r="BM56"/>
  <c r="BO56"/>
  <c r="BP56"/>
  <c r="BQ56"/>
  <c r="BR56"/>
  <c r="BS56"/>
  <c r="BT56"/>
  <c r="BU56"/>
  <c r="BV56"/>
  <c r="BX56"/>
  <c r="BY56"/>
  <c r="BZ56"/>
  <c r="CA56"/>
  <c r="CB56"/>
  <c r="CC56"/>
  <c r="CD56"/>
  <c r="CE56"/>
  <c r="CG56"/>
  <c r="CH56"/>
  <c r="CI56"/>
  <c r="CJ56"/>
  <c r="CK56"/>
  <c r="CL56"/>
  <c r="CM56"/>
  <c r="CN56"/>
  <c r="D57"/>
  <c r="E57"/>
  <c r="F57"/>
  <c r="G57"/>
  <c r="H57"/>
  <c r="I57"/>
  <c r="J57"/>
  <c r="K57"/>
  <c r="M57"/>
  <c r="N57"/>
  <c r="O57"/>
  <c r="P57"/>
  <c r="Q57"/>
  <c r="R57"/>
  <c r="S57"/>
  <c r="T57"/>
  <c r="V57"/>
  <c r="W57"/>
  <c r="X57"/>
  <c r="Y57"/>
  <c r="Z57"/>
  <c r="AA57"/>
  <c r="AB57"/>
  <c r="AC57"/>
  <c r="AE57"/>
  <c r="AF57"/>
  <c r="AG57"/>
  <c r="AH57"/>
  <c r="AI57"/>
  <c r="AJ57"/>
  <c r="AK57"/>
  <c r="AL57"/>
  <c r="AN57"/>
  <c r="AO57"/>
  <c r="AP57"/>
  <c r="AQ57"/>
  <c r="AR57"/>
  <c r="AS57"/>
  <c r="AT57"/>
  <c r="AU57"/>
  <c r="AW57"/>
  <c r="AX57"/>
  <c r="AY57"/>
  <c r="AZ57"/>
  <c r="BA57"/>
  <c r="BB57"/>
  <c r="BC57"/>
  <c r="BD57"/>
  <c r="BF57"/>
  <c r="BG57"/>
  <c r="BH57"/>
  <c r="BI57"/>
  <c r="BJ57"/>
  <c r="BK57"/>
  <c r="BL57"/>
  <c r="BM57"/>
  <c r="BO57"/>
  <c r="BP57"/>
  <c r="BQ57"/>
  <c r="BR57"/>
  <c r="BS57"/>
  <c r="BT57"/>
  <c r="BU57"/>
  <c r="BV57"/>
  <c r="BX57"/>
  <c r="BY57"/>
  <c r="BZ57"/>
  <c r="CA57"/>
  <c r="CB57"/>
  <c r="CC57"/>
  <c r="CD57"/>
  <c r="CE57"/>
  <c r="CG57"/>
  <c r="CH57"/>
  <c r="CI57"/>
  <c r="CJ57"/>
  <c r="CK57"/>
  <c r="CL57"/>
  <c r="CM57"/>
  <c r="CN57"/>
  <c r="D58"/>
  <c r="E58"/>
  <c r="F58"/>
  <c r="G58"/>
  <c r="H58"/>
  <c r="I58"/>
  <c r="J58"/>
  <c r="K58"/>
  <c r="M58"/>
  <c r="N58"/>
  <c r="O58"/>
  <c r="P58"/>
  <c r="Q58"/>
  <c r="R58"/>
  <c r="S58"/>
  <c r="T58"/>
  <c r="V58"/>
  <c r="W58"/>
  <c r="X58"/>
  <c r="Y58"/>
  <c r="Z58"/>
  <c r="AA58"/>
  <c r="AB58"/>
  <c r="AC58"/>
  <c r="AE58"/>
  <c r="AF58"/>
  <c r="AG58"/>
  <c r="AH58"/>
  <c r="AI58"/>
  <c r="AJ58"/>
  <c r="AK58"/>
  <c r="AL58"/>
  <c r="AN58"/>
  <c r="AO58"/>
  <c r="AP58"/>
  <c r="AQ58"/>
  <c r="AR58"/>
  <c r="AS58"/>
  <c r="AT58"/>
  <c r="AU58"/>
  <c r="AW58"/>
  <c r="AX58"/>
  <c r="AY58"/>
  <c r="AZ58"/>
  <c r="BA58"/>
  <c r="BB58"/>
  <c r="BC58"/>
  <c r="BD58"/>
  <c r="BF58"/>
  <c r="BG58"/>
  <c r="BH58"/>
  <c r="BI58"/>
  <c r="BJ58"/>
  <c r="BK58"/>
  <c r="BL58"/>
  <c r="BM58"/>
  <c r="BO58"/>
  <c r="BP58"/>
  <c r="BQ58"/>
  <c r="BR58"/>
  <c r="BS58"/>
  <c r="BT58"/>
  <c r="BU58"/>
  <c r="BV58"/>
  <c r="BX58"/>
  <c r="BY58"/>
  <c r="BZ58"/>
  <c r="CA58"/>
  <c r="CB58"/>
  <c r="CC58"/>
  <c r="CD58"/>
  <c r="CE58"/>
  <c r="CG58"/>
  <c r="CH58"/>
  <c r="CI58"/>
  <c r="CJ58"/>
  <c r="CK58"/>
  <c r="CL58"/>
  <c r="CM58"/>
  <c r="CN58"/>
  <c r="D59"/>
  <c r="E59"/>
  <c r="F59"/>
  <c r="G59"/>
  <c r="H59"/>
  <c r="I59"/>
  <c r="J59"/>
  <c r="K59"/>
  <c r="M59"/>
  <c r="N59"/>
  <c r="O59"/>
  <c r="P59"/>
  <c r="Q59"/>
  <c r="R59"/>
  <c r="S59"/>
  <c r="T59"/>
  <c r="V59"/>
  <c r="W59"/>
  <c r="X59"/>
  <c r="Y59"/>
  <c r="Z59"/>
  <c r="AA59"/>
  <c r="AB59"/>
  <c r="AC59"/>
  <c r="AE59"/>
  <c r="AF59"/>
  <c r="AG59"/>
  <c r="AH59"/>
  <c r="AI59"/>
  <c r="AJ59"/>
  <c r="AK59"/>
  <c r="AL59"/>
  <c r="AN59"/>
  <c r="AO59"/>
  <c r="AP59"/>
  <c r="AQ59"/>
  <c r="AR59"/>
  <c r="AS59"/>
  <c r="AT59"/>
  <c r="AU59"/>
  <c r="AW59"/>
  <c r="AX59"/>
  <c r="AY59"/>
  <c r="AZ59"/>
  <c r="BA59"/>
  <c r="BB59"/>
  <c r="BC59"/>
  <c r="BD59"/>
  <c r="BF59"/>
  <c r="BG59"/>
  <c r="BH59"/>
  <c r="BI59"/>
  <c r="BJ59"/>
  <c r="BK59"/>
  <c r="BL59"/>
  <c r="BM59"/>
  <c r="BO59"/>
  <c r="BP59"/>
  <c r="BQ59"/>
  <c r="BR59"/>
  <c r="BS59"/>
  <c r="BT59"/>
  <c r="BU59"/>
  <c r="BV59"/>
  <c r="BX59"/>
  <c r="BY59"/>
  <c r="BZ59"/>
  <c r="CA59"/>
  <c r="CB59"/>
  <c r="CC59"/>
  <c r="CD59"/>
  <c r="CE59"/>
  <c r="CG59"/>
  <c r="CH59"/>
  <c r="CI59"/>
  <c r="CJ59"/>
  <c r="CK59"/>
  <c r="CL59"/>
  <c r="CM59"/>
  <c r="CN59"/>
  <c r="D60"/>
  <c r="E60"/>
  <c r="F60"/>
  <c r="G60"/>
  <c r="H60"/>
  <c r="I60"/>
  <c r="J60"/>
  <c r="K60"/>
  <c r="M60"/>
  <c r="N60"/>
  <c r="O60"/>
  <c r="P60"/>
  <c r="Q60"/>
  <c r="R60"/>
  <c r="S60"/>
  <c r="T60"/>
  <c r="V60"/>
  <c r="W60"/>
  <c r="X60"/>
  <c r="Y60"/>
  <c r="Z60"/>
  <c r="AA60"/>
  <c r="AB60"/>
  <c r="AC60"/>
  <c r="AE60"/>
  <c r="AF60"/>
  <c r="AG60"/>
  <c r="AH60"/>
  <c r="AI60"/>
  <c r="AJ60"/>
  <c r="AK60"/>
  <c r="AL60"/>
  <c r="AN60"/>
  <c r="AO60"/>
  <c r="AP60"/>
  <c r="AQ60"/>
  <c r="AR60"/>
  <c r="AS60"/>
  <c r="AT60"/>
  <c r="AU60"/>
  <c r="AW60"/>
  <c r="AX60"/>
  <c r="AY60"/>
  <c r="AZ60"/>
  <c r="BA60"/>
  <c r="BB60"/>
  <c r="BC60"/>
  <c r="BD60"/>
  <c r="BF60"/>
  <c r="BG60"/>
  <c r="BH60"/>
  <c r="BI60"/>
  <c r="BJ60"/>
  <c r="BK60"/>
  <c r="BL60"/>
  <c r="BM60"/>
  <c r="BO60"/>
  <c r="BP60"/>
  <c r="BQ60"/>
  <c r="BR60"/>
  <c r="BS60"/>
  <c r="BT60"/>
  <c r="BU60"/>
  <c r="BV60"/>
  <c r="BX60"/>
  <c r="BY60"/>
  <c r="BZ60"/>
  <c r="CA60"/>
  <c r="CB60"/>
  <c r="CC60"/>
  <c r="CD60"/>
  <c r="CE60"/>
  <c r="CG60"/>
  <c r="CH60"/>
  <c r="CI60"/>
  <c r="CJ60"/>
  <c r="CK60"/>
  <c r="CL60"/>
  <c r="CM60"/>
  <c r="CN60"/>
  <c r="D61"/>
  <c r="E61"/>
  <c r="F61"/>
  <c r="G61"/>
  <c r="H61"/>
  <c r="I61"/>
  <c r="J61"/>
  <c r="K61"/>
  <c r="M61"/>
  <c r="N61"/>
  <c r="O61"/>
  <c r="P61"/>
  <c r="Q61"/>
  <c r="R61"/>
  <c r="S61"/>
  <c r="T61"/>
  <c r="V61"/>
  <c r="W61"/>
  <c r="X61"/>
  <c r="Y61"/>
  <c r="Z61"/>
  <c r="AA61"/>
  <c r="AB61"/>
  <c r="AC61"/>
  <c r="AE61"/>
  <c r="AF61"/>
  <c r="AG61"/>
  <c r="AH61"/>
  <c r="AI61"/>
  <c r="AJ61"/>
  <c r="AK61"/>
  <c r="AL61"/>
  <c r="AN61"/>
  <c r="AO61"/>
  <c r="AP61"/>
  <c r="AQ61"/>
  <c r="AR61"/>
  <c r="AS61"/>
  <c r="AT61"/>
  <c r="AU61"/>
  <c r="AW61"/>
  <c r="AX61"/>
  <c r="AY61"/>
  <c r="AZ61"/>
  <c r="BA61"/>
  <c r="BB61"/>
  <c r="BC61"/>
  <c r="BD61"/>
  <c r="BF61"/>
  <c r="BG61"/>
  <c r="BH61"/>
  <c r="BI61"/>
  <c r="BJ61"/>
  <c r="BK61"/>
  <c r="BL61"/>
  <c r="BM61"/>
  <c r="BO61"/>
  <c r="BP61"/>
  <c r="BQ61"/>
  <c r="BR61"/>
  <c r="BS61"/>
  <c r="BT61"/>
  <c r="BU61"/>
  <c r="BV61"/>
  <c r="BX61"/>
  <c r="BY61"/>
  <c r="BZ61"/>
  <c r="CA61"/>
  <c r="CB61"/>
  <c r="CC61"/>
  <c r="CD61"/>
  <c r="CE61"/>
  <c r="CG61"/>
  <c r="CH61"/>
  <c r="CI61"/>
  <c r="CJ61"/>
  <c r="CK61"/>
  <c r="CL61"/>
  <c r="CM61"/>
  <c r="CN61"/>
  <c r="D62"/>
  <c r="E62"/>
  <c r="F62"/>
  <c r="G62"/>
  <c r="H62"/>
  <c r="I62"/>
  <c r="J62"/>
  <c r="K62"/>
  <c r="M62"/>
  <c r="N62"/>
  <c r="O62"/>
  <c r="P62"/>
  <c r="Q62"/>
  <c r="R62"/>
  <c r="S62"/>
  <c r="T62"/>
  <c r="V62"/>
  <c r="W62"/>
  <c r="X62"/>
  <c r="Y62"/>
  <c r="Z62"/>
  <c r="AA62"/>
  <c r="AB62"/>
  <c r="AC62"/>
  <c r="AE62"/>
  <c r="AF62"/>
  <c r="AG62"/>
  <c r="AH62"/>
  <c r="AI62"/>
  <c r="AJ62"/>
  <c r="AK62"/>
  <c r="AL62"/>
  <c r="AN62"/>
  <c r="AO62"/>
  <c r="AP62"/>
  <c r="AQ62"/>
  <c r="AR62"/>
  <c r="AS62"/>
  <c r="AT62"/>
  <c r="AU62"/>
  <c r="AW62"/>
  <c r="AX62"/>
  <c r="AY62"/>
  <c r="AZ62"/>
  <c r="BA62"/>
  <c r="BB62"/>
  <c r="BC62"/>
  <c r="BD62"/>
  <c r="BF62"/>
  <c r="BG62"/>
  <c r="BH62"/>
  <c r="BI62"/>
  <c r="BJ62"/>
  <c r="BK62"/>
  <c r="BL62"/>
  <c r="BM62"/>
  <c r="BO62"/>
  <c r="BP62"/>
  <c r="BQ62"/>
  <c r="BR62"/>
  <c r="BS62"/>
  <c r="BT62"/>
  <c r="BU62"/>
  <c r="BV62"/>
  <c r="BX62"/>
  <c r="BY62"/>
  <c r="BZ62"/>
  <c r="CA62"/>
  <c r="CB62"/>
  <c r="CC62"/>
  <c r="CD62"/>
  <c r="CE62"/>
  <c r="CG62"/>
  <c r="CH62"/>
  <c r="CI62"/>
  <c r="CJ62"/>
  <c r="CK62"/>
  <c r="CL62"/>
  <c r="CM62"/>
  <c r="CN62"/>
  <c r="D63"/>
  <c r="E63"/>
  <c r="F63"/>
  <c r="G63"/>
  <c r="H63"/>
  <c r="I63"/>
  <c r="J63"/>
  <c r="K63"/>
  <c r="M63"/>
  <c r="N63"/>
  <c r="O63"/>
  <c r="P63"/>
  <c r="Q63"/>
  <c r="R63"/>
  <c r="S63"/>
  <c r="T63"/>
  <c r="V63"/>
  <c r="W63"/>
  <c r="X63"/>
  <c r="Y63"/>
  <c r="Z63"/>
  <c r="AA63"/>
  <c r="AB63"/>
  <c r="AC63"/>
  <c r="AE63"/>
  <c r="AF63"/>
  <c r="AG63"/>
  <c r="AH63"/>
  <c r="AI63"/>
  <c r="AJ63"/>
  <c r="AK63"/>
  <c r="AL63"/>
  <c r="AN63"/>
  <c r="AO63"/>
  <c r="AP63"/>
  <c r="AQ63"/>
  <c r="AR63"/>
  <c r="AS63"/>
  <c r="AT63"/>
  <c r="AU63"/>
  <c r="AW63"/>
  <c r="AX63"/>
  <c r="AY63"/>
  <c r="AZ63"/>
  <c r="BA63"/>
  <c r="BB63"/>
  <c r="BC63"/>
  <c r="BD63"/>
  <c r="BF63"/>
  <c r="BG63"/>
  <c r="BH63"/>
  <c r="BI63"/>
  <c r="BJ63"/>
  <c r="BK63"/>
  <c r="BL63"/>
  <c r="BM63"/>
  <c r="BO63"/>
  <c r="BP63"/>
  <c r="BQ63"/>
  <c r="BR63"/>
  <c r="BS63"/>
  <c r="BT63"/>
  <c r="BU63"/>
  <c r="BV63"/>
  <c r="BX63"/>
  <c r="BY63"/>
  <c r="BZ63"/>
  <c r="CA63"/>
  <c r="CB63"/>
  <c r="CC63"/>
  <c r="CD63"/>
  <c r="CE63"/>
  <c r="CG63"/>
  <c r="CH63"/>
  <c r="CI63"/>
  <c r="CJ63"/>
  <c r="CK63"/>
  <c r="CL63"/>
  <c r="CM63"/>
  <c r="CN63"/>
  <c r="D64"/>
  <c r="E64"/>
  <c r="F64"/>
  <c r="G64"/>
  <c r="H64"/>
  <c r="I64"/>
  <c r="J64"/>
  <c r="K64"/>
  <c r="M64"/>
  <c r="N64"/>
  <c r="O64"/>
  <c r="P64"/>
  <c r="Q64"/>
  <c r="R64"/>
  <c r="S64"/>
  <c r="T64"/>
  <c r="V64"/>
  <c r="W64"/>
  <c r="X64"/>
  <c r="Y64"/>
  <c r="Z64"/>
  <c r="AA64"/>
  <c r="AB64"/>
  <c r="AC64"/>
  <c r="AE64"/>
  <c r="AF64"/>
  <c r="AG64"/>
  <c r="AH64"/>
  <c r="AI64"/>
  <c r="AJ64"/>
  <c r="AK64"/>
  <c r="AL64"/>
  <c r="AN64"/>
  <c r="AO64"/>
  <c r="AP64"/>
  <c r="AQ64"/>
  <c r="AR64"/>
  <c r="AS64"/>
  <c r="AT64"/>
  <c r="AU64"/>
  <c r="AW64"/>
  <c r="AX64"/>
  <c r="AY64"/>
  <c r="AZ64"/>
  <c r="BA64"/>
  <c r="BB64"/>
  <c r="BC64"/>
  <c r="BD64"/>
  <c r="BF64"/>
  <c r="BG64"/>
  <c r="BH64"/>
  <c r="BI64"/>
  <c r="BJ64"/>
  <c r="BK64"/>
  <c r="BL64"/>
  <c r="BM64"/>
  <c r="BO64"/>
  <c r="BP64"/>
  <c r="BQ64"/>
  <c r="BR64"/>
  <c r="BS64"/>
  <c r="BT64"/>
  <c r="BU64"/>
  <c r="BV64"/>
  <c r="BX64"/>
  <c r="BY64"/>
  <c r="BZ64"/>
  <c r="CA64"/>
  <c r="CB64"/>
  <c r="CC64"/>
  <c r="CD64"/>
  <c r="CE64"/>
  <c r="CG64"/>
  <c r="CH64"/>
  <c r="CI64"/>
  <c r="CJ64"/>
  <c r="CK64"/>
  <c r="CL64"/>
  <c r="CM64"/>
  <c r="CN64"/>
  <c r="D65"/>
  <c r="E65"/>
  <c r="F65"/>
  <c r="G65"/>
  <c r="H65"/>
  <c r="I65"/>
  <c r="J65"/>
  <c r="K65"/>
  <c r="M65"/>
  <c r="N65"/>
  <c r="O65"/>
  <c r="P65"/>
  <c r="Q65"/>
  <c r="R65"/>
  <c r="S65"/>
  <c r="T65"/>
  <c r="V65"/>
  <c r="W65"/>
  <c r="X65"/>
  <c r="Y65"/>
  <c r="Z65"/>
  <c r="AA65"/>
  <c r="AB65"/>
  <c r="AC65"/>
  <c r="AE65"/>
  <c r="AF65"/>
  <c r="AG65"/>
  <c r="AH65"/>
  <c r="AI65"/>
  <c r="AJ65"/>
  <c r="AK65"/>
  <c r="AL65"/>
  <c r="AN65"/>
  <c r="AO65"/>
  <c r="AP65"/>
  <c r="AQ65"/>
  <c r="AR65"/>
  <c r="AS65"/>
  <c r="AT65"/>
  <c r="AU65"/>
  <c r="AW65"/>
  <c r="AX65"/>
  <c r="AY65"/>
  <c r="AZ65"/>
  <c r="BA65"/>
  <c r="BB65"/>
  <c r="BC65"/>
  <c r="BD65"/>
  <c r="BF65"/>
  <c r="BG65"/>
  <c r="BH65"/>
  <c r="BI65"/>
  <c r="BJ65"/>
  <c r="BK65"/>
  <c r="BL65"/>
  <c r="BM65"/>
  <c r="BO65"/>
  <c r="BP65"/>
  <c r="BQ65"/>
  <c r="BR65"/>
  <c r="BS65"/>
  <c r="BT65"/>
  <c r="BU65"/>
  <c r="BV65"/>
  <c r="BX65"/>
  <c r="BY65"/>
  <c r="BZ65"/>
  <c r="CA65"/>
  <c r="CB65"/>
  <c r="CC65"/>
  <c r="CD65"/>
  <c r="CE65"/>
  <c r="CG65"/>
  <c r="CH65"/>
  <c r="CI65"/>
  <c r="CJ65"/>
  <c r="CK65"/>
  <c r="CL65"/>
  <c r="CM65"/>
  <c r="CN65"/>
  <c r="D66"/>
  <c r="E66"/>
  <c r="F66"/>
  <c r="G66"/>
  <c r="H66"/>
  <c r="I66"/>
  <c r="J66"/>
  <c r="K66"/>
  <c r="M66"/>
  <c r="N66"/>
  <c r="O66"/>
  <c r="P66"/>
  <c r="Q66"/>
  <c r="R66"/>
  <c r="S66"/>
  <c r="T66"/>
  <c r="V66"/>
  <c r="W66"/>
  <c r="X66"/>
  <c r="Y66"/>
  <c r="Z66"/>
  <c r="AA66"/>
  <c r="AB66"/>
  <c r="AC66"/>
  <c r="AE66"/>
  <c r="AF66"/>
  <c r="AG66"/>
  <c r="AH66"/>
  <c r="AI66"/>
  <c r="AJ66"/>
  <c r="AK66"/>
  <c r="AL66"/>
  <c r="AN66"/>
  <c r="AO66"/>
  <c r="AP66"/>
  <c r="AQ66"/>
  <c r="AR66"/>
  <c r="AS66"/>
  <c r="AT66"/>
  <c r="AU66"/>
  <c r="AW66"/>
  <c r="AX66"/>
  <c r="AY66"/>
  <c r="AZ66"/>
  <c r="BA66"/>
  <c r="BB66"/>
  <c r="BC66"/>
  <c r="BD66"/>
  <c r="BF66"/>
  <c r="BG66"/>
  <c r="BH66"/>
  <c r="BI66"/>
  <c r="BJ66"/>
  <c r="BK66"/>
  <c r="BL66"/>
  <c r="BM66"/>
  <c r="BO66"/>
  <c r="BP66"/>
  <c r="BQ66"/>
  <c r="BR66"/>
  <c r="BS66"/>
  <c r="BT66"/>
  <c r="BU66"/>
  <c r="BV66"/>
  <c r="BX66"/>
  <c r="BY66"/>
  <c r="BZ66"/>
  <c r="CA66"/>
  <c r="CB66"/>
  <c r="CC66"/>
  <c r="CD66"/>
  <c r="CE66"/>
  <c r="CG66"/>
  <c r="CH66"/>
  <c r="CI66"/>
  <c r="CJ66"/>
  <c r="CK66"/>
  <c r="CL66"/>
  <c r="CM66"/>
  <c r="CN66"/>
  <c r="D67"/>
  <c r="E67"/>
  <c r="F67"/>
  <c r="G67"/>
  <c r="H67"/>
  <c r="I67"/>
  <c r="J67"/>
  <c r="K67"/>
  <c r="M67"/>
  <c r="N67"/>
  <c r="O67"/>
  <c r="P67"/>
  <c r="Q67"/>
  <c r="R67"/>
  <c r="S67"/>
  <c r="T67"/>
  <c r="V67"/>
  <c r="W67"/>
  <c r="X67"/>
  <c r="Y67"/>
  <c r="Z67"/>
  <c r="AA67"/>
  <c r="AB67"/>
  <c r="AC67"/>
  <c r="AE67"/>
  <c r="AF67"/>
  <c r="AG67"/>
  <c r="AH67"/>
  <c r="AI67"/>
  <c r="AJ67"/>
  <c r="AK67"/>
  <c r="AL67"/>
  <c r="AN67"/>
  <c r="AO67"/>
  <c r="AP67"/>
  <c r="AQ67"/>
  <c r="AR67"/>
  <c r="AS67"/>
  <c r="AT67"/>
  <c r="AU67"/>
  <c r="AW67"/>
  <c r="AX67"/>
  <c r="AY67"/>
  <c r="AZ67"/>
  <c r="BA67"/>
  <c r="BB67"/>
  <c r="BC67"/>
  <c r="BD67"/>
  <c r="BF67"/>
  <c r="BG67"/>
  <c r="BH67"/>
  <c r="BI67"/>
  <c r="BJ67"/>
  <c r="BK67"/>
  <c r="BL67"/>
  <c r="BM67"/>
  <c r="BO67"/>
  <c r="BP67"/>
  <c r="BQ67"/>
  <c r="BR67"/>
  <c r="BS67"/>
  <c r="BT67"/>
  <c r="BU67"/>
  <c r="BV67"/>
  <c r="BX67"/>
  <c r="BY67"/>
  <c r="BZ67"/>
  <c r="CA67"/>
  <c r="CB67"/>
  <c r="CC67"/>
  <c r="CD67"/>
  <c r="CE67"/>
  <c r="CG67"/>
  <c r="CH67"/>
  <c r="CI67"/>
  <c r="CJ67"/>
  <c r="CK67"/>
  <c r="CL67"/>
  <c r="CM67"/>
  <c r="CN67"/>
  <c r="D68"/>
  <c r="E68"/>
  <c r="F68"/>
  <c r="G68"/>
  <c r="H68"/>
  <c r="I68"/>
  <c r="J68"/>
  <c r="K68"/>
  <c r="M68"/>
  <c r="N68"/>
  <c r="O68"/>
  <c r="P68"/>
  <c r="Q68"/>
  <c r="R68"/>
  <c r="S68"/>
  <c r="T68"/>
  <c r="V68"/>
  <c r="W68"/>
  <c r="X68"/>
  <c r="Y68"/>
  <c r="Z68"/>
  <c r="AA68"/>
  <c r="AB68"/>
  <c r="AC68"/>
  <c r="AE68"/>
  <c r="AF68"/>
  <c r="AG68"/>
  <c r="AH68"/>
  <c r="AI68"/>
  <c r="AJ68"/>
  <c r="AK68"/>
  <c r="AL68"/>
  <c r="AN68"/>
  <c r="AO68"/>
  <c r="AP68"/>
  <c r="AQ68"/>
  <c r="AR68"/>
  <c r="AS68"/>
  <c r="AT68"/>
  <c r="AU68"/>
  <c r="AW68"/>
  <c r="AX68"/>
  <c r="AY68"/>
  <c r="AZ68"/>
  <c r="BA68"/>
  <c r="BB68"/>
  <c r="BC68"/>
  <c r="BD68"/>
  <c r="BF68"/>
  <c r="BG68"/>
  <c r="BH68"/>
  <c r="BI68"/>
  <c r="BJ68"/>
  <c r="BK68"/>
  <c r="BL68"/>
  <c r="BM68"/>
  <c r="BO68"/>
  <c r="BP68"/>
  <c r="BQ68"/>
  <c r="BR68"/>
  <c r="BS68"/>
  <c r="BT68"/>
  <c r="BU68"/>
  <c r="BV68"/>
  <c r="BX68"/>
  <c r="BY68"/>
  <c r="BZ68"/>
  <c r="CA68"/>
  <c r="CB68"/>
  <c r="CC68"/>
  <c r="CD68"/>
  <c r="CE68"/>
  <c r="CG68"/>
  <c r="CH68"/>
  <c r="CI68"/>
  <c r="CJ68"/>
  <c r="CK68"/>
  <c r="CL68"/>
  <c r="CM68"/>
  <c r="CN68"/>
  <c r="D69"/>
  <c r="E69"/>
  <c r="F69"/>
  <c r="G69"/>
  <c r="H69"/>
  <c r="I69"/>
  <c r="J69"/>
  <c r="K69"/>
  <c r="M69"/>
  <c r="N69"/>
  <c r="O69"/>
  <c r="P69"/>
  <c r="Q69"/>
  <c r="R69"/>
  <c r="S69"/>
  <c r="T69"/>
  <c r="V69"/>
  <c r="W69"/>
  <c r="X69"/>
  <c r="Y69"/>
  <c r="Z69"/>
  <c r="AA69"/>
  <c r="AB69"/>
  <c r="AC69"/>
  <c r="AE69"/>
  <c r="AF69"/>
  <c r="AG69"/>
  <c r="AH69"/>
  <c r="AI69"/>
  <c r="AJ69"/>
  <c r="AK69"/>
  <c r="AL69"/>
  <c r="AN69"/>
  <c r="AO69"/>
  <c r="AP69"/>
  <c r="AQ69"/>
  <c r="AR69"/>
  <c r="AS69"/>
  <c r="AT69"/>
  <c r="AU69"/>
  <c r="AW69"/>
  <c r="AX69"/>
  <c r="AY69"/>
  <c r="AZ69"/>
  <c r="BA69"/>
  <c r="BB69"/>
  <c r="BC69"/>
  <c r="BD69"/>
  <c r="BF69"/>
  <c r="BG69"/>
  <c r="BH69"/>
  <c r="BI69"/>
  <c r="BJ69"/>
  <c r="BK69"/>
  <c r="BL69"/>
  <c r="BM69"/>
  <c r="BO69"/>
  <c r="BP69"/>
  <c r="BQ69"/>
  <c r="BR69"/>
  <c r="BS69"/>
  <c r="BT69"/>
  <c r="BU69"/>
  <c r="BV69"/>
  <c r="BX69"/>
  <c r="BY69"/>
  <c r="BZ69"/>
  <c r="CA69"/>
  <c r="CB69"/>
  <c r="CC69"/>
  <c r="CD69"/>
  <c r="CE69"/>
  <c r="CG69"/>
  <c r="CH69"/>
  <c r="CI69"/>
  <c r="CJ69"/>
  <c r="CK69"/>
  <c r="CL69"/>
  <c r="CM69"/>
  <c r="CN69"/>
  <c r="D70"/>
  <c r="E70"/>
  <c r="F70"/>
  <c r="G70"/>
  <c r="H70"/>
  <c r="I70"/>
  <c r="J70"/>
  <c r="K70"/>
  <c r="M70"/>
  <c r="N70"/>
  <c r="O70"/>
  <c r="P70"/>
  <c r="Q70"/>
  <c r="R70"/>
  <c r="S70"/>
  <c r="T70"/>
  <c r="V70"/>
  <c r="W70"/>
  <c r="X70"/>
  <c r="Y70"/>
  <c r="Z70"/>
  <c r="AA70"/>
  <c r="AB70"/>
  <c r="AC70"/>
  <c r="AE70"/>
  <c r="AF70"/>
  <c r="AG70"/>
  <c r="AH70"/>
  <c r="AI70"/>
  <c r="AJ70"/>
  <c r="AK70"/>
  <c r="AL70"/>
  <c r="AN70"/>
  <c r="AO70"/>
  <c r="AP70"/>
  <c r="AQ70"/>
  <c r="AR70"/>
  <c r="AS70"/>
  <c r="AT70"/>
  <c r="AU70"/>
  <c r="AW70"/>
  <c r="AX70"/>
  <c r="AY70"/>
  <c r="AZ70"/>
  <c r="BA70"/>
  <c r="BB70"/>
  <c r="BC70"/>
  <c r="BD70"/>
  <c r="BF70"/>
  <c r="BG70"/>
  <c r="BH70"/>
  <c r="BI70"/>
  <c r="BJ70"/>
  <c r="BK70"/>
  <c r="BL70"/>
  <c r="BM70"/>
  <c r="BO70"/>
  <c r="BP70"/>
  <c r="BQ70"/>
  <c r="BR70"/>
  <c r="BS70"/>
  <c r="BT70"/>
  <c r="BU70"/>
  <c r="BV70"/>
  <c r="BX70"/>
  <c r="BY70"/>
  <c r="BZ70"/>
  <c r="CA70"/>
  <c r="CB70"/>
  <c r="CC70"/>
  <c r="CD70"/>
  <c r="CE70"/>
  <c r="CG70"/>
  <c r="CH70"/>
  <c r="CI70"/>
  <c r="CJ70"/>
  <c r="CK70"/>
  <c r="CL70"/>
  <c r="CM70"/>
  <c r="CN70"/>
  <c r="D71"/>
  <c r="E71"/>
  <c r="F71"/>
  <c r="G71"/>
  <c r="H71"/>
  <c r="I71"/>
  <c r="J71"/>
  <c r="K71"/>
  <c r="M71"/>
  <c r="N71"/>
  <c r="O71"/>
  <c r="P71"/>
  <c r="Q71"/>
  <c r="R71"/>
  <c r="S71"/>
  <c r="T71"/>
  <c r="V71"/>
  <c r="W71"/>
  <c r="X71"/>
  <c r="Y71"/>
  <c r="Z71"/>
  <c r="AA71"/>
  <c r="AB71"/>
  <c r="AC71"/>
  <c r="AE71"/>
  <c r="AF71"/>
  <c r="AG71"/>
  <c r="AH71"/>
  <c r="AI71"/>
  <c r="AJ71"/>
  <c r="AK71"/>
  <c r="AL71"/>
  <c r="AN71"/>
  <c r="AO71"/>
  <c r="AP71"/>
  <c r="AQ71"/>
  <c r="AR71"/>
  <c r="AS71"/>
  <c r="AT71"/>
  <c r="AU71"/>
  <c r="AW71"/>
  <c r="AX71"/>
  <c r="AY71"/>
  <c r="AZ71"/>
  <c r="BA71"/>
  <c r="BB71"/>
  <c r="BC71"/>
  <c r="BD71"/>
  <c r="BF71"/>
  <c r="BG71"/>
  <c r="BH71"/>
  <c r="BI71"/>
  <c r="BJ71"/>
  <c r="BK71"/>
  <c r="BL71"/>
  <c r="BM71"/>
  <c r="BO71"/>
  <c r="BP71"/>
  <c r="BQ71"/>
  <c r="BR71"/>
  <c r="BS71"/>
  <c r="BT71"/>
  <c r="BU71"/>
  <c r="BV71"/>
  <c r="BX71"/>
  <c r="BY71"/>
  <c r="BZ71"/>
  <c r="CA71"/>
  <c r="CB71"/>
  <c r="CC71"/>
  <c r="CD71"/>
  <c r="CE71"/>
  <c r="CG71"/>
  <c r="CH71"/>
  <c r="CI71"/>
  <c r="CJ71"/>
  <c r="CK71"/>
  <c r="CL71"/>
  <c r="CM71"/>
  <c r="CN71"/>
  <c r="D72"/>
  <c r="E72"/>
  <c r="F72"/>
  <c r="G72"/>
  <c r="H72"/>
  <c r="I72"/>
  <c r="J72"/>
  <c r="K72"/>
  <c r="M72"/>
  <c r="N72"/>
  <c r="O72"/>
  <c r="P72"/>
  <c r="Q72"/>
  <c r="R72"/>
  <c r="S72"/>
  <c r="T72"/>
  <c r="V72"/>
  <c r="W72"/>
  <c r="X72"/>
  <c r="Y72"/>
  <c r="Z72"/>
  <c r="AA72"/>
  <c r="AB72"/>
  <c r="AC72"/>
  <c r="AE72"/>
  <c r="AF72"/>
  <c r="AG72"/>
  <c r="AH72"/>
  <c r="AI72"/>
  <c r="AJ72"/>
  <c r="AK72"/>
  <c r="AL72"/>
  <c r="AN72"/>
  <c r="AO72"/>
  <c r="AP72"/>
  <c r="AQ72"/>
  <c r="AR72"/>
  <c r="AS72"/>
  <c r="AT72"/>
  <c r="AU72"/>
  <c r="AW72"/>
  <c r="AX72"/>
  <c r="AY72"/>
  <c r="AZ72"/>
  <c r="BA72"/>
  <c r="BB72"/>
  <c r="BC72"/>
  <c r="BD72"/>
  <c r="BF72"/>
  <c r="BG72"/>
  <c r="BH72"/>
  <c r="BI72"/>
  <c r="BJ72"/>
  <c r="BK72"/>
  <c r="BL72"/>
  <c r="BM72"/>
  <c r="BO72"/>
  <c r="BP72"/>
  <c r="BQ72"/>
  <c r="BR72"/>
  <c r="BS72"/>
  <c r="BT72"/>
  <c r="BU72"/>
  <c r="BV72"/>
  <c r="BX72"/>
  <c r="BY72"/>
  <c r="BZ72"/>
  <c r="CA72"/>
  <c r="CB72"/>
  <c r="CC72"/>
  <c r="CD72"/>
  <c r="CE72"/>
  <c r="CG72"/>
  <c r="CH72"/>
  <c r="CI72"/>
  <c r="CJ72"/>
  <c r="CK72"/>
  <c r="CL72"/>
  <c r="CM72"/>
  <c r="CN72"/>
  <c r="D73"/>
  <c r="E73"/>
  <c r="F73"/>
  <c r="G73"/>
  <c r="H73"/>
  <c r="I73"/>
  <c r="J73"/>
  <c r="K73"/>
  <c r="M73"/>
  <c r="N73"/>
  <c r="O73"/>
  <c r="P73"/>
  <c r="Q73"/>
  <c r="R73"/>
  <c r="S73"/>
  <c r="T73"/>
  <c r="V73"/>
  <c r="W73"/>
  <c r="X73"/>
  <c r="Y73"/>
  <c r="Z73"/>
  <c r="AA73"/>
  <c r="AB73"/>
  <c r="AC73"/>
  <c r="AE73"/>
  <c r="AF73"/>
  <c r="AG73"/>
  <c r="AH73"/>
  <c r="AI73"/>
  <c r="AJ73"/>
  <c r="AK73"/>
  <c r="AL73"/>
  <c r="AN73"/>
  <c r="AO73"/>
  <c r="AP73"/>
  <c r="AQ73"/>
  <c r="AR73"/>
  <c r="AS73"/>
  <c r="AT73"/>
  <c r="AU73"/>
  <c r="AW73"/>
  <c r="AX73"/>
  <c r="AY73"/>
  <c r="AZ73"/>
  <c r="BA73"/>
  <c r="BB73"/>
  <c r="BC73"/>
  <c r="BD73"/>
  <c r="BF73"/>
  <c r="BG73"/>
  <c r="BH73"/>
  <c r="BI73"/>
  <c r="BJ73"/>
  <c r="BK73"/>
  <c r="BL73"/>
  <c r="BM73"/>
  <c r="BO73"/>
  <c r="BP73"/>
  <c r="BQ73"/>
  <c r="BR73"/>
  <c r="BS73"/>
  <c r="BT73"/>
  <c r="BU73"/>
  <c r="BV73"/>
  <c r="BX73"/>
  <c r="BY73"/>
  <c r="BZ73"/>
  <c r="CA73"/>
  <c r="CB73"/>
  <c r="CC73"/>
  <c r="CD73"/>
  <c r="CE73"/>
  <c r="CG73"/>
  <c r="CH73"/>
  <c r="CI73"/>
  <c r="CJ73"/>
  <c r="CK73"/>
  <c r="CL73"/>
  <c r="CM73"/>
  <c r="CN73"/>
  <c r="D74"/>
  <c r="E74"/>
  <c r="F74"/>
  <c r="G74"/>
  <c r="H74"/>
  <c r="I74"/>
  <c r="J74"/>
  <c r="K74"/>
  <c r="M74"/>
  <c r="N74"/>
  <c r="O74"/>
  <c r="P74"/>
  <c r="Q74"/>
  <c r="R74"/>
  <c r="S74"/>
  <c r="T74"/>
  <c r="V74"/>
  <c r="W74"/>
  <c r="X74"/>
  <c r="Y74"/>
  <c r="Z74"/>
  <c r="AA74"/>
  <c r="AB74"/>
  <c r="AC74"/>
  <c r="AE74"/>
  <c r="AF74"/>
  <c r="AG74"/>
  <c r="AH74"/>
  <c r="AI74"/>
  <c r="AJ74"/>
  <c r="AK74"/>
  <c r="AL74"/>
  <c r="AN74"/>
  <c r="AO74"/>
  <c r="AP74"/>
  <c r="AQ74"/>
  <c r="AR74"/>
  <c r="AS74"/>
  <c r="AT74"/>
  <c r="AU74"/>
  <c r="AW74"/>
  <c r="AX74"/>
  <c r="AY74"/>
  <c r="AZ74"/>
  <c r="BA74"/>
  <c r="BB74"/>
  <c r="BC74"/>
  <c r="BD74"/>
  <c r="BF74"/>
  <c r="BG74"/>
  <c r="BH74"/>
  <c r="BI74"/>
  <c r="BJ74"/>
  <c r="BK74"/>
  <c r="BL74"/>
  <c r="BM74"/>
  <c r="BO74"/>
  <c r="BP74"/>
  <c r="BQ74"/>
  <c r="BR74"/>
  <c r="BS74"/>
  <c r="BT74"/>
  <c r="BU74"/>
  <c r="BV74"/>
  <c r="BX74"/>
  <c r="BY74"/>
  <c r="BZ74"/>
  <c r="CA74"/>
  <c r="CB74"/>
  <c r="CC74"/>
  <c r="CD74"/>
  <c r="CE74"/>
  <c r="CG74"/>
  <c r="CH74"/>
  <c r="CI74"/>
  <c r="CJ74"/>
  <c r="CK74"/>
  <c r="CL74"/>
  <c r="CM74"/>
  <c r="CN74"/>
  <c r="D75"/>
  <c r="E75"/>
  <c r="F75"/>
  <c r="G75"/>
  <c r="H75"/>
  <c r="I75"/>
  <c r="J75"/>
  <c r="K75"/>
  <c r="M75"/>
  <c r="N75"/>
  <c r="O75"/>
  <c r="P75"/>
  <c r="Q75"/>
  <c r="R75"/>
  <c r="S75"/>
  <c r="T75"/>
  <c r="V75"/>
  <c r="W75"/>
  <c r="X75"/>
  <c r="Y75"/>
  <c r="Z75"/>
  <c r="AA75"/>
  <c r="AB75"/>
  <c r="AC75"/>
  <c r="AE75"/>
  <c r="AF75"/>
  <c r="AG75"/>
  <c r="AH75"/>
  <c r="AI75"/>
  <c r="AJ75"/>
  <c r="AK75"/>
  <c r="AL75"/>
  <c r="AN75"/>
  <c r="AO75"/>
  <c r="AP75"/>
  <c r="AQ75"/>
  <c r="AR75"/>
  <c r="AS75"/>
  <c r="AT75"/>
  <c r="AU75"/>
  <c r="AW75"/>
  <c r="AX75"/>
  <c r="AY75"/>
  <c r="AZ75"/>
  <c r="BA75"/>
  <c r="BB75"/>
  <c r="BC75"/>
  <c r="BD75"/>
  <c r="BF75"/>
  <c r="BG75"/>
  <c r="BH75"/>
  <c r="BI75"/>
  <c r="BJ75"/>
  <c r="BK75"/>
  <c r="BL75"/>
  <c r="BM75"/>
  <c r="BO75"/>
  <c r="BP75"/>
  <c r="BQ75"/>
  <c r="BR75"/>
  <c r="BS75"/>
  <c r="BT75"/>
  <c r="BU75"/>
  <c r="BV75"/>
  <c r="BX75"/>
  <c r="BY75"/>
  <c r="BZ75"/>
  <c r="CA75"/>
  <c r="CB75"/>
  <c r="CC75"/>
  <c r="CD75"/>
  <c r="CE75"/>
  <c r="CG75"/>
  <c r="CH75"/>
  <c r="CI75"/>
  <c r="CJ75"/>
  <c r="CK75"/>
  <c r="CL75"/>
  <c r="CM75"/>
  <c r="CN75"/>
  <c r="D76"/>
  <c r="E76"/>
  <c r="F76"/>
  <c r="G76"/>
  <c r="H76"/>
  <c r="I76"/>
  <c r="J76"/>
  <c r="K76"/>
  <c r="M76"/>
  <c r="N76"/>
  <c r="O76"/>
  <c r="P76"/>
  <c r="Q76"/>
  <c r="R76"/>
  <c r="S76"/>
  <c r="T76"/>
  <c r="V76"/>
  <c r="W76"/>
  <c r="X76"/>
  <c r="Y76"/>
  <c r="Z76"/>
  <c r="AA76"/>
  <c r="AB76"/>
  <c r="AC76"/>
  <c r="AE76"/>
  <c r="AF76"/>
  <c r="AG76"/>
  <c r="AH76"/>
  <c r="AI76"/>
  <c r="AJ76"/>
  <c r="AK76"/>
  <c r="AL76"/>
  <c r="AN76"/>
  <c r="AO76"/>
  <c r="AP76"/>
  <c r="AQ76"/>
  <c r="AR76"/>
  <c r="AS76"/>
  <c r="AT76"/>
  <c r="AU76"/>
  <c r="AW76"/>
  <c r="AX76"/>
  <c r="AY76"/>
  <c r="AZ76"/>
  <c r="BA76"/>
  <c r="BB76"/>
  <c r="BC76"/>
  <c r="BD76"/>
  <c r="BF76"/>
  <c r="BG76"/>
  <c r="BH76"/>
  <c r="BI76"/>
  <c r="BJ76"/>
  <c r="BK76"/>
  <c r="BL76"/>
  <c r="BM76"/>
  <c r="BO76"/>
  <c r="BP76"/>
  <c r="BQ76"/>
  <c r="BR76"/>
  <c r="BS76"/>
  <c r="BT76"/>
  <c r="BU76"/>
  <c r="BV76"/>
  <c r="BX76"/>
  <c r="BY76"/>
  <c r="BZ76"/>
  <c r="CA76"/>
  <c r="CB76"/>
  <c r="CC76"/>
  <c r="CD76"/>
  <c r="CE76"/>
  <c r="CG76"/>
  <c r="CH76"/>
  <c r="CI76"/>
  <c r="CJ76"/>
  <c r="CK76"/>
  <c r="CL76"/>
  <c r="CM76"/>
  <c r="CN76"/>
  <c r="D77"/>
  <c r="E77"/>
  <c r="F77"/>
  <c r="G77"/>
  <c r="H77"/>
  <c r="I77"/>
  <c r="J77"/>
  <c r="K77"/>
  <c r="M77"/>
  <c r="N77"/>
  <c r="O77"/>
  <c r="P77"/>
  <c r="Q77"/>
  <c r="R77"/>
  <c r="S77"/>
  <c r="T77"/>
  <c r="V77"/>
  <c r="W77"/>
  <c r="X77"/>
  <c r="Y77"/>
  <c r="Z77"/>
  <c r="AA77"/>
  <c r="AB77"/>
  <c r="AC77"/>
  <c r="AE77"/>
  <c r="AF77"/>
  <c r="AG77"/>
  <c r="AH77"/>
  <c r="AI77"/>
  <c r="AJ77"/>
  <c r="AK77"/>
  <c r="AL77"/>
  <c r="AN77"/>
  <c r="AO77"/>
  <c r="AP77"/>
  <c r="AQ77"/>
  <c r="AR77"/>
  <c r="AS77"/>
  <c r="AT77"/>
  <c r="AU77"/>
  <c r="AW77"/>
  <c r="AX77"/>
  <c r="AY77"/>
  <c r="AZ77"/>
  <c r="BA77"/>
  <c r="BB77"/>
  <c r="BC77"/>
  <c r="BD77"/>
  <c r="BF77"/>
  <c r="BG77"/>
  <c r="BH77"/>
  <c r="BI77"/>
  <c r="BJ77"/>
  <c r="BK77"/>
  <c r="BL77"/>
  <c r="BM77"/>
  <c r="BO77"/>
  <c r="BP77"/>
  <c r="BQ77"/>
  <c r="BR77"/>
  <c r="BS77"/>
  <c r="BT77"/>
  <c r="BU77"/>
  <c r="BV77"/>
  <c r="BX77"/>
  <c r="BY77"/>
  <c r="BZ77"/>
  <c r="CA77"/>
  <c r="CB77"/>
  <c r="CC77"/>
  <c r="CD77"/>
  <c r="CE77"/>
  <c r="CG77"/>
  <c r="CH77"/>
  <c r="CI77"/>
  <c r="CJ77"/>
  <c r="CK77"/>
  <c r="CL77"/>
  <c r="CM77"/>
  <c r="CN77"/>
  <c r="D78"/>
  <c r="E78"/>
  <c r="F78"/>
  <c r="G78"/>
  <c r="H78"/>
  <c r="I78"/>
  <c r="J78"/>
  <c r="K78"/>
  <c r="M78"/>
  <c r="N78"/>
  <c r="O78"/>
  <c r="P78"/>
  <c r="Q78"/>
  <c r="R78"/>
  <c r="S78"/>
  <c r="T78"/>
  <c r="V78"/>
  <c r="W78"/>
  <c r="X78"/>
  <c r="Y78"/>
  <c r="Z78"/>
  <c r="AA78"/>
  <c r="AB78"/>
  <c r="AC78"/>
  <c r="AE78"/>
  <c r="AF78"/>
  <c r="AG78"/>
  <c r="AH78"/>
  <c r="AI78"/>
  <c r="AJ78"/>
  <c r="AK78"/>
  <c r="AL78"/>
  <c r="AN78"/>
  <c r="AO78"/>
  <c r="AP78"/>
  <c r="AQ78"/>
  <c r="AR78"/>
  <c r="AS78"/>
  <c r="AT78"/>
  <c r="AU78"/>
  <c r="AW78"/>
  <c r="AX78"/>
  <c r="AY78"/>
  <c r="AZ78"/>
  <c r="BA78"/>
  <c r="BB78"/>
  <c r="BC78"/>
  <c r="BD78"/>
  <c r="BF78"/>
  <c r="BG78"/>
  <c r="BH78"/>
  <c r="BI78"/>
  <c r="BJ78"/>
  <c r="BK78"/>
  <c r="BL78"/>
  <c r="BM78"/>
  <c r="BO78"/>
  <c r="BP78"/>
  <c r="BQ78"/>
  <c r="BR78"/>
  <c r="BS78"/>
  <c r="BT78"/>
  <c r="BU78"/>
  <c r="BV78"/>
  <c r="BX78"/>
  <c r="BY78"/>
  <c r="BZ78"/>
  <c r="CA78"/>
  <c r="CB78"/>
  <c r="CC78"/>
  <c r="CD78"/>
  <c r="CE78"/>
  <c r="CG78"/>
  <c r="CH78"/>
  <c r="CI78"/>
  <c r="CJ78"/>
  <c r="CK78"/>
  <c r="CL78"/>
  <c r="CM78"/>
  <c r="CN78"/>
  <c r="D79"/>
  <c r="E79"/>
  <c r="F79"/>
  <c r="G79"/>
  <c r="H79"/>
  <c r="I79"/>
  <c r="J79"/>
  <c r="K79"/>
  <c r="M79"/>
  <c r="N79"/>
  <c r="O79"/>
  <c r="P79"/>
  <c r="Q79"/>
  <c r="R79"/>
  <c r="S79"/>
  <c r="T79"/>
  <c r="V79"/>
  <c r="W79"/>
  <c r="X79"/>
  <c r="Y79"/>
  <c r="Z79"/>
  <c r="AA79"/>
  <c r="AB79"/>
  <c r="AC79"/>
  <c r="AE79"/>
  <c r="AF79"/>
  <c r="AG79"/>
  <c r="AH79"/>
  <c r="AI79"/>
  <c r="AJ79"/>
  <c r="AK79"/>
  <c r="AL79"/>
  <c r="AN79"/>
  <c r="AO79"/>
  <c r="AP79"/>
  <c r="AQ79"/>
  <c r="AR79"/>
  <c r="AS79"/>
  <c r="AT79"/>
  <c r="AU79"/>
  <c r="AW79"/>
  <c r="AX79"/>
  <c r="AY79"/>
  <c r="AZ79"/>
  <c r="BA79"/>
  <c r="BB79"/>
  <c r="BC79"/>
  <c r="BD79"/>
  <c r="BF79"/>
  <c r="BG79"/>
  <c r="BH79"/>
  <c r="BI79"/>
  <c r="BJ79"/>
  <c r="BK79"/>
  <c r="BL79"/>
  <c r="BM79"/>
  <c r="BO79"/>
  <c r="BP79"/>
  <c r="BQ79"/>
  <c r="BR79"/>
  <c r="BS79"/>
  <c r="BT79"/>
  <c r="BU79"/>
  <c r="BV79"/>
  <c r="BX79"/>
  <c r="BY79"/>
  <c r="BZ79"/>
  <c r="CA79"/>
  <c r="CB79"/>
  <c r="CC79"/>
  <c r="CD79"/>
  <c r="CE79"/>
  <c r="CG79"/>
  <c r="CH79"/>
  <c r="CI79"/>
  <c r="CJ79"/>
  <c r="CK79"/>
  <c r="CL79"/>
  <c r="CM79"/>
  <c r="CN79"/>
  <c r="D80"/>
  <c r="E80"/>
  <c r="F80"/>
  <c r="G80"/>
  <c r="H80"/>
  <c r="I80"/>
  <c r="J80"/>
  <c r="K80"/>
  <c r="M80"/>
  <c r="N80"/>
  <c r="O80"/>
  <c r="P80"/>
  <c r="Q80"/>
  <c r="R80"/>
  <c r="S80"/>
  <c r="T80"/>
  <c r="V80"/>
  <c r="W80"/>
  <c r="X80"/>
  <c r="Y80"/>
  <c r="Z80"/>
  <c r="AA80"/>
  <c r="AB80"/>
  <c r="AC80"/>
  <c r="AE80"/>
  <c r="AF80"/>
  <c r="AG80"/>
  <c r="AH80"/>
  <c r="AI80"/>
  <c r="AJ80"/>
  <c r="AK80"/>
  <c r="AL80"/>
  <c r="AN80"/>
  <c r="AO80"/>
  <c r="AP80"/>
  <c r="AQ80"/>
  <c r="AR80"/>
  <c r="AS80"/>
  <c r="AT80"/>
  <c r="AU80"/>
  <c r="AW80"/>
  <c r="AX80"/>
  <c r="AY80"/>
  <c r="AZ80"/>
  <c r="BA80"/>
  <c r="BB80"/>
  <c r="BC80"/>
  <c r="BD80"/>
  <c r="BF80"/>
  <c r="BG80"/>
  <c r="BH80"/>
  <c r="BI80"/>
  <c r="BJ80"/>
  <c r="BK80"/>
  <c r="BL80"/>
  <c r="BM80"/>
  <c r="BO80"/>
  <c r="BP80"/>
  <c r="BQ80"/>
  <c r="BR80"/>
  <c r="BS80"/>
  <c r="BT80"/>
  <c r="BU80"/>
  <c r="BV80"/>
  <c r="BX80"/>
  <c r="BY80"/>
  <c r="BZ80"/>
  <c r="CA80"/>
  <c r="CB80"/>
  <c r="CC80"/>
  <c r="CD80"/>
  <c r="CE80"/>
  <c r="CG80"/>
  <c r="CH80"/>
  <c r="CI80"/>
  <c r="CJ80"/>
  <c r="CK80"/>
  <c r="CL80"/>
  <c r="CM80"/>
  <c r="CN80"/>
  <c r="D81"/>
  <c r="E81"/>
  <c r="F81"/>
  <c r="G81"/>
  <c r="H81"/>
  <c r="I81"/>
  <c r="J81"/>
  <c r="K81"/>
  <c r="M81"/>
  <c r="N81"/>
  <c r="O81"/>
  <c r="P81"/>
  <c r="Q81"/>
  <c r="R81"/>
  <c r="S81"/>
  <c r="T81"/>
  <c r="V81"/>
  <c r="W81"/>
  <c r="X81"/>
  <c r="Y81"/>
  <c r="Z81"/>
  <c r="AA81"/>
  <c r="AB81"/>
  <c r="AC81"/>
  <c r="AE81"/>
  <c r="AF81"/>
  <c r="AG81"/>
  <c r="AH81"/>
  <c r="AI81"/>
  <c r="AJ81"/>
  <c r="AK81"/>
  <c r="AL81"/>
  <c r="AN81"/>
  <c r="AO81"/>
  <c r="AP81"/>
  <c r="AQ81"/>
  <c r="AR81"/>
  <c r="AS81"/>
  <c r="AT81"/>
  <c r="AU81"/>
  <c r="AW81"/>
  <c r="AX81"/>
  <c r="AY81"/>
  <c r="AZ81"/>
  <c r="BA81"/>
  <c r="BB81"/>
  <c r="BC81"/>
  <c r="BD81"/>
  <c r="BF81"/>
  <c r="BG81"/>
  <c r="BH81"/>
  <c r="BI81"/>
  <c r="BJ81"/>
  <c r="BK81"/>
  <c r="BL81"/>
  <c r="BM81"/>
  <c r="BO81"/>
  <c r="BP81"/>
  <c r="BQ81"/>
  <c r="BR81"/>
  <c r="BS81"/>
  <c r="BT81"/>
  <c r="BU81"/>
  <c r="BV81"/>
  <c r="BX81"/>
  <c r="BY81"/>
  <c r="BZ81"/>
  <c r="CA81"/>
  <c r="CB81"/>
  <c r="CC81"/>
  <c r="CD81"/>
  <c r="CE81"/>
  <c r="CG81"/>
  <c r="CH81"/>
  <c r="CI81"/>
  <c r="CJ81"/>
  <c r="CK81"/>
  <c r="CL81"/>
  <c r="CM81"/>
  <c r="CN81"/>
  <c r="D82"/>
  <c r="E82"/>
  <c r="F82"/>
  <c r="G82"/>
  <c r="H82"/>
  <c r="I82"/>
  <c r="J82"/>
  <c r="K82"/>
  <c r="M82"/>
  <c r="N82"/>
  <c r="O82"/>
  <c r="P82"/>
  <c r="Q82"/>
  <c r="R82"/>
  <c r="S82"/>
  <c r="T82"/>
  <c r="V82"/>
  <c r="W82"/>
  <c r="X82"/>
  <c r="Y82"/>
  <c r="Z82"/>
  <c r="AA82"/>
  <c r="AB82"/>
  <c r="AC82"/>
  <c r="AE82"/>
  <c r="AF82"/>
  <c r="AG82"/>
  <c r="AH82"/>
  <c r="AI82"/>
  <c r="AJ82"/>
  <c r="AK82"/>
  <c r="AL82"/>
  <c r="AN82"/>
  <c r="AO82"/>
  <c r="AP82"/>
  <c r="AQ82"/>
  <c r="AR82"/>
  <c r="AS82"/>
  <c r="AT82"/>
  <c r="AU82"/>
  <c r="AW82"/>
  <c r="AX82"/>
  <c r="AY82"/>
  <c r="AZ82"/>
  <c r="BA82"/>
  <c r="BB82"/>
  <c r="BC82"/>
  <c r="BD82"/>
  <c r="BF82"/>
  <c r="BG82"/>
  <c r="BH82"/>
  <c r="BI82"/>
  <c r="BJ82"/>
  <c r="BK82"/>
  <c r="BL82"/>
  <c r="BM82"/>
  <c r="BO82"/>
  <c r="BP82"/>
  <c r="BQ82"/>
  <c r="BR82"/>
  <c r="BS82"/>
  <c r="BT82"/>
  <c r="BU82"/>
  <c r="BV82"/>
  <c r="BX82"/>
  <c r="BY82"/>
  <c r="BZ82"/>
  <c r="CA82"/>
  <c r="CB82"/>
  <c r="CC82"/>
  <c r="CD82"/>
  <c r="CE82"/>
  <c r="CG82"/>
  <c r="CH82"/>
  <c r="CI82"/>
  <c r="CJ82"/>
  <c r="CK82"/>
  <c r="CL82"/>
  <c r="CM82"/>
  <c r="CN82"/>
  <c r="D83"/>
  <c r="E83"/>
  <c r="F83"/>
  <c r="G83"/>
  <c r="H83"/>
  <c r="I83"/>
  <c r="J83"/>
  <c r="K83"/>
  <c r="M83"/>
  <c r="N83"/>
  <c r="O83"/>
  <c r="P83"/>
  <c r="Q83"/>
  <c r="R83"/>
  <c r="S83"/>
  <c r="T83"/>
  <c r="V83"/>
  <c r="W83"/>
  <c r="X83"/>
  <c r="Y83"/>
  <c r="Z83"/>
  <c r="AA83"/>
  <c r="AB83"/>
  <c r="AC83"/>
  <c r="AE83"/>
  <c r="AF83"/>
  <c r="AG83"/>
  <c r="AH83"/>
  <c r="AI83"/>
  <c r="AJ83"/>
  <c r="AK83"/>
  <c r="AL83"/>
  <c r="AN83"/>
  <c r="AO83"/>
  <c r="AP83"/>
  <c r="AQ83"/>
  <c r="AR83"/>
  <c r="AS83"/>
  <c r="AT83"/>
  <c r="AU83"/>
  <c r="AW83"/>
  <c r="AX83"/>
  <c r="AY83"/>
  <c r="AZ83"/>
  <c r="BA83"/>
  <c r="BB83"/>
  <c r="BC83"/>
  <c r="BD83"/>
  <c r="BF83"/>
  <c r="BG83"/>
  <c r="BH83"/>
  <c r="BI83"/>
  <c r="BJ83"/>
  <c r="BK83"/>
  <c r="BL83"/>
  <c r="BM83"/>
  <c r="BO83"/>
  <c r="BP83"/>
  <c r="BQ83"/>
  <c r="BR83"/>
  <c r="BS83"/>
  <c r="BT83"/>
  <c r="BU83"/>
  <c r="BV83"/>
  <c r="BX83"/>
  <c r="BY83"/>
  <c r="BZ83"/>
  <c r="CA83"/>
  <c r="CB83"/>
  <c r="CC83"/>
  <c r="CD83"/>
  <c r="CE83"/>
  <c r="CG83"/>
  <c r="CH83"/>
  <c r="CI83"/>
  <c r="CJ83"/>
  <c r="CK83"/>
  <c r="CL83"/>
  <c r="CM83"/>
  <c r="CN83"/>
  <c r="D84"/>
  <c r="E84"/>
  <c r="F84"/>
  <c r="G84"/>
  <c r="H84"/>
  <c r="I84"/>
  <c r="J84"/>
  <c r="K84"/>
  <c r="M84"/>
  <c r="N84"/>
  <c r="O84"/>
  <c r="P84"/>
  <c r="Q84"/>
  <c r="R84"/>
  <c r="S84"/>
  <c r="T84"/>
  <c r="V84"/>
  <c r="W84"/>
  <c r="X84"/>
  <c r="Y84"/>
  <c r="Z84"/>
  <c r="AA84"/>
  <c r="AB84"/>
  <c r="AC84"/>
  <c r="AE84"/>
  <c r="AF84"/>
  <c r="AG84"/>
  <c r="AH84"/>
  <c r="AI84"/>
  <c r="AJ84"/>
  <c r="AK84"/>
  <c r="AL84"/>
  <c r="AN84"/>
  <c r="AO84"/>
  <c r="AP84"/>
  <c r="AQ84"/>
  <c r="AR84"/>
  <c r="AS84"/>
  <c r="AT84"/>
  <c r="AU84"/>
  <c r="AW84"/>
  <c r="AX84"/>
  <c r="AY84"/>
  <c r="AZ84"/>
  <c r="BA84"/>
  <c r="BB84"/>
  <c r="BC84"/>
  <c r="BD84"/>
  <c r="BF84"/>
  <c r="BG84"/>
  <c r="BH84"/>
  <c r="BI84"/>
  <c r="BJ84"/>
  <c r="BK84"/>
  <c r="BL84"/>
  <c r="BM84"/>
  <c r="BO84"/>
  <c r="BP84"/>
  <c r="BQ84"/>
  <c r="BR84"/>
  <c r="BS84"/>
  <c r="BT84"/>
  <c r="BU84"/>
  <c r="BV84"/>
  <c r="BX84"/>
  <c r="BY84"/>
  <c r="BZ84"/>
  <c r="CA84"/>
  <c r="CB84"/>
  <c r="CC84"/>
  <c r="CD84"/>
  <c r="CE84"/>
  <c r="CG84"/>
  <c r="CH84"/>
  <c r="CI84"/>
  <c r="CJ84"/>
  <c r="CK84"/>
  <c r="CL84"/>
  <c r="CM84"/>
  <c r="CN84"/>
  <c r="D85"/>
  <c r="E85"/>
  <c r="F85"/>
  <c r="G85"/>
  <c r="H85"/>
  <c r="I85"/>
  <c r="J85"/>
  <c r="K85"/>
  <c r="M85"/>
  <c r="N85"/>
  <c r="O85"/>
  <c r="P85"/>
  <c r="Q85"/>
  <c r="R85"/>
  <c r="S85"/>
  <c r="T85"/>
  <c r="V85"/>
  <c r="W85"/>
  <c r="X85"/>
  <c r="Y85"/>
  <c r="Z85"/>
  <c r="AA85"/>
  <c r="AB85"/>
  <c r="AC85"/>
  <c r="AE85"/>
  <c r="AF85"/>
  <c r="AG85"/>
  <c r="AH85"/>
  <c r="AI85"/>
  <c r="AJ85"/>
  <c r="AK85"/>
  <c r="AL85"/>
  <c r="AN85"/>
  <c r="AO85"/>
  <c r="AP85"/>
  <c r="AQ85"/>
  <c r="AR85"/>
  <c r="AS85"/>
  <c r="AT85"/>
  <c r="AU85"/>
  <c r="AW85"/>
  <c r="AX85"/>
  <c r="AY85"/>
  <c r="AZ85"/>
  <c r="BA85"/>
  <c r="BB85"/>
  <c r="BC85"/>
  <c r="BD85"/>
  <c r="BF85"/>
  <c r="BG85"/>
  <c r="BH85"/>
  <c r="BI85"/>
  <c r="BJ85"/>
  <c r="BK85"/>
  <c r="BL85"/>
  <c r="BM85"/>
  <c r="BO85"/>
  <c r="BP85"/>
  <c r="BQ85"/>
  <c r="BR85"/>
  <c r="BS85"/>
  <c r="BT85"/>
  <c r="BU85"/>
  <c r="BV85"/>
  <c r="BX85"/>
  <c r="BY85"/>
  <c r="BZ85"/>
  <c r="CA85"/>
  <c r="CB85"/>
  <c r="CC85"/>
  <c r="CD85"/>
  <c r="CE85"/>
  <c r="CG85"/>
  <c r="CH85"/>
  <c r="CI85"/>
  <c r="CJ85"/>
  <c r="CK85"/>
  <c r="CL85"/>
  <c r="CM85"/>
  <c r="CN85"/>
  <c r="D86"/>
  <c r="E86"/>
  <c r="F86"/>
  <c r="G86"/>
  <c r="H86"/>
  <c r="I86"/>
  <c r="J86"/>
  <c r="K86"/>
  <c r="M86"/>
  <c r="N86"/>
  <c r="O86"/>
  <c r="P86"/>
  <c r="Q86"/>
  <c r="R86"/>
  <c r="S86"/>
  <c r="T86"/>
  <c r="V86"/>
  <c r="W86"/>
  <c r="X86"/>
  <c r="Y86"/>
  <c r="Z86"/>
  <c r="AA86"/>
  <c r="AB86"/>
  <c r="AC86"/>
  <c r="AE86"/>
  <c r="AF86"/>
  <c r="AG86"/>
  <c r="AH86"/>
  <c r="AI86"/>
  <c r="AJ86"/>
  <c r="AK86"/>
  <c r="AL86"/>
  <c r="AN86"/>
  <c r="AO86"/>
  <c r="AP86"/>
  <c r="AQ86"/>
  <c r="AR86"/>
  <c r="AS86"/>
  <c r="AT86"/>
  <c r="AU86"/>
  <c r="AW86"/>
  <c r="AX86"/>
  <c r="AY86"/>
  <c r="AZ86"/>
  <c r="BA86"/>
  <c r="BB86"/>
  <c r="BC86"/>
  <c r="BD86"/>
  <c r="BF86"/>
  <c r="BG86"/>
  <c r="BH86"/>
  <c r="BI86"/>
  <c r="BJ86"/>
  <c r="BK86"/>
  <c r="BL86"/>
  <c r="BM86"/>
  <c r="BO86"/>
  <c r="BP86"/>
  <c r="BQ86"/>
  <c r="BR86"/>
  <c r="BS86"/>
  <c r="BT86"/>
  <c r="BU86"/>
  <c r="BV86"/>
  <c r="BX86"/>
  <c r="BY86"/>
  <c r="BZ86"/>
  <c r="CA86"/>
  <c r="CB86"/>
  <c r="CC86"/>
  <c r="CD86"/>
  <c r="CE86"/>
  <c r="CG86"/>
  <c r="CH86"/>
  <c r="CI86"/>
  <c r="CJ86"/>
  <c r="CK86"/>
  <c r="CL86"/>
  <c r="CM86"/>
  <c r="CN86"/>
  <c r="D87"/>
  <c r="E87"/>
  <c r="F87"/>
  <c r="G87"/>
  <c r="H87"/>
  <c r="I87"/>
  <c r="J87"/>
  <c r="K87"/>
  <c r="M87"/>
  <c r="N87"/>
  <c r="O87"/>
  <c r="P87"/>
  <c r="Q87"/>
  <c r="R87"/>
  <c r="S87"/>
  <c r="T87"/>
  <c r="V87"/>
  <c r="W87"/>
  <c r="X87"/>
  <c r="Y87"/>
  <c r="Z87"/>
  <c r="AA87"/>
  <c r="AB87"/>
  <c r="AC87"/>
  <c r="AE87"/>
  <c r="AF87"/>
  <c r="AG87"/>
  <c r="AH87"/>
  <c r="AI87"/>
  <c r="AJ87"/>
  <c r="AK87"/>
  <c r="AL87"/>
  <c r="AN87"/>
  <c r="AO87"/>
  <c r="AP87"/>
  <c r="AQ87"/>
  <c r="AR87"/>
  <c r="AS87"/>
  <c r="AT87"/>
  <c r="AU87"/>
  <c r="AW87"/>
  <c r="AX87"/>
  <c r="AY87"/>
  <c r="AZ87"/>
  <c r="BA87"/>
  <c r="BB87"/>
  <c r="BC87"/>
  <c r="BD87"/>
  <c r="BF87"/>
  <c r="BG87"/>
  <c r="BH87"/>
  <c r="BI87"/>
  <c r="BJ87"/>
  <c r="BK87"/>
  <c r="BL87"/>
  <c r="BM87"/>
  <c r="BO87"/>
  <c r="BP87"/>
  <c r="BQ87"/>
  <c r="BR87"/>
  <c r="BS87"/>
  <c r="BT87"/>
  <c r="BU87"/>
  <c r="BV87"/>
  <c r="BX87"/>
  <c r="BY87"/>
  <c r="BZ87"/>
  <c r="CA87"/>
  <c r="CB87"/>
  <c r="CC87"/>
  <c r="CD87"/>
  <c r="CE87"/>
  <c r="CG87"/>
  <c r="CH87"/>
  <c r="CI87"/>
  <c r="CJ87"/>
  <c r="CK87"/>
  <c r="CL87"/>
  <c r="CM87"/>
  <c r="CN87"/>
  <c r="D88"/>
  <c r="E88"/>
  <c r="F88"/>
  <c r="G88"/>
  <c r="H88"/>
  <c r="I88"/>
  <c r="J88"/>
  <c r="K88"/>
  <c r="M88"/>
  <c r="N88"/>
  <c r="O88"/>
  <c r="P88"/>
  <c r="Q88"/>
  <c r="R88"/>
  <c r="S88"/>
  <c r="T88"/>
  <c r="V88"/>
  <c r="W88"/>
  <c r="X88"/>
  <c r="Y88"/>
  <c r="Z88"/>
  <c r="AA88"/>
  <c r="AB88"/>
  <c r="AC88"/>
  <c r="AE88"/>
  <c r="AF88"/>
  <c r="AG88"/>
  <c r="AH88"/>
  <c r="AI88"/>
  <c r="AJ88"/>
  <c r="AK88"/>
  <c r="AL88"/>
  <c r="AN88"/>
  <c r="AO88"/>
  <c r="AP88"/>
  <c r="AQ88"/>
  <c r="AR88"/>
  <c r="AS88"/>
  <c r="AT88"/>
  <c r="AU88"/>
  <c r="AW88"/>
  <c r="AX88"/>
  <c r="AY88"/>
  <c r="AZ88"/>
  <c r="BA88"/>
  <c r="BB88"/>
  <c r="BC88"/>
  <c r="BD88"/>
  <c r="BF88"/>
  <c r="BG88"/>
  <c r="BH88"/>
  <c r="BI88"/>
  <c r="BJ88"/>
  <c r="BK88"/>
  <c r="BL88"/>
  <c r="BM88"/>
  <c r="BO88"/>
  <c r="BP88"/>
  <c r="BQ88"/>
  <c r="BR88"/>
  <c r="BS88"/>
  <c r="BT88"/>
  <c r="BU88"/>
  <c r="BV88"/>
  <c r="BX88"/>
  <c r="BY88"/>
  <c r="BZ88"/>
  <c r="CA88"/>
  <c r="CB88"/>
  <c r="CC88"/>
  <c r="CD88"/>
  <c r="CE88"/>
  <c r="CG88"/>
  <c r="CH88"/>
  <c r="CI88"/>
  <c r="CJ88"/>
  <c r="CK88"/>
  <c r="CL88"/>
  <c r="CM88"/>
  <c r="CN88"/>
  <c r="D89"/>
  <c r="E89"/>
  <c r="F89"/>
  <c r="G89"/>
  <c r="H89"/>
  <c r="I89"/>
  <c r="J89"/>
  <c r="K89"/>
  <c r="M89"/>
  <c r="N89"/>
  <c r="O89"/>
  <c r="P89"/>
  <c r="Q89"/>
  <c r="R89"/>
  <c r="S89"/>
  <c r="T89"/>
  <c r="V89"/>
  <c r="W89"/>
  <c r="X89"/>
  <c r="Y89"/>
  <c r="Z89"/>
  <c r="AA89"/>
  <c r="AB89"/>
  <c r="AC89"/>
  <c r="AE89"/>
  <c r="AF89"/>
  <c r="AG89"/>
  <c r="AH89"/>
  <c r="AI89"/>
  <c r="AJ89"/>
  <c r="AK89"/>
  <c r="AL89"/>
  <c r="AN89"/>
  <c r="AO89"/>
  <c r="AP89"/>
  <c r="AQ89"/>
  <c r="AR89"/>
  <c r="AS89"/>
  <c r="AT89"/>
  <c r="AU89"/>
  <c r="AW89"/>
  <c r="AX89"/>
  <c r="AY89"/>
  <c r="AZ89"/>
  <c r="BA89"/>
  <c r="BB89"/>
  <c r="BC89"/>
  <c r="BD89"/>
  <c r="BF89"/>
  <c r="BG89"/>
  <c r="BH89"/>
  <c r="BI89"/>
  <c r="BJ89"/>
  <c r="BK89"/>
  <c r="BL89"/>
  <c r="BM89"/>
  <c r="BO89"/>
  <c r="BP89"/>
  <c r="BQ89"/>
  <c r="BR89"/>
  <c r="BS89"/>
  <c r="BT89"/>
  <c r="BU89"/>
  <c r="BV89"/>
  <c r="BX89"/>
  <c r="BY89"/>
  <c r="BZ89"/>
  <c r="CA89"/>
  <c r="CB89"/>
  <c r="CC89"/>
  <c r="CD89"/>
  <c r="CE89"/>
  <c r="CG89"/>
  <c r="CH89"/>
  <c r="CI89"/>
  <c r="CJ89"/>
  <c r="CK89"/>
  <c r="CL89"/>
  <c r="CM89"/>
  <c r="CN89"/>
  <c r="D90"/>
  <c r="E90"/>
  <c r="F90"/>
  <c r="G90"/>
  <c r="H90"/>
  <c r="I90"/>
  <c r="J90"/>
  <c r="K90"/>
  <c r="M90"/>
  <c r="N90"/>
  <c r="O90"/>
  <c r="P90"/>
  <c r="Q90"/>
  <c r="R90"/>
  <c r="S90"/>
  <c r="T90"/>
  <c r="V90"/>
  <c r="W90"/>
  <c r="X90"/>
  <c r="Y90"/>
  <c r="Z90"/>
  <c r="AA90"/>
  <c r="AB90"/>
  <c r="AC90"/>
  <c r="AE90"/>
  <c r="AF90"/>
  <c r="AG90"/>
  <c r="AH90"/>
  <c r="AI90"/>
  <c r="AJ90"/>
  <c r="AK90"/>
  <c r="AL90"/>
  <c r="AN90"/>
  <c r="AO90"/>
  <c r="AP90"/>
  <c r="AQ90"/>
  <c r="AR90"/>
  <c r="AS90"/>
  <c r="AT90"/>
  <c r="AU90"/>
  <c r="AW90"/>
  <c r="AX90"/>
  <c r="AY90"/>
  <c r="AZ90"/>
  <c r="BA90"/>
  <c r="BB90"/>
  <c r="BC90"/>
  <c r="BD90"/>
  <c r="BF90"/>
  <c r="BG90"/>
  <c r="BH90"/>
  <c r="BI90"/>
  <c r="BJ90"/>
  <c r="BK90"/>
  <c r="BL90"/>
  <c r="BM90"/>
  <c r="BO90"/>
  <c r="BP90"/>
  <c r="BQ90"/>
  <c r="BR90"/>
  <c r="BS90"/>
  <c r="BT90"/>
  <c r="BU90"/>
  <c r="BV90"/>
  <c r="BX90"/>
  <c r="BY90"/>
  <c r="BZ90"/>
  <c r="CA90"/>
  <c r="CB90"/>
  <c r="CC90"/>
  <c r="CD90"/>
  <c r="CE90"/>
  <c r="CG90"/>
  <c r="CH90"/>
  <c r="CI90"/>
  <c r="CJ90"/>
  <c r="CK90"/>
  <c r="CL90"/>
  <c r="CM90"/>
  <c r="CN90"/>
  <c r="D91"/>
  <c r="E91"/>
  <c r="F91"/>
  <c r="G91"/>
  <c r="H91"/>
  <c r="I91"/>
  <c r="J91"/>
  <c r="K91"/>
  <c r="M91"/>
  <c r="N91"/>
  <c r="O91"/>
  <c r="P91"/>
  <c r="Q91"/>
  <c r="R91"/>
  <c r="S91"/>
  <c r="T91"/>
  <c r="V91"/>
  <c r="W91"/>
  <c r="X91"/>
  <c r="Y91"/>
  <c r="Z91"/>
  <c r="AA91"/>
  <c r="AB91"/>
  <c r="AC91"/>
  <c r="AE91"/>
  <c r="AF91"/>
  <c r="AG91"/>
  <c r="AH91"/>
  <c r="AI91"/>
  <c r="AJ91"/>
  <c r="AK91"/>
  <c r="AL91"/>
  <c r="AN91"/>
  <c r="AO91"/>
  <c r="AP91"/>
  <c r="AQ91"/>
  <c r="AR91"/>
  <c r="AS91"/>
  <c r="AT91"/>
  <c r="AU91"/>
  <c r="AW91"/>
  <c r="AX91"/>
  <c r="AY91"/>
  <c r="AZ91"/>
  <c r="BA91"/>
  <c r="BB91"/>
  <c r="BC91"/>
  <c r="BD91"/>
  <c r="BF91"/>
  <c r="BG91"/>
  <c r="BH91"/>
  <c r="BI91"/>
  <c r="BJ91"/>
  <c r="BK91"/>
  <c r="BL91"/>
  <c r="BM91"/>
  <c r="BO91"/>
  <c r="BP91"/>
  <c r="BQ91"/>
  <c r="BR91"/>
  <c r="BS91"/>
  <c r="BT91"/>
  <c r="BU91"/>
  <c r="BV91"/>
  <c r="BX91"/>
  <c r="BY91"/>
  <c r="BZ91"/>
  <c r="CA91"/>
  <c r="CB91"/>
  <c r="CC91"/>
  <c r="CD91"/>
  <c r="CE91"/>
  <c r="CG91"/>
  <c r="CH91"/>
  <c r="CI91"/>
  <c r="CJ91"/>
  <c r="CK91"/>
  <c r="CL91"/>
  <c r="CM91"/>
  <c r="CN91"/>
  <c r="D92"/>
  <c r="E92"/>
  <c r="F92"/>
  <c r="G92"/>
  <c r="H92"/>
  <c r="I92"/>
  <c r="J92"/>
  <c r="K92"/>
  <c r="M92"/>
  <c r="N92"/>
  <c r="O92"/>
  <c r="P92"/>
  <c r="Q92"/>
  <c r="R92"/>
  <c r="S92"/>
  <c r="T92"/>
  <c r="V92"/>
  <c r="W92"/>
  <c r="X92"/>
  <c r="Y92"/>
  <c r="Z92"/>
  <c r="AA92"/>
  <c r="AB92"/>
  <c r="AC92"/>
  <c r="AE92"/>
  <c r="AF92"/>
  <c r="AG92"/>
  <c r="AH92"/>
  <c r="AI92"/>
  <c r="AJ92"/>
  <c r="AK92"/>
  <c r="AL92"/>
  <c r="AN92"/>
  <c r="AO92"/>
  <c r="AP92"/>
  <c r="AQ92"/>
  <c r="AR92"/>
  <c r="AS92"/>
  <c r="AT92"/>
  <c r="AU92"/>
  <c r="AW92"/>
  <c r="AX92"/>
  <c r="AY92"/>
  <c r="AZ92"/>
  <c r="BA92"/>
  <c r="BB92"/>
  <c r="BC92"/>
  <c r="BD92"/>
  <c r="BF92"/>
  <c r="BG92"/>
  <c r="BH92"/>
  <c r="BI92"/>
  <c r="BJ92"/>
  <c r="BK92"/>
  <c r="BL92"/>
  <c r="BM92"/>
  <c r="BO92"/>
  <c r="BP92"/>
  <c r="BQ92"/>
  <c r="BR92"/>
  <c r="BS92"/>
  <c r="BT92"/>
  <c r="BU92"/>
  <c r="BV92"/>
  <c r="BX92"/>
  <c r="BY92"/>
  <c r="BZ92"/>
  <c r="CA92"/>
  <c r="CB92"/>
  <c r="CC92"/>
  <c r="CD92"/>
  <c r="CE92"/>
  <c r="CG92"/>
  <c r="CH92"/>
  <c r="CI92"/>
  <c r="CJ92"/>
  <c r="CK92"/>
  <c r="CL92"/>
  <c r="CM92"/>
  <c r="CN92"/>
  <c r="D93"/>
  <c r="E93"/>
  <c r="F93"/>
  <c r="G93"/>
  <c r="H93"/>
  <c r="I93"/>
  <c r="J93"/>
  <c r="K93"/>
  <c r="M93"/>
  <c r="N93"/>
  <c r="O93"/>
  <c r="P93"/>
  <c r="Q93"/>
  <c r="R93"/>
  <c r="S93"/>
  <c r="T93"/>
  <c r="V93"/>
  <c r="W93"/>
  <c r="X93"/>
  <c r="Y93"/>
  <c r="Z93"/>
  <c r="AA93"/>
  <c r="AB93"/>
  <c r="AC93"/>
  <c r="AE93"/>
  <c r="AF93"/>
  <c r="AG93"/>
  <c r="AH93"/>
  <c r="AI93"/>
  <c r="AJ93"/>
  <c r="AK93"/>
  <c r="AL93"/>
  <c r="AN93"/>
  <c r="AO93"/>
  <c r="AP93"/>
  <c r="AQ93"/>
  <c r="AR93"/>
  <c r="AS93"/>
  <c r="AT93"/>
  <c r="AU93"/>
  <c r="AW93"/>
  <c r="AX93"/>
  <c r="AY93"/>
  <c r="AZ93"/>
  <c r="BA93"/>
  <c r="BB93"/>
  <c r="BC93"/>
  <c r="BD93"/>
  <c r="BF93"/>
  <c r="BG93"/>
  <c r="BH93"/>
  <c r="BI93"/>
  <c r="BJ93"/>
  <c r="BK93"/>
  <c r="BL93"/>
  <c r="BM93"/>
  <c r="BO93"/>
  <c r="BP93"/>
  <c r="BQ93"/>
  <c r="BR93"/>
  <c r="BS93"/>
  <c r="BT93"/>
  <c r="BU93"/>
  <c r="BV93"/>
  <c r="BX93"/>
  <c r="BY93"/>
  <c r="BZ93"/>
  <c r="CA93"/>
  <c r="CB93"/>
  <c r="CC93"/>
  <c r="CD93"/>
  <c r="CE93"/>
  <c r="CG93"/>
  <c r="CH93"/>
  <c r="CI93"/>
  <c r="CJ93"/>
  <c r="CK93"/>
  <c r="CL93"/>
  <c r="CM93"/>
  <c r="CN93"/>
  <c r="D94"/>
  <c r="E94"/>
  <c r="F94"/>
  <c r="G94"/>
  <c r="H94"/>
  <c r="I94"/>
  <c r="J94"/>
  <c r="K94"/>
  <c r="M94"/>
  <c r="N94"/>
  <c r="O94"/>
  <c r="P94"/>
  <c r="Q94"/>
  <c r="R94"/>
  <c r="S94"/>
  <c r="T94"/>
  <c r="V94"/>
  <c r="W94"/>
  <c r="X94"/>
  <c r="Y94"/>
  <c r="Z94"/>
  <c r="AA94"/>
  <c r="AB94"/>
  <c r="AC94"/>
  <c r="AE94"/>
  <c r="AF94"/>
  <c r="AG94"/>
  <c r="AH94"/>
  <c r="AI94"/>
  <c r="AJ94"/>
  <c r="AK94"/>
  <c r="AL94"/>
  <c r="AN94"/>
  <c r="AO94"/>
  <c r="AP94"/>
  <c r="AQ94"/>
  <c r="AR94"/>
  <c r="AS94"/>
  <c r="AT94"/>
  <c r="AU94"/>
  <c r="AW94"/>
  <c r="AX94"/>
  <c r="AY94"/>
  <c r="AZ94"/>
  <c r="BA94"/>
  <c r="BB94"/>
  <c r="BC94"/>
  <c r="BD94"/>
  <c r="BF94"/>
  <c r="BG94"/>
  <c r="BH94"/>
  <c r="BI94"/>
  <c r="BJ94"/>
  <c r="BK94"/>
  <c r="BL94"/>
  <c r="BM94"/>
  <c r="BO94"/>
  <c r="BP94"/>
  <c r="BQ94"/>
  <c r="BR94"/>
  <c r="BS94"/>
  <c r="BT94"/>
  <c r="BU94"/>
  <c r="BV94"/>
  <c r="BX94"/>
  <c r="BY94"/>
  <c r="BZ94"/>
  <c r="CA94"/>
  <c r="CB94"/>
  <c r="CC94"/>
  <c r="CD94"/>
  <c r="CE94"/>
  <c r="CG94"/>
  <c r="CH94"/>
  <c r="CI94"/>
  <c r="CJ94"/>
  <c r="CK94"/>
  <c r="CL94"/>
  <c r="CM94"/>
  <c r="CN94"/>
  <c r="D95"/>
  <c r="E95"/>
  <c r="F95"/>
  <c r="G95"/>
  <c r="H95"/>
  <c r="I95"/>
  <c r="J95"/>
  <c r="K95"/>
  <c r="M95"/>
  <c r="N95"/>
  <c r="O95"/>
  <c r="P95"/>
  <c r="Q95"/>
  <c r="R95"/>
  <c r="S95"/>
  <c r="T95"/>
  <c r="V95"/>
  <c r="W95"/>
  <c r="X95"/>
  <c r="Y95"/>
  <c r="Z95"/>
  <c r="AA95"/>
  <c r="AB95"/>
  <c r="AC95"/>
  <c r="AE95"/>
  <c r="AF95"/>
  <c r="AG95"/>
  <c r="AH95"/>
  <c r="AI95"/>
  <c r="AJ95"/>
  <c r="AK95"/>
  <c r="AL95"/>
  <c r="AN95"/>
  <c r="AO95"/>
  <c r="AP95"/>
  <c r="AQ95"/>
  <c r="AR95"/>
  <c r="AS95"/>
  <c r="AT95"/>
  <c r="AU95"/>
  <c r="AW95"/>
  <c r="AX95"/>
  <c r="AY95"/>
  <c r="AZ95"/>
  <c r="BA95"/>
  <c r="BB95"/>
  <c r="BC95"/>
  <c r="BD95"/>
  <c r="BF95"/>
  <c r="BG95"/>
  <c r="BH95"/>
  <c r="BI95"/>
  <c r="BJ95"/>
  <c r="BK95"/>
  <c r="BL95"/>
  <c r="BM95"/>
  <c r="BO95"/>
  <c r="BP95"/>
  <c r="BQ95"/>
  <c r="BR95"/>
  <c r="BS95"/>
  <c r="BT95"/>
  <c r="BU95"/>
  <c r="BV95"/>
  <c r="BX95"/>
  <c r="BY95"/>
  <c r="BZ95"/>
  <c r="CA95"/>
  <c r="CB95"/>
  <c r="CC95"/>
  <c r="CD95"/>
  <c r="CE95"/>
  <c r="CG95"/>
  <c r="CH95"/>
  <c r="CI95"/>
  <c r="CJ95"/>
  <c r="CK95"/>
  <c r="CL95"/>
  <c r="CM95"/>
  <c r="CN95"/>
  <c r="D96"/>
  <c r="E96"/>
  <c r="F96"/>
  <c r="G96"/>
  <c r="H96"/>
  <c r="I96"/>
  <c r="J96"/>
  <c r="K96"/>
  <c r="M96"/>
  <c r="N96"/>
  <c r="O96"/>
  <c r="P96"/>
  <c r="Q96"/>
  <c r="R96"/>
  <c r="S96"/>
  <c r="T96"/>
  <c r="V96"/>
  <c r="W96"/>
  <c r="X96"/>
  <c r="Y96"/>
  <c r="Z96"/>
  <c r="AA96"/>
  <c r="AB96"/>
  <c r="AC96"/>
  <c r="AE96"/>
  <c r="AF96"/>
  <c r="AG96"/>
  <c r="AH96"/>
  <c r="AI96"/>
  <c r="AJ96"/>
  <c r="AK96"/>
  <c r="AL96"/>
  <c r="AN96"/>
  <c r="AO96"/>
  <c r="AP96"/>
  <c r="AQ96"/>
  <c r="AR96"/>
  <c r="AS96"/>
  <c r="AT96"/>
  <c r="AU96"/>
  <c r="AW96"/>
  <c r="AX96"/>
  <c r="AY96"/>
  <c r="AZ96"/>
  <c r="BA96"/>
  <c r="BB96"/>
  <c r="BC96"/>
  <c r="BD96"/>
  <c r="BF96"/>
  <c r="BG96"/>
  <c r="BH96"/>
  <c r="BI96"/>
  <c r="BJ96"/>
  <c r="BK96"/>
  <c r="BL96"/>
  <c r="BM96"/>
  <c r="BO96"/>
  <c r="BP96"/>
  <c r="BQ96"/>
  <c r="BR96"/>
  <c r="BS96"/>
  <c r="BT96"/>
  <c r="BU96"/>
  <c r="BV96"/>
  <c r="BX96"/>
  <c r="BY96"/>
  <c r="BZ96"/>
  <c r="CA96"/>
  <c r="CB96"/>
  <c r="CC96"/>
  <c r="CD96"/>
  <c r="CE96"/>
  <c r="CG96"/>
  <c r="CH96"/>
  <c r="CI96"/>
  <c r="CJ96"/>
  <c r="CK96"/>
  <c r="CL96"/>
  <c r="CM96"/>
  <c r="CN96"/>
  <c r="D97"/>
  <c r="E97"/>
  <c r="F97"/>
  <c r="G97"/>
  <c r="H97"/>
  <c r="I97"/>
  <c r="J97"/>
  <c r="K97"/>
  <c r="M97"/>
  <c r="N97"/>
  <c r="O97"/>
  <c r="P97"/>
  <c r="Q97"/>
  <c r="R97"/>
  <c r="S97"/>
  <c r="T97"/>
  <c r="V97"/>
  <c r="W97"/>
  <c r="X97"/>
  <c r="Y97"/>
  <c r="Z97"/>
  <c r="AA97"/>
  <c r="AB97"/>
  <c r="AC97"/>
  <c r="AE97"/>
  <c r="AF97"/>
  <c r="AG97"/>
  <c r="AH97"/>
  <c r="AI97"/>
  <c r="AJ97"/>
  <c r="AK97"/>
  <c r="AL97"/>
  <c r="AN97"/>
  <c r="AO97"/>
  <c r="AP97"/>
  <c r="AQ97"/>
  <c r="AR97"/>
  <c r="AS97"/>
  <c r="AT97"/>
  <c r="AU97"/>
  <c r="AW97"/>
  <c r="AX97"/>
  <c r="AY97"/>
  <c r="AZ97"/>
  <c r="BA97"/>
  <c r="BB97"/>
  <c r="BC97"/>
  <c r="BD97"/>
  <c r="BF97"/>
  <c r="BG97"/>
  <c r="BH97"/>
  <c r="BI97"/>
  <c r="BJ97"/>
  <c r="BK97"/>
  <c r="BL97"/>
  <c r="BM97"/>
  <c r="BO97"/>
  <c r="BP97"/>
  <c r="BQ97"/>
  <c r="BR97"/>
  <c r="BS97"/>
  <c r="BT97"/>
  <c r="BU97"/>
  <c r="BV97"/>
  <c r="BX97"/>
  <c r="BY97"/>
  <c r="BZ97"/>
  <c r="CA97"/>
  <c r="CB97"/>
  <c r="CC97"/>
  <c r="CD97"/>
  <c r="CE97"/>
  <c r="CG97"/>
  <c r="CH97"/>
  <c r="CI97"/>
  <c r="CJ97"/>
  <c r="CK97"/>
  <c r="CL97"/>
  <c r="CM97"/>
  <c r="CN97"/>
  <c r="D98"/>
  <c r="E98"/>
  <c r="F98"/>
  <c r="G98"/>
  <c r="H98"/>
  <c r="I98"/>
  <c r="J98"/>
  <c r="K98"/>
  <c r="M98"/>
  <c r="N98"/>
  <c r="O98"/>
  <c r="P98"/>
  <c r="Q98"/>
  <c r="R98"/>
  <c r="S98"/>
  <c r="T98"/>
  <c r="V98"/>
  <c r="W98"/>
  <c r="X98"/>
  <c r="Y98"/>
  <c r="Z98"/>
  <c r="AA98"/>
  <c r="AB98"/>
  <c r="AC98"/>
  <c r="AE98"/>
  <c r="AF98"/>
  <c r="AG98"/>
  <c r="AH98"/>
  <c r="AI98"/>
  <c r="AJ98"/>
  <c r="AK98"/>
  <c r="AL98"/>
  <c r="AN98"/>
  <c r="AO98"/>
  <c r="AP98"/>
  <c r="AQ98"/>
  <c r="AR98"/>
  <c r="AS98"/>
  <c r="AT98"/>
  <c r="AU98"/>
  <c r="AW98"/>
  <c r="AX98"/>
  <c r="AY98"/>
  <c r="AZ98"/>
  <c r="BA98"/>
  <c r="BB98"/>
  <c r="BC98"/>
  <c r="BD98"/>
  <c r="BF98"/>
  <c r="BG98"/>
  <c r="BH98"/>
  <c r="BI98"/>
  <c r="BJ98"/>
  <c r="BK98"/>
  <c r="BL98"/>
  <c r="BM98"/>
  <c r="BO98"/>
  <c r="BP98"/>
  <c r="BQ98"/>
  <c r="BR98"/>
  <c r="BS98"/>
  <c r="BT98"/>
  <c r="BU98"/>
  <c r="BV98"/>
  <c r="BX98"/>
  <c r="BY98"/>
  <c r="BZ98"/>
  <c r="CA98"/>
  <c r="CB98"/>
  <c r="CC98"/>
  <c r="CD98"/>
  <c r="CE98"/>
  <c r="CG98"/>
  <c r="CH98"/>
  <c r="CI98"/>
  <c r="CJ98"/>
  <c r="CK98"/>
  <c r="CL98"/>
  <c r="CM98"/>
  <c r="CN98"/>
  <c r="D99"/>
  <c r="E99"/>
  <c r="F99"/>
  <c r="G99"/>
  <c r="H99"/>
  <c r="I99"/>
  <c r="J99"/>
  <c r="K99"/>
  <c r="M99"/>
  <c r="N99"/>
  <c r="O99"/>
  <c r="P99"/>
  <c r="Q99"/>
  <c r="R99"/>
  <c r="S99"/>
  <c r="T99"/>
  <c r="V99"/>
  <c r="W99"/>
  <c r="X99"/>
  <c r="Y99"/>
  <c r="Z99"/>
  <c r="AA99"/>
  <c r="AB99"/>
  <c r="AC99"/>
  <c r="AE99"/>
  <c r="AF99"/>
  <c r="AG99"/>
  <c r="AH99"/>
  <c r="AI99"/>
  <c r="AJ99"/>
  <c r="AK99"/>
  <c r="AL99"/>
  <c r="AN99"/>
  <c r="AO99"/>
  <c r="AP99"/>
  <c r="AQ99"/>
  <c r="AR99"/>
  <c r="AS99"/>
  <c r="AT99"/>
  <c r="AU99"/>
  <c r="AW99"/>
  <c r="AX99"/>
  <c r="AY99"/>
  <c r="AZ99"/>
  <c r="BA99"/>
  <c r="BB99"/>
  <c r="BC99"/>
  <c r="BD99"/>
  <c r="BF99"/>
  <c r="BG99"/>
  <c r="BH99"/>
  <c r="BI99"/>
  <c r="BJ99"/>
  <c r="BK99"/>
  <c r="BL99"/>
  <c r="BM99"/>
  <c r="BO99"/>
  <c r="BP99"/>
  <c r="BQ99"/>
  <c r="BR99"/>
  <c r="BS99"/>
  <c r="BT99"/>
  <c r="BU99"/>
  <c r="BV99"/>
  <c r="BX99"/>
  <c r="BY99"/>
  <c r="BZ99"/>
  <c r="CA99"/>
  <c r="CB99"/>
  <c r="CC99"/>
  <c r="CD99"/>
  <c r="CE99"/>
  <c r="CG99"/>
  <c r="CH99"/>
  <c r="CI99"/>
  <c r="CJ99"/>
  <c r="CK99"/>
  <c r="CL99"/>
  <c r="CM99"/>
  <c r="CN99"/>
  <c r="D100"/>
  <c r="E100"/>
  <c r="F100"/>
  <c r="G100"/>
  <c r="H100"/>
  <c r="I100"/>
  <c r="J100"/>
  <c r="K100"/>
  <c r="M100"/>
  <c r="N100"/>
  <c r="O100"/>
  <c r="P100"/>
  <c r="Q100"/>
  <c r="R100"/>
  <c r="S100"/>
  <c r="T100"/>
  <c r="V100"/>
  <c r="W100"/>
  <c r="X100"/>
  <c r="Y100"/>
  <c r="Z100"/>
  <c r="AA100"/>
  <c r="AB100"/>
  <c r="AC100"/>
  <c r="AE100"/>
  <c r="AF100"/>
  <c r="AG100"/>
  <c r="AH100"/>
  <c r="AI100"/>
  <c r="AJ100"/>
  <c r="AK100"/>
  <c r="AL100"/>
  <c r="AN100"/>
  <c r="AO100"/>
  <c r="AP100"/>
  <c r="AQ100"/>
  <c r="AR100"/>
  <c r="AS100"/>
  <c r="AT100"/>
  <c r="AU100"/>
  <c r="AW100"/>
  <c r="AX100"/>
  <c r="AY100"/>
  <c r="AZ100"/>
  <c r="BA100"/>
  <c r="BB100"/>
  <c r="BC100"/>
  <c r="BD100"/>
  <c r="BF100"/>
  <c r="BG100"/>
  <c r="BH100"/>
  <c r="BI100"/>
  <c r="BJ100"/>
  <c r="BK100"/>
  <c r="BL100"/>
  <c r="BM100"/>
  <c r="BO100"/>
  <c r="BP100"/>
  <c r="BQ100"/>
  <c r="BR100"/>
  <c r="BS100"/>
  <c r="BT100"/>
  <c r="BU100"/>
  <c r="BV100"/>
  <c r="BX100"/>
  <c r="BY100"/>
  <c r="BZ100"/>
  <c r="CA100"/>
  <c r="CB100"/>
  <c r="CC100"/>
  <c r="CD100"/>
  <c r="CE100"/>
  <c r="CG100"/>
  <c r="CH100"/>
  <c r="CI100"/>
  <c r="CJ100"/>
  <c r="CK100"/>
  <c r="CL100"/>
  <c r="CM100"/>
  <c r="CN100"/>
  <c r="D101"/>
  <c r="E101"/>
  <c r="F101"/>
  <c r="G101"/>
  <c r="H101"/>
  <c r="I101"/>
  <c r="J101"/>
  <c r="K101"/>
  <c r="M101"/>
  <c r="N101"/>
  <c r="O101"/>
  <c r="P101"/>
  <c r="Q101"/>
  <c r="R101"/>
  <c r="S101"/>
  <c r="T101"/>
  <c r="V101"/>
  <c r="W101"/>
  <c r="X101"/>
  <c r="Y101"/>
  <c r="Z101"/>
  <c r="AA101"/>
  <c r="AB101"/>
  <c r="AC101"/>
  <c r="AE101"/>
  <c r="AF101"/>
  <c r="AG101"/>
  <c r="AH101"/>
  <c r="AI101"/>
  <c r="AJ101"/>
  <c r="AK101"/>
  <c r="AL101"/>
  <c r="AN101"/>
  <c r="AO101"/>
  <c r="AP101"/>
  <c r="AQ101"/>
  <c r="AR101"/>
  <c r="AS101"/>
  <c r="AT101"/>
  <c r="AU101"/>
  <c r="AW101"/>
  <c r="AX101"/>
  <c r="AY101"/>
  <c r="AZ101"/>
  <c r="BA101"/>
  <c r="BB101"/>
  <c r="BC101"/>
  <c r="BD101"/>
  <c r="BF101"/>
  <c r="BG101"/>
  <c r="BH101"/>
  <c r="BI101"/>
  <c r="BJ101"/>
  <c r="BK101"/>
  <c r="BL101"/>
  <c r="BM101"/>
  <c r="BO101"/>
  <c r="BP101"/>
  <c r="BQ101"/>
  <c r="BR101"/>
  <c r="BS101"/>
  <c r="BT101"/>
  <c r="BU101"/>
  <c r="BV101"/>
  <c r="BX101"/>
  <c r="BY101"/>
  <c r="BZ101"/>
  <c r="CA101"/>
  <c r="CB101"/>
  <c r="CC101"/>
  <c r="CD101"/>
  <c r="CE101"/>
  <c r="CG101"/>
  <c r="CH101"/>
  <c r="CI101"/>
  <c r="CJ101"/>
  <c r="CK101"/>
  <c r="CL101"/>
  <c r="CM101"/>
  <c r="CN101"/>
  <c r="D102"/>
  <c r="E102"/>
  <c r="F102"/>
  <c r="G102"/>
  <c r="H102"/>
  <c r="I102"/>
  <c r="J102"/>
  <c r="K102"/>
  <c r="M102"/>
  <c r="N102"/>
  <c r="O102"/>
  <c r="P102"/>
  <c r="Q102"/>
  <c r="R102"/>
  <c r="S102"/>
  <c r="T102"/>
  <c r="V102"/>
  <c r="W102"/>
  <c r="X102"/>
  <c r="Y102"/>
  <c r="Z102"/>
  <c r="AA102"/>
  <c r="AB102"/>
  <c r="AC102"/>
  <c r="AE102"/>
  <c r="AF102"/>
  <c r="AG102"/>
  <c r="AH102"/>
  <c r="AI102"/>
  <c r="AJ102"/>
  <c r="AK102"/>
  <c r="AL102"/>
  <c r="AN102"/>
  <c r="AO102"/>
  <c r="AP102"/>
  <c r="AQ102"/>
  <c r="AR102"/>
  <c r="AS102"/>
  <c r="AT102"/>
  <c r="AU102"/>
  <c r="AW102"/>
  <c r="AX102"/>
  <c r="AY102"/>
  <c r="AZ102"/>
  <c r="BA102"/>
  <c r="BB102"/>
  <c r="BC102"/>
  <c r="BD102"/>
  <c r="BF102"/>
  <c r="BG102"/>
  <c r="BH102"/>
  <c r="BI102"/>
  <c r="BJ102"/>
  <c r="BK102"/>
  <c r="BL102"/>
  <c r="BM102"/>
  <c r="BO102"/>
  <c r="BP102"/>
  <c r="BQ102"/>
  <c r="BR102"/>
  <c r="BS102"/>
  <c r="BT102"/>
  <c r="BU102"/>
  <c r="BV102"/>
  <c r="BX102"/>
  <c r="BY102"/>
  <c r="BZ102"/>
  <c r="CA102"/>
  <c r="CB102"/>
  <c r="CC102"/>
  <c r="CD102"/>
  <c r="CE102"/>
  <c r="CG102"/>
  <c r="CH102"/>
  <c r="CI102"/>
  <c r="CJ102"/>
  <c r="CK102"/>
  <c r="CL102"/>
  <c r="CM102"/>
  <c r="CN102"/>
  <c r="D103"/>
  <c r="E103"/>
  <c r="F103"/>
  <c r="G103"/>
  <c r="H103"/>
  <c r="I103"/>
  <c r="J103"/>
  <c r="K103"/>
  <c r="M103"/>
  <c r="N103"/>
  <c r="O103"/>
  <c r="P103"/>
  <c r="Q103"/>
  <c r="R103"/>
  <c r="S103"/>
  <c r="T103"/>
  <c r="V103"/>
  <c r="W103"/>
  <c r="X103"/>
  <c r="Y103"/>
  <c r="Z103"/>
  <c r="AA103"/>
  <c r="AB103"/>
  <c r="AC103"/>
  <c r="AE103"/>
  <c r="AF103"/>
  <c r="AG103"/>
  <c r="AH103"/>
  <c r="AI103"/>
  <c r="AJ103"/>
  <c r="AK103"/>
  <c r="AL103"/>
  <c r="AN103"/>
  <c r="AO103"/>
  <c r="AP103"/>
  <c r="AQ103"/>
  <c r="AR103"/>
  <c r="AS103"/>
  <c r="AT103"/>
  <c r="AU103"/>
  <c r="AW103"/>
  <c r="AX103"/>
  <c r="AY103"/>
  <c r="AZ103"/>
  <c r="BA103"/>
  <c r="BB103"/>
  <c r="BC103"/>
  <c r="BD103"/>
  <c r="BF103"/>
  <c r="BG103"/>
  <c r="BH103"/>
  <c r="BI103"/>
  <c r="BJ103"/>
  <c r="BK103"/>
  <c r="BL103"/>
  <c r="BM103"/>
  <c r="BO103"/>
  <c r="BP103"/>
  <c r="BQ103"/>
  <c r="BR103"/>
  <c r="BS103"/>
  <c r="BT103"/>
  <c r="BU103"/>
  <c r="BV103"/>
  <c r="BX103"/>
  <c r="BY103"/>
  <c r="BZ103"/>
  <c r="CA103"/>
  <c r="CB103"/>
  <c r="CC103"/>
  <c r="CD103"/>
  <c r="CE103"/>
  <c r="CG103"/>
  <c r="CH103"/>
  <c r="CI103"/>
  <c r="CJ103"/>
  <c r="CK103"/>
  <c r="CL103"/>
  <c r="CM103"/>
  <c r="CN103"/>
  <c r="D104"/>
  <c r="E104"/>
  <c r="F104"/>
  <c r="G104"/>
  <c r="H104"/>
  <c r="I104"/>
  <c r="J104"/>
  <c r="K104"/>
  <c r="M104"/>
  <c r="N104"/>
  <c r="O104"/>
  <c r="P104"/>
  <c r="Q104"/>
  <c r="R104"/>
  <c r="S104"/>
  <c r="T104"/>
  <c r="V104"/>
  <c r="W104"/>
  <c r="X104"/>
  <c r="Y104"/>
  <c r="Z104"/>
  <c r="AA104"/>
  <c r="AB104"/>
  <c r="AC104"/>
  <c r="AE104"/>
  <c r="AF104"/>
  <c r="AG104"/>
  <c r="AH104"/>
  <c r="AI104"/>
  <c r="AJ104"/>
  <c r="AK104"/>
  <c r="AL104"/>
  <c r="AN104"/>
  <c r="AO104"/>
  <c r="AP104"/>
  <c r="AQ104"/>
  <c r="AR104"/>
  <c r="AS104"/>
  <c r="AT104"/>
  <c r="AU104"/>
  <c r="AW104"/>
  <c r="AX104"/>
  <c r="AY104"/>
  <c r="AZ104"/>
  <c r="BA104"/>
  <c r="BB104"/>
  <c r="BC104"/>
  <c r="BD104"/>
  <c r="BF104"/>
  <c r="BG104"/>
  <c r="BH104"/>
  <c r="BI104"/>
  <c r="BJ104"/>
  <c r="BK104"/>
  <c r="BL104"/>
  <c r="BM104"/>
  <c r="BO104"/>
  <c r="BP104"/>
  <c r="BQ104"/>
  <c r="BR104"/>
  <c r="BS104"/>
  <c r="BT104"/>
  <c r="BU104"/>
  <c r="BV104"/>
  <c r="BX104"/>
  <c r="BY104"/>
  <c r="BZ104"/>
  <c r="CA104"/>
  <c r="CB104"/>
  <c r="CC104"/>
  <c r="CD104"/>
  <c r="CE104"/>
  <c r="CG104"/>
  <c r="CH104"/>
  <c r="CI104"/>
  <c r="CJ104"/>
  <c r="CK104"/>
  <c r="CL104"/>
  <c r="CM104"/>
  <c r="CN104"/>
  <c r="D105"/>
  <c r="E105"/>
  <c r="F105"/>
  <c r="G105"/>
  <c r="H105"/>
  <c r="I105"/>
  <c r="J105"/>
  <c r="K105"/>
  <c r="M105"/>
  <c r="N105"/>
  <c r="O105"/>
  <c r="P105"/>
  <c r="Q105"/>
  <c r="R105"/>
  <c r="S105"/>
  <c r="T105"/>
  <c r="V105"/>
  <c r="W105"/>
  <c r="X105"/>
  <c r="Y105"/>
  <c r="Z105"/>
  <c r="AA105"/>
  <c r="AB105"/>
  <c r="AC105"/>
  <c r="AE105"/>
  <c r="AF105"/>
  <c r="AG105"/>
  <c r="AH105"/>
  <c r="AI105"/>
  <c r="AJ105"/>
  <c r="AK105"/>
  <c r="AL105"/>
  <c r="AN105"/>
  <c r="AO105"/>
  <c r="AP105"/>
  <c r="AQ105"/>
  <c r="AR105"/>
  <c r="AS105"/>
  <c r="AT105"/>
  <c r="AU105"/>
  <c r="AW105"/>
  <c r="AX105"/>
  <c r="AY105"/>
  <c r="AZ105"/>
  <c r="BA105"/>
  <c r="BB105"/>
  <c r="BC105"/>
  <c r="BD105"/>
  <c r="BF105"/>
  <c r="BG105"/>
  <c r="BH105"/>
  <c r="BI105"/>
  <c r="BJ105"/>
  <c r="BK105"/>
  <c r="BL105"/>
  <c r="BM105"/>
  <c r="BO105"/>
  <c r="BP105"/>
  <c r="BQ105"/>
  <c r="BR105"/>
  <c r="BS105"/>
  <c r="BT105"/>
  <c r="BU105"/>
  <c r="BV105"/>
  <c r="BX105"/>
  <c r="BY105"/>
  <c r="BZ105"/>
  <c r="CA105"/>
  <c r="CB105"/>
  <c r="CC105"/>
  <c r="CD105"/>
  <c r="CE105"/>
  <c r="CG105"/>
  <c r="CH105"/>
  <c r="CI105"/>
  <c r="CJ105"/>
  <c r="CK105"/>
  <c r="CL105"/>
  <c r="CM105"/>
  <c r="CN105"/>
  <c r="D106"/>
  <c r="E106"/>
  <c r="F106"/>
  <c r="G106"/>
  <c r="H106"/>
  <c r="I106"/>
  <c r="J106"/>
  <c r="K106"/>
  <c r="M106"/>
  <c r="N106"/>
  <c r="O106"/>
  <c r="P106"/>
  <c r="Q106"/>
  <c r="R106"/>
  <c r="S106"/>
  <c r="T106"/>
  <c r="V106"/>
  <c r="W106"/>
  <c r="X106"/>
  <c r="Y106"/>
  <c r="Z106"/>
  <c r="AA106"/>
  <c r="AB106"/>
  <c r="AC106"/>
  <c r="AE106"/>
  <c r="AF106"/>
  <c r="AG106"/>
  <c r="AH106"/>
  <c r="AI106"/>
  <c r="AJ106"/>
  <c r="AK106"/>
  <c r="AL106"/>
  <c r="AN106"/>
  <c r="AO106"/>
  <c r="AP106"/>
  <c r="AQ106"/>
  <c r="AR106"/>
  <c r="AS106"/>
  <c r="AT106"/>
  <c r="AU106"/>
  <c r="AW106"/>
  <c r="AX106"/>
  <c r="AY106"/>
  <c r="AZ106"/>
  <c r="BA106"/>
  <c r="BB106"/>
  <c r="BC106"/>
  <c r="BD106"/>
  <c r="BF106"/>
  <c r="BG106"/>
  <c r="BH106"/>
  <c r="BI106"/>
  <c r="BJ106"/>
  <c r="BK106"/>
  <c r="BL106"/>
  <c r="BM106"/>
  <c r="BO106"/>
  <c r="BP106"/>
  <c r="BQ106"/>
  <c r="BR106"/>
  <c r="BS106"/>
  <c r="BT106"/>
  <c r="BU106"/>
  <c r="BV106"/>
  <c r="BX106"/>
  <c r="BY106"/>
  <c r="BZ106"/>
  <c r="CA106"/>
  <c r="CB106"/>
  <c r="CC106"/>
  <c r="CD106"/>
  <c r="CE106"/>
  <c r="CG106"/>
  <c r="CH106"/>
  <c r="CI106"/>
  <c r="CJ106"/>
  <c r="CK106"/>
  <c r="CL106"/>
  <c r="CM106"/>
  <c r="CN106"/>
  <c r="D107"/>
  <c r="E107"/>
  <c r="F107"/>
  <c r="G107"/>
  <c r="H107"/>
  <c r="I107"/>
  <c r="J107"/>
  <c r="K107"/>
  <c r="M107"/>
  <c r="N107"/>
  <c r="O107"/>
  <c r="P107"/>
  <c r="Q107"/>
  <c r="R107"/>
  <c r="S107"/>
  <c r="T107"/>
  <c r="V107"/>
  <c r="W107"/>
  <c r="X107"/>
  <c r="Y107"/>
  <c r="Z107"/>
  <c r="AA107"/>
  <c r="AB107"/>
  <c r="AC107"/>
  <c r="AE107"/>
  <c r="AF107"/>
  <c r="AG107"/>
  <c r="AH107"/>
  <c r="AI107"/>
  <c r="AJ107"/>
  <c r="AK107"/>
  <c r="AL107"/>
  <c r="AN107"/>
  <c r="AO107"/>
  <c r="AP107"/>
  <c r="AQ107"/>
  <c r="AR107"/>
  <c r="AS107"/>
  <c r="AT107"/>
  <c r="AU107"/>
  <c r="AW107"/>
  <c r="AX107"/>
  <c r="AY107"/>
  <c r="AZ107"/>
  <c r="BA107"/>
  <c r="BB107"/>
  <c r="BC107"/>
  <c r="BD107"/>
  <c r="BF107"/>
  <c r="BG107"/>
  <c r="BH107"/>
  <c r="BI107"/>
  <c r="BJ107"/>
  <c r="BK107"/>
  <c r="BL107"/>
  <c r="BM107"/>
  <c r="BO107"/>
  <c r="BP107"/>
  <c r="BQ107"/>
  <c r="BR107"/>
  <c r="BS107"/>
  <c r="BT107"/>
  <c r="BU107"/>
  <c r="BV107"/>
  <c r="BX107"/>
  <c r="BY107"/>
  <c r="BZ107"/>
  <c r="CA107"/>
  <c r="CB107"/>
  <c r="CC107"/>
  <c r="CD107"/>
  <c r="CE107"/>
  <c r="CG107"/>
  <c r="CH107"/>
  <c r="CI107"/>
  <c r="CJ107"/>
  <c r="CK107"/>
  <c r="CL107"/>
  <c r="CM107"/>
  <c r="CN107"/>
  <c r="D108"/>
  <c r="E108"/>
  <c r="F108"/>
  <c r="G108"/>
  <c r="H108"/>
  <c r="I108"/>
  <c r="J108"/>
  <c r="K108"/>
  <c r="M108"/>
  <c r="N108"/>
  <c r="O108"/>
  <c r="P108"/>
  <c r="Q108"/>
  <c r="R108"/>
  <c r="S108"/>
  <c r="T108"/>
  <c r="V108"/>
  <c r="W108"/>
  <c r="X108"/>
  <c r="Y108"/>
  <c r="Z108"/>
  <c r="AA108"/>
  <c r="AB108"/>
  <c r="AC108"/>
  <c r="AE108"/>
  <c r="AF108"/>
  <c r="AG108"/>
  <c r="AH108"/>
  <c r="AI108"/>
  <c r="AJ108"/>
  <c r="AK108"/>
  <c r="AL108"/>
  <c r="AN108"/>
  <c r="AO108"/>
  <c r="AP108"/>
  <c r="AQ108"/>
  <c r="AR108"/>
  <c r="AS108"/>
  <c r="AT108"/>
  <c r="AU108"/>
  <c r="AW108"/>
  <c r="AX108"/>
  <c r="AY108"/>
  <c r="AZ108"/>
  <c r="BA108"/>
  <c r="BB108"/>
  <c r="BC108"/>
  <c r="BD108"/>
  <c r="BF108"/>
  <c r="BG108"/>
  <c r="BH108"/>
  <c r="BI108"/>
  <c r="BJ108"/>
  <c r="BK108"/>
  <c r="BL108"/>
  <c r="BM108"/>
  <c r="BO108"/>
  <c r="BP108"/>
  <c r="BQ108"/>
  <c r="BR108"/>
  <c r="BS108"/>
  <c r="BT108"/>
  <c r="BU108"/>
  <c r="BV108"/>
  <c r="BX108"/>
  <c r="BY108"/>
  <c r="BZ108"/>
  <c r="CA108"/>
  <c r="CB108"/>
  <c r="CC108"/>
  <c r="CD108"/>
  <c r="CE108"/>
  <c r="CG108"/>
  <c r="CH108"/>
  <c r="CI108"/>
  <c r="CJ108"/>
  <c r="CK108"/>
  <c r="CL108"/>
  <c r="CM108"/>
  <c r="CN108"/>
  <c r="D109"/>
  <c r="E109"/>
  <c r="F109"/>
  <c r="G109"/>
  <c r="H109"/>
  <c r="I109"/>
  <c r="J109"/>
  <c r="K109"/>
  <c r="M109"/>
  <c r="N109"/>
  <c r="O109"/>
  <c r="P109"/>
  <c r="Q109"/>
  <c r="R109"/>
  <c r="S109"/>
  <c r="T109"/>
  <c r="V109"/>
  <c r="W109"/>
  <c r="X109"/>
  <c r="Y109"/>
  <c r="Z109"/>
  <c r="AA109"/>
  <c r="AB109"/>
  <c r="AC109"/>
  <c r="AE109"/>
  <c r="AF109"/>
  <c r="AG109"/>
  <c r="AH109"/>
  <c r="AI109"/>
  <c r="AJ109"/>
  <c r="AK109"/>
  <c r="AL109"/>
  <c r="AN109"/>
  <c r="AO109"/>
  <c r="AP109"/>
  <c r="AQ109"/>
  <c r="AR109"/>
  <c r="AS109"/>
  <c r="AT109"/>
  <c r="AU109"/>
  <c r="AW109"/>
  <c r="AX109"/>
  <c r="AY109"/>
  <c r="AZ109"/>
  <c r="BA109"/>
  <c r="BB109"/>
  <c r="BC109"/>
  <c r="BD109"/>
  <c r="BF109"/>
  <c r="BG109"/>
  <c r="BH109"/>
  <c r="BI109"/>
  <c r="BJ109"/>
  <c r="BK109"/>
  <c r="BL109"/>
  <c r="BM109"/>
  <c r="BO109"/>
  <c r="BP109"/>
  <c r="BQ109"/>
  <c r="BR109"/>
  <c r="BS109"/>
  <c r="BT109"/>
  <c r="BU109"/>
  <c r="BV109"/>
  <c r="BX109"/>
  <c r="BY109"/>
  <c r="BZ109"/>
  <c r="CA109"/>
  <c r="CB109"/>
  <c r="CC109"/>
  <c r="CD109"/>
  <c r="CE109"/>
  <c r="CG109"/>
  <c r="CH109"/>
  <c r="CI109"/>
  <c r="CJ109"/>
  <c r="CK109"/>
  <c r="CL109"/>
  <c r="CM109"/>
  <c r="CN109"/>
  <c r="D110"/>
  <c r="E110"/>
  <c r="F110"/>
  <c r="G110"/>
  <c r="H110"/>
  <c r="I110"/>
  <c r="J110"/>
  <c r="K110"/>
  <c r="M110"/>
  <c r="N110"/>
  <c r="O110"/>
  <c r="P110"/>
  <c r="Q110"/>
  <c r="R110"/>
  <c r="S110"/>
  <c r="T110"/>
  <c r="V110"/>
  <c r="W110"/>
  <c r="X110"/>
  <c r="Y110"/>
  <c r="Z110"/>
  <c r="AA110"/>
  <c r="AB110"/>
  <c r="AC110"/>
  <c r="AE110"/>
  <c r="AF110"/>
  <c r="AG110"/>
  <c r="AH110"/>
  <c r="AI110"/>
  <c r="AJ110"/>
  <c r="AK110"/>
  <c r="AL110"/>
  <c r="AN110"/>
  <c r="AO110"/>
  <c r="AP110"/>
  <c r="AQ110"/>
  <c r="AR110"/>
  <c r="AS110"/>
  <c r="AT110"/>
  <c r="AU110"/>
  <c r="AW110"/>
  <c r="AX110"/>
  <c r="AY110"/>
  <c r="AZ110"/>
  <c r="BA110"/>
  <c r="BB110"/>
  <c r="BC110"/>
  <c r="BD110"/>
  <c r="BF110"/>
  <c r="BG110"/>
  <c r="BH110"/>
  <c r="BI110"/>
  <c r="BJ110"/>
  <c r="BK110"/>
  <c r="BL110"/>
  <c r="BM110"/>
  <c r="BO110"/>
  <c r="BP110"/>
  <c r="BQ110"/>
  <c r="BR110"/>
  <c r="BS110"/>
  <c r="BT110"/>
  <c r="BU110"/>
  <c r="BV110"/>
  <c r="BX110"/>
  <c r="BY110"/>
  <c r="BZ110"/>
  <c r="CA110"/>
  <c r="CB110"/>
  <c r="CC110"/>
  <c r="CD110"/>
  <c r="CE110"/>
  <c r="CG110"/>
  <c r="CH110"/>
  <c r="CI110"/>
  <c r="CJ110"/>
  <c r="CK110"/>
  <c r="CL110"/>
  <c r="CM110"/>
  <c r="CN110"/>
  <c r="D111"/>
  <c r="E111"/>
  <c r="F111"/>
  <c r="G111"/>
  <c r="H111"/>
  <c r="I111"/>
  <c r="J111"/>
  <c r="K111"/>
  <c r="M111"/>
  <c r="N111"/>
  <c r="O111"/>
  <c r="P111"/>
  <c r="Q111"/>
  <c r="R111"/>
  <c r="S111"/>
  <c r="T111"/>
  <c r="V111"/>
  <c r="W111"/>
  <c r="X111"/>
  <c r="Y111"/>
  <c r="Z111"/>
  <c r="AA111"/>
  <c r="AB111"/>
  <c r="AC111"/>
  <c r="AE111"/>
  <c r="AF111"/>
  <c r="AG111"/>
  <c r="AH111"/>
  <c r="AI111"/>
  <c r="AJ111"/>
  <c r="AK111"/>
  <c r="AL111"/>
  <c r="AN111"/>
  <c r="AO111"/>
  <c r="AP111"/>
  <c r="AQ111"/>
  <c r="AR111"/>
  <c r="AS111"/>
  <c r="AT111"/>
  <c r="AU111"/>
  <c r="AW111"/>
  <c r="AX111"/>
  <c r="AY111"/>
  <c r="AZ111"/>
  <c r="BA111"/>
  <c r="BB111"/>
  <c r="BC111"/>
  <c r="BD111"/>
  <c r="BF111"/>
  <c r="BG111"/>
  <c r="BH111"/>
  <c r="BI111"/>
  <c r="BJ111"/>
  <c r="BK111"/>
  <c r="BL111"/>
  <c r="BM111"/>
  <c r="BO111"/>
  <c r="BP111"/>
  <c r="BQ111"/>
  <c r="BR111"/>
  <c r="BS111"/>
  <c r="BT111"/>
  <c r="BU111"/>
  <c r="BV111"/>
  <c r="BX111"/>
  <c r="BY111"/>
  <c r="BZ111"/>
  <c r="CA111"/>
  <c r="CB111"/>
  <c r="CC111"/>
  <c r="CD111"/>
  <c r="CE111"/>
  <c r="CG111"/>
  <c r="CH111"/>
  <c r="CI111"/>
  <c r="CJ111"/>
  <c r="CK111"/>
  <c r="CL111"/>
  <c r="CM111"/>
  <c r="CN111"/>
  <c r="D112"/>
  <c r="E112"/>
  <c r="F112"/>
  <c r="G112"/>
  <c r="H112"/>
  <c r="I112"/>
  <c r="J112"/>
  <c r="K112"/>
  <c r="M112"/>
  <c r="N112"/>
  <c r="O112"/>
  <c r="P112"/>
  <c r="Q112"/>
  <c r="R112"/>
  <c r="S112"/>
  <c r="T112"/>
  <c r="V112"/>
  <c r="W112"/>
  <c r="X112"/>
  <c r="Y112"/>
  <c r="Z112"/>
  <c r="AA112"/>
  <c r="AB112"/>
  <c r="AC112"/>
  <c r="AE112"/>
  <c r="AF112"/>
  <c r="AG112"/>
  <c r="AH112"/>
  <c r="AI112"/>
  <c r="AJ112"/>
  <c r="AK112"/>
  <c r="AL112"/>
  <c r="AN112"/>
  <c r="AO112"/>
  <c r="AP112"/>
  <c r="AQ112"/>
  <c r="AR112"/>
  <c r="AS112"/>
  <c r="AT112"/>
  <c r="AU112"/>
  <c r="AW112"/>
  <c r="AX112"/>
  <c r="AY112"/>
  <c r="AZ112"/>
  <c r="BA112"/>
  <c r="BB112"/>
  <c r="BC112"/>
  <c r="BD112"/>
  <c r="BF112"/>
  <c r="BG112"/>
  <c r="BH112"/>
  <c r="BI112"/>
  <c r="BJ112"/>
  <c r="BK112"/>
  <c r="BL112"/>
  <c r="BM112"/>
  <c r="BO112"/>
  <c r="BP112"/>
  <c r="BQ112"/>
  <c r="BR112"/>
  <c r="BS112"/>
  <c r="BT112"/>
  <c r="BU112"/>
  <c r="BV112"/>
  <c r="BX112"/>
  <c r="BY112"/>
  <c r="BZ112"/>
  <c r="CA112"/>
  <c r="CB112"/>
  <c r="CC112"/>
  <c r="CD112"/>
  <c r="CE112"/>
  <c r="CG112"/>
  <c r="CH112"/>
  <c r="CI112"/>
  <c r="CJ112"/>
  <c r="CK112"/>
  <c r="CL112"/>
  <c r="CM112"/>
  <c r="CN112"/>
  <c r="D113"/>
  <c r="E113"/>
  <c r="F113"/>
  <c r="G113"/>
  <c r="H113"/>
  <c r="I113"/>
  <c r="J113"/>
  <c r="K113"/>
  <c r="M113"/>
  <c r="N113"/>
  <c r="O113"/>
  <c r="P113"/>
  <c r="Q113"/>
  <c r="R113"/>
  <c r="S113"/>
  <c r="T113"/>
  <c r="V113"/>
  <c r="W113"/>
  <c r="X113"/>
  <c r="Y113"/>
  <c r="Z113"/>
  <c r="AA113"/>
  <c r="AB113"/>
  <c r="AC113"/>
  <c r="AE113"/>
  <c r="AF113"/>
  <c r="AG113"/>
  <c r="AH113"/>
  <c r="AI113"/>
  <c r="AJ113"/>
  <c r="AK113"/>
  <c r="AL113"/>
  <c r="AN113"/>
  <c r="AO113"/>
  <c r="AP113"/>
  <c r="AQ113"/>
  <c r="AR113"/>
  <c r="AS113"/>
  <c r="AT113"/>
  <c r="AU113"/>
  <c r="AW113"/>
  <c r="AX113"/>
  <c r="AY113"/>
  <c r="AZ113"/>
  <c r="BA113"/>
  <c r="BB113"/>
  <c r="BC113"/>
  <c r="BD113"/>
  <c r="BF113"/>
  <c r="BG113"/>
  <c r="BH113"/>
  <c r="BI113"/>
  <c r="BJ113"/>
  <c r="BK113"/>
  <c r="BL113"/>
  <c r="BM113"/>
  <c r="BO113"/>
  <c r="BP113"/>
  <c r="BQ113"/>
  <c r="BR113"/>
  <c r="BS113"/>
  <c r="BT113"/>
  <c r="BU113"/>
  <c r="BV113"/>
  <c r="BX113"/>
  <c r="BY113"/>
  <c r="BZ113"/>
  <c r="CA113"/>
  <c r="CB113"/>
  <c r="CC113"/>
  <c r="CD113"/>
  <c r="CE113"/>
  <c r="CG113"/>
  <c r="CH113"/>
  <c r="CI113"/>
  <c r="CJ113"/>
  <c r="CK113"/>
  <c r="CL113"/>
  <c r="CM113"/>
  <c r="CN113"/>
  <c r="D114"/>
  <c r="E114"/>
  <c r="F114"/>
  <c r="G114"/>
  <c r="H114"/>
  <c r="I114"/>
  <c r="J114"/>
  <c r="K114"/>
  <c r="M114"/>
  <c r="N114"/>
  <c r="O114"/>
  <c r="P114"/>
  <c r="Q114"/>
  <c r="R114"/>
  <c r="S114"/>
  <c r="T114"/>
  <c r="V114"/>
  <c r="W114"/>
  <c r="X114"/>
  <c r="Y114"/>
  <c r="Z114"/>
  <c r="AA114"/>
  <c r="AB114"/>
  <c r="AC114"/>
  <c r="AE114"/>
  <c r="AF114"/>
  <c r="AG114"/>
  <c r="AH114"/>
  <c r="AI114"/>
  <c r="AJ114"/>
  <c r="AK114"/>
  <c r="AL114"/>
  <c r="AN114"/>
  <c r="AO114"/>
  <c r="AP114"/>
  <c r="AQ114"/>
  <c r="AR114"/>
  <c r="AS114"/>
  <c r="AT114"/>
  <c r="AU114"/>
  <c r="AW114"/>
  <c r="AX114"/>
  <c r="AY114"/>
  <c r="AZ114"/>
  <c r="BA114"/>
  <c r="BB114"/>
  <c r="BC114"/>
  <c r="BD114"/>
  <c r="BF114"/>
  <c r="BG114"/>
  <c r="BH114"/>
  <c r="BI114"/>
  <c r="BJ114"/>
  <c r="BK114"/>
  <c r="BL114"/>
  <c r="BM114"/>
  <c r="BO114"/>
  <c r="BP114"/>
  <c r="BQ114"/>
  <c r="BR114"/>
  <c r="BS114"/>
  <c r="BT114"/>
  <c r="BU114"/>
  <c r="BV114"/>
  <c r="BX114"/>
  <c r="BY114"/>
  <c r="BZ114"/>
  <c r="CA114"/>
  <c r="CB114"/>
  <c r="CC114"/>
  <c r="CD114"/>
  <c r="CE114"/>
  <c r="CG114"/>
  <c r="CH114"/>
  <c r="CI114"/>
  <c r="CJ114"/>
  <c r="CK114"/>
  <c r="CL114"/>
  <c r="CM114"/>
  <c r="CN114"/>
  <c r="D115"/>
  <c r="E115"/>
  <c r="F115"/>
  <c r="G115"/>
  <c r="H115"/>
  <c r="I115"/>
  <c r="J115"/>
  <c r="K115"/>
  <c r="M115"/>
  <c r="N115"/>
  <c r="O115"/>
  <c r="P115"/>
  <c r="Q115"/>
  <c r="R115"/>
  <c r="S115"/>
  <c r="T115"/>
  <c r="V115"/>
  <c r="W115"/>
  <c r="X115"/>
  <c r="Y115"/>
  <c r="Z115"/>
  <c r="AA115"/>
  <c r="AB115"/>
  <c r="AC115"/>
  <c r="AE115"/>
  <c r="AF115"/>
  <c r="AG115"/>
  <c r="AH115"/>
  <c r="AI115"/>
  <c r="AJ115"/>
  <c r="AK115"/>
  <c r="AL115"/>
  <c r="AN115"/>
  <c r="AO115"/>
  <c r="AP115"/>
  <c r="AQ115"/>
  <c r="AR115"/>
  <c r="AS115"/>
  <c r="AT115"/>
  <c r="AU115"/>
  <c r="AW115"/>
  <c r="AX115"/>
  <c r="AY115"/>
  <c r="AZ115"/>
  <c r="BA115"/>
  <c r="BB115"/>
  <c r="BC115"/>
  <c r="BD115"/>
  <c r="BF115"/>
  <c r="BG115"/>
  <c r="BH115"/>
  <c r="BI115"/>
  <c r="BJ115"/>
  <c r="BK115"/>
  <c r="BL115"/>
  <c r="BM115"/>
  <c r="BO115"/>
  <c r="BP115"/>
  <c r="BQ115"/>
  <c r="BR115"/>
  <c r="BS115"/>
  <c r="BT115"/>
  <c r="BU115"/>
  <c r="BV115"/>
  <c r="BX115"/>
  <c r="BY115"/>
  <c r="BZ115"/>
  <c r="CA115"/>
  <c r="CB115"/>
  <c r="CC115"/>
  <c r="CD115"/>
  <c r="CE115"/>
  <c r="CG115"/>
  <c r="CH115"/>
  <c r="CI115"/>
  <c r="CJ115"/>
  <c r="CK115"/>
  <c r="CL115"/>
  <c r="CM115"/>
  <c r="CN115"/>
  <c r="D116"/>
  <c r="E116"/>
  <c r="F116"/>
  <c r="G116"/>
  <c r="H116"/>
  <c r="I116"/>
  <c r="J116"/>
  <c r="K116"/>
  <c r="M116"/>
  <c r="N116"/>
  <c r="O116"/>
  <c r="P116"/>
  <c r="Q116"/>
  <c r="R116"/>
  <c r="S116"/>
  <c r="T116"/>
  <c r="V116"/>
  <c r="W116"/>
  <c r="X116"/>
  <c r="Y116"/>
  <c r="Z116"/>
  <c r="AA116"/>
  <c r="AB116"/>
  <c r="AC116"/>
  <c r="AE116"/>
  <c r="AF116"/>
  <c r="AG116"/>
  <c r="AH116"/>
  <c r="AI116"/>
  <c r="AJ116"/>
  <c r="AK116"/>
  <c r="AL116"/>
  <c r="AN116"/>
  <c r="AO116"/>
  <c r="AP116"/>
  <c r="AQ116"/>
  <c r="AR116"/>
  <c r="AS116"/>
  <c r="AT116"/>
  <c r="AU116"/>
  <c r="AW116"/>
  <c r="AX116"/>
  <c r="AY116"/>
  <c r="AZ116"/>
  <c r="BA116"/>
  <c r="BB116"/>
  <c r="BC116"/>
  <c r="BD116"/>
  <c r="BF116"/>
  <c r="BG116"/>
  <c r="BH116"/>
  <c r="BI116"/>
  <c r="BJ116"/>
  <c r="BK116"/>
  <c r="BL116"/>
  <c r="BM116"/>
  <c r="BO116"/>
  <c r="BP116"/>
  <c r="BQ116"/>
  <c r="BR116"/>
  <c r="BS116"/>
  <c r="BT116"/>
  <c r="BU116"/>
  <c r="BV116"/>
  <c r="BX116"/>
  <c r="BY116"/>
  <c r="BZ116"/>
  <c r="CA116"/>
  <c r="CB116"/>
  <c r="CC116"/>
  <c r="CD116"/>
  <c r="CE116"/>
  <c r="CG116"/>
  <c r="CH116"/>
  <c r="CI116"/>
  <c r="CJ116"/>
  <c r="CK116"/>
  <c r="CL116"/>
  <c r="CM116"/>
  <c r="CN116"/>
  <c r="D117"/>
  <c r="E117"/>
  <c r="F117"/>
  <c r="G117"/>
  <c r="H117"/>
  <c r="I117"/>
  <c r="J117"/>
  <c r="K117"/>
  <c r="M117"/>
  <c r="N117"/>
  <c r="O117"/>
  <c r="P117"/>
  <c r="Q117"/>
  <c r="R117"/>
  <c r="S117"/>
  <c r="T117"/>
  <c r="V117"/>
  <c r="W117"/>
  <c r="X117"/>
  <c r="Y117"/>
  <c r="Z117"/>
  <c r="AA117"/>
  <c r="AB117"/>
  <c r="AC117"/>
  <c r="AE117"/>
  <c r="AF117"/>
  <c r="AG117"/>
  <c r="AH117"/>
  <c r="AI117"/>
  <c r="AJ117"/>
  <c r="AK117"/>
  <c r="AL117"/>
  <c r="AN117"/>
  <c r="AO117"/>
  <c r="AP117"/>
  <c r="AQ117"/>
  <c r="AR117"/>
  <c r="AS117"/>
  <c r="AT117"/>
  <c r="AU117"/>
  <c r="AW117"/>
  <c r="AX117"/>
  <c r="AY117"/>
  <c r="AZ117"/>
  <c r="BA117"/>
  <c r="BB117"/>
  <c r="BC117"/>
  <c r="BD117"/>
  <c r="BF117"/>
  <c r="BG117"/>
  <c r="BH117"/>
  <c r="BI117"/>
  <c r="BJ117"/>
  <c r="BK117"/>
  <c r="BL117"/>
  <c r="BM117"/>
  <c r="BO117"/>
  <c r="BP117"/>
  <c r="BQ117"/>
  <c r="BR117"/>
  <c r="BS117"/>
  <c r="BT117"/>
  <c r="BU117"/>
  <c r="BV117"/>
  <c r="BX117"/>
  <c r="BY117"/>
  <c r="BZ117"/>
  <c r="CA117"/>
  <c r="CB117"/>
  <c r="CC117"/>
  <c r="CD117"/>
  <c r="CE117"/>
  <c r="CG117"/>
  <c r="CH117"/>
  <c r="CI117"/>
  <c r="CJ117"/>
  <c r="CK117"/>
  <c r="CL117"/>
  <c r="CM117"/>
  <c r="CN117"/>
  <c r="D118"/>
  <c r="E118"/>
  <c r="F118"/>
  <c r="G118"/>
  <c r="H118"/>
  <c r="I118"/>
  <c r="J118"/>
  <c r="K118"/>
  <c r="M118"/>
  <c r="N118"/>
  <c r="O118"/>
  <c r="P118"/>
  <c r="Q118"/>
  <c r="R118"/>
  <c r="S118"/>
  <c r="T118"/>
  <c r="V118"/>
  <c r="W118"/>
  <c r="X118"/>
  <c r="Y118"/>
  <c r="Z118"/>
  <c r="AA118"/>
  <c r="AB118"/>
  <c r="AC118"/>
  <c r="AE118"/>
  <c r="AF118"/>
  <c r="AG118"/>
  <c r="AH118"/>
  <c r="AI118"/>
  <c r="AJ118"/>
  <c r="AK118"/>
  <c r="AL118"/>
  <c r="AN118"/>
  <c r="AO118"/>
  <c r="AP118"/>
  <c r="AQ118"/>
  <c r="AR118"/>
  <c r="AS118"/>
  <c r="AT118"/>
  <c r="AU118"/>
  <c r="AW118"/>
  <c r="AX118"/>
  <c r="AY118"/>
  <c r="AZ118"/>
  <c r="BA118"/>
  <c r="BB118"/>
  <c r="BC118"/>
  <c r="BD118"/>
  <c r="BF118"/>
  <c r="BG118"/>
  <c r="BH118"/>
  <c r="BI118"/>
  <c r="BJ118"/>
  <c r="BK118"/>
  <c r="BL118"/>
  <c r="BM118"/>
  <c r="BO118"/>
  <c r="BP118"/>
  <c r="BQ118"/>
  <c r="BR118"/>
  <c r="BS118"/>
  <c r="BT118"/>
  <c r="BU118"/>
  <c r="BV118"/>
  <c r="BX118"/>
  <c r="BY118"/>
  <c r="BZ118"/>
  <c r="CA118"/>
  <c r="CB118"/>
  <c r="CC118"/>
  <c r="CD118"/>
  <c r="CE118"/>
  <c r="CG118"/>
  <c r="CH118"/>
  <c r="CI118"/>
  <c r="CJ118"/>
  <c r="CK118"/>
  <c r="CL118"/>
  <c r="CM118"/>
  <c r="CN118"/>
  <c r="D119"/>
  <c r="E119"/>
  <c r="F119"/>
  <c r="G119"/>
  <c r="H119"/>
  <c r="I119"/>
  <c r="J119"/>
  <c r="K119"/>
  <c r="M119"/>
  <c r="N119"/>
  <c r="O119"/>
  <c r="P119"/>
  <c r="Q119"/>
  <c r="R119"/>
  <c r="S119"/>
  <c r="T119"/>
  <c r="V119"/>
  <c r="W119"/>
  <c r="X119"/>
  <c r="Y119"/>
  <c r="Z119"/>
  <c r="AA119"/>
  <c r="AB119"/>
  <c r="AC119"/>
  <c r="AE119"/>
  <c r="AF119"/>
  <c r="AG119"/>
  <c r="AH119"/>
  <c r="AI119"/>
  <c r="AJ119"/>
  <c r="AK119"/>
  <c r="AL119"/>
  <c r="AN119"/>
  <c r="AO119"/>
  <c r="AP119"/>
  <c r="AQ119"/>
  <c r="AR119"/>
  <c r="AS119"/>
  <c r="AT119"/>
  <c r="AU119"/>
  <c r="AW119"/>
  <c r="AX119"/>
  <c r="AY119"/>
  <c r="AZ119"/>
  <c r="BA119"/>
  <c r="BB119"/>
  <c r="BC119"/>
  <c r="BD119"/>
  <c r="BF119"/>
  <c r="BG119"/>
  <c r="BH119"/>
  <c r="BI119"/>
  <c r="BJ119"/>
  <c r="BK119"/>
  <c r="BL119"/>
  <c r="BM119"/>
  <c r="BO119"/>
  <c r="BP119"/>
  <c r="BQ119"/>
  <c r="BR119"/>
  <c r="BS119"/>
  <c r="BT119"/>
  <c r="BU119"/>
  <c r="BV119"/>
  <c r="BX119"/>
  <c r="BY119"/>
  <c r="BZ119"/>
  <c r="CA119"/>
  <c r="CB119"/>
  <c r="CC119"/>
  <c r="CD119"/>
  <c r="CE119"/>
  <c r="CG119"/>
  <c r="CH119"/>
  <c r="CI119"/>
  <c r="CJ119"/>
  <c r="CK119"/>
  <c r="CL119"/>
  <c r="CM119"/>
  <c r="CN119"/>
  <c r="D120"/>
  <c r="E120"/>
  <c r="F120"/>
  <c r="G120"/>
  <c r="H120"/>
  <c r="I120"/>
  <c r="J120"/>
  <c r="K120"/>
  <c r="M120"/>
  <c r="N120"/>
  <c r="O120"/>
  <c r="P120"/>
  <c r="Q120"/>
  <c r="R120"/>
  <c r="S120"/>
  <c r="T120"/>
  <c r="V120"/>
  <c r="W120"/>
  <c r="X120"/>
  <c r="Y120"/>
  <c r="Z120"/>
  <c r="AA120"/>
  <c r="AB120"/>
  <c r="AC120"/>
  <c r="AE120"/>
  <c r="AF120"/>
  <c r="AG120"/>
  <c r="AH120"/>
  <c r="AI120"/>
  <c r="AJ120"/>
  <c r="AK120"/>
  <c r="AL120"/>
  <c r="AN120"/>
  <c r="AO120"/>
  <c r="AP120"/>
  <c r="AQ120"/>
  <c r="AR120"/>
  <c r="AS120"/>
  <c r="AT120"/>
  <c r="AU120"/>
  <c r="AW120"/>
  <c r="AX120"/>
  <c r="AY120"/>
  <c r="AZ120"/>
  <c r="BA120"/>
  <c r="BB120"/>
  <c r="BC120"/>
  <c r="BD120"/>
  <c r="BF120"/>
  <c r="BG120"/>
  <c r="BH120"/>
  <c r="BI120"/>
  <c r="BJ120"/>
  <c r="BK120"/>
  <c r="BL120"/>
  <c r="BM120"/>
  <c r="BO120"/>
  <c r="BP120"/>
  <c r="BQ120"/>
  <c r="BR120"/>
  <c r="BS120"/>
  <c r="BT120"/>
  <c r="BU120"/>
  <c r="BV120"/>
  <c r="BX120"/>
  <c r="BY120"/>
  <c r="BZ120"/>
  <c r="CA120"/>
  <c r="CB120"/>
  <c r="CC120"/>
  <c r="CD120"/>
  <c r="CE120"/>
  <c r="CG120"/>
  <c r="CH120"/>
  <c r="CI120"/>
  <c r="CJ120"/>
  <c r="CK120"/>
  <c r="CL120"/>
  <c r="CM120"/>
  <c r="CN120"/>
  <c r="D121"/>
  <c r="E121"/>
  <c r="F121"/>
  <c r="G121"/>
  <c r="H121"/>
  <c r="I121"/>
  <c r="J121"/>
  <c r="K121"/>
  <c r="M121"/>
  <c r="N121"/>
  <c r="O121"/>
  <c r="P121"/>
  <c r="Q121"/>
  <c r="R121"/>
  <c r="S121"/>
  <c r="T121"/>
  <c r="V121"/>
  <c r="W121"/>
  <c r="X121"/>
  <c r="Y121"/>
  <c r="Z121"/>
  <c r="AA121"/>
  <c r="AB121"/>
  <c r="AC121"/>
  <c r="AE121"/>
  <c r="AF121"/>
  <c r="AG121"/>
  <c r="AH121"/>
  <c r="AI121"/>
  <c r="AJ121"/>
  <c r="AK121"/>
  <c r="AL121"/>
  <c r="AN121"/>
  <c r="AO121"/>
  <c r="AP121"/>
  <c r="AQ121"/>
  <c r="AR121"/>
  <c r="AS121"/>
  <c r="AT121"/>
  <c r="AU121"/>
  <c r="AW121"/>
  <c r="AX121"/>
  <c r="AY121"/>
  <c r="AZ121"/>
  <c r="BA121"/>
  <c r="BB121"/>
  <c r="BC121"/>
  <c r="BD121"/>
  <c r="BF121"/>
  <c r="BG121"/>
  <c r="BH121"/>
  <c r="BI121"/>
  <c r="BJ121"/>
  <c r="BK121"/>
  <c r="BL121"/>
  <c r="BM121"/>
  <c r="BO121"/>
  <c r="BP121"/>
  <c r="BQ121"/>
  <c r="BR121"/>
  <c r="BS121"/>
  <c r="BT121"/>
  <c r="BU121"/>
  <c r="BV121"/>
  <c r="BX121"/>
  <c r="BY121"/>
  <c r="BZ121"/>
  <c r="CA121"/>
  <c r="CB121"/>
  <c r="CC121"/>
  <c r="CD121"/>
  <c r="CE121"/>
  <c r="CG121"/>
  <c r="CH121"/>
  <c r="CI121"/>
  <c r="CJ121"/>
  <c r="CK121"/>
  <c r="CL121"/>
  <c r="CM121"/>
  <c r="CN121"/>
  <c r="D122"/>
  <c r="E122"/>
  <c r="F122"/>
  <c r="G122"/>
  <c r="H122"/>
  <c r="I122"/>
  <c r="J122"/>
  <c r="K122"/>
  <c r="M122"/>
  <c r="N122"/>
  <c r="O122"/>
  <c r="P122"/>
  <c r="Q122"/>
  <c r="R122"/>
  <c r="S122"/>
  <c r="T122"/>
  <c r="V122"/>
  <c r="W122"/>
  <c r="X122"/>
  <c r="Y122"/>
  <c r="Z122"/>
  <c r="AA122"/>
  <c r="AB122"/>
  <c r="AC122"/>
  <c r="AE122"/>
  <c r="AF122"/>
  <c r="AG122"/>
  <c r="AH122"/>
  <c r="AI122"/>
  <c r="AJ122"/>
  <c r="AK122"/>
  <c r="AL122"/>
  <c r="AN122"/>
  <c r="AO122"/>
  <c r="AP122"/>
  <c r="AQ122"/>
  <c r="AR122"/>
  <c r="AS122"/>
  <c r="AT122"/>
  <c r="AU122"/>
  <c r="AW122"/>
  <c r="AX122"/>
  <c r="AY122"/>
  <c r="AZ122"/>
  <c r="BA122"/>
  <c r="BB122"/>
  <c r="BC122"/>
  <c r="BD122"/>
  <c r="BF122"/>
  <c r="BG122"/>
  <c r="BH122"/>
  <c r="BI122"/>
  <c r="BJ122"/>
  <c r="BK122"/>
  <c r="BL122"/>
  <c r="BM122"/>
  <c r="BO122"/>
  <c r="BP122"/>
  <c r="BQ122"/>
  <c r="BR122"/>
  <c r="BS122"/>
  <c r="BT122"/>
  <c r="BU122"/>
  <c r="BV122"/>
  <c r="BX122"/>
  <c r="BY122"/>
  <c r="BZ122"/>
  <c r="CA122"/>
  <c r="CB122"/>
  <c r="CC122"/>
  <c r="CD122"/>
  <c r="CE122"/>
  <c r="CG122"/>
  <c r="CH122"/>
  <c r="CI122"/>
  <c r="CJ122"/>
  <c r="CK122"/>
  <c r="CL122"/>
  <c r="CM122"/>
  <c r="CN122"/>
  <c r="D123"/>
  <c r="E123"/>
  <c r="F123"/>
  <c r="G123"/>
  <c r="H123"/>
  <c r="I123"/>
  <c r="J123"/>
  <c r="K123"/>
  <c r="M123"/>
  <c r="N123"/>
  <c r="O123"/>
  <c r="P123"/>
  <c r="Q123"/>
  <c r="R123"/>
  <c r="S123"/>
  <c r="T123"/>
  <c r="V123"/>
  <c r="W123"/>
  <c r="X123"/>
  <c r="Y123"/>
  <c r="Z123"/>
  <c r="AA123"/>
  <c r="AB123"/>
  <c r="AC123"/>
  <c r="AE123"/>
  <c r="AF123"/>
  <c r="AG123"/>
  <c r="AH123"/>
  <c r="AI123"/>
  <c r="AJ123"/>
  <c r="AK123"/>
  <c r="AL123"/>
  <c r="AN123"/>
  <c r="AO123"/>
  <c r="AP123"/>
  <c r="AQ123"/>
  <c r="AR123"/>
  <c r="AS123"/>
  <c r="AT123"/>
  <c r="AU123"/>
  <c r="AW123"/>
  <c r="AX123"/>
  <c r="AY123"/>
  <c r="AZ123"/>
  <c r="BA123"/>
  <c r="BB123"/>
  <c r="BC123"/>
  <c r="BD123"/>
  <c r="BF123"/>
  <c r="BG123"/>
  <c r="BH123"/>
  <c r="BI123"/>
  <c r="BJ123"/>
  <c r="BK123"/>
  <c r="BL123"/>
  <c r="BM123"/>
  <c r="BO123"/>
  <c r="BP123"/>
  <c r="BQ123"/>
  <c r="BR123"/>
  <c r="BS123"/>
  <c r="BT123"/>
  <c r="BU123"/>
  <c r="BV123"/>
  <c r="BX123"/>
  <c r="BY123"/>
  <c r="BZ123"/>
  <c r="CA123"/>
  <c r="CB123"/>
  <c r="CC123"/>
  <c r="CD123"/>
  <c r="CE123"/>
  <c r="CG123"/>
  <c r="CH123"/>
  <c r="CI123"/>
  <c r="CJ123"/>
  <c r="CK123"/>
  <c r="CL123"/>
  <c r="CM123"/>
  <c r="CN123"/>
  <c r="D124"/>
  <c r="E124"/>
  <c r="F124"/>
  <c r="G124"/>
  <c r="H124"/>
  <c r="I124"/>
  <c r="J124"/>
  <c r="K124"/>
  <c r="M124"/>
  <c r="N124"/>
  <c r="O124"/>
  <c r="P124"/>
  <c r="Q124"/>
  <c r="R124"/>
  <c r="S124"/>
  <c r="T124"/>
  <c r="V124"/>
  <c r="W124"/>
  <c r="X124"/>
  <c r="Y124"/>
  <c r="Z124"/>
  <c r="AA124"/>
  <c r="AB124"/>
  <c r="AC124"/>
  <c r="AE124"/>
  <c r="AF124"/>
  <c r="AG124"/>
  <c r="AH124"/>
  <c r="AI124"/>
  <c r="AJ124"/>
  <c r="AK124"/>
  <c r="AL124"/>
  <c r="AN124"/>
  <c r="AO124"/>
  <c r="AP124"/>
  <c r="AQ124"/>
  <c r="AR124"/>
  <c r="AS124"/>
  <c r="AT124"/>
  <c r="AU124"/>
  <c r="AW124"/>
  <c r="AX124"/>
  <c r="AY124"/>
  <c r="AZ124"/>
  <c r="BA124"/>
  <c r="BB124"/>
  <c r="BC124"/>
  <c r="BD124"/>
  <c r="BF124"/>
  <c r="BG124"/>
  <c r="BH124"/>
  <c r="BI124"/>
  <c r="BJ124"/>
  <c r="BK124"/>
  <c r="BL124"/>
  <c r="BM124"/>
  <c r="BO124"/>
  <c r="BP124"/>
  <c r="BQ124"/>
  <c r="BR124"/>
  <c r="BS124"/>
  <c r="BT124"/>
  <c r="BU124"/>
  <c r="BV124"/>
  <c r="BX124"/>
  <c r="BY124"/>
  <c r="BZ124"/>
  <c r="CA124"/>
  <c r="CB124"/>
  <c r="CC124"/>
  <c r="CD124"/>
  <c r="CE124"/>
  <c r="CG124"/>
  <c r="CH124"/>
  <c r="CI124"/>
  <c r="CJ124"/>
  <c r="CK124"/>
  <c r="CL124"/>
  <c r="CM124"/>
  <c r="CN124"/>
  <c r="D125"/>
  <c r="E125"/>
  <c r="F125"/>
  <c r="G125"/>
  <c r="H125"/>
  <c r="I125"/>
  <c r="J125"/>
  <c r="K125"/>
  <c r="M125"/>
  <c r="N125"/>
  <c r="O125"/>
  <c r="P125"/>
  <c r="Q125"/>
  <c r="R125"/>
  <c r="S125"/>
  <c r="T125"/>
  <c r="V125"/>
  <c r="W125"/>
  <c r="X125"/>
  <c r="Y125"/>
  <c r="Z125"/>
  <c r="AA125"/>
  <c r="AB125"/>
  <c r="AC125"/>
  <c r="AE125"/>
  <c r="AF125"/>
  <c r="AG125"/>
  <c r="AH125"/>
  <c r="AI125"/>
  <c r="AJ125"/>
  <c r="AK125"/>
  <c r="AL125"/>
  <c r="AN125"/>
  <c r="AO125"/>
  <c r="AP125"/>
  <c r="AQ125"/>
  <c r="AR125"/>
  <c r="AS125"/>
  <c r="AT125"/>
  <c r="AU125"/>
  <c r="AW125"/>
  <c r="AX125"/>
  <c r="AY125"/>
  <c r="AZ125"/>
  <c r="BA125"/>
  <c r="BB125"/>
  <c r="BC125"/>
  <c r="BD125"/>
  <c r="BF125"/>
  <c r="BG125"/>
  <c r="BH125"/>
  <c r="BI125"/>
  <c r="BJ125"/>
  <c r="BK125"/>
  <c r="BL125"/>
  <c r="BM125"/>
  <c r="BO125"/>
  <c r="BP125"/>
  <c r="BQ125"/>
  <c r="BR125"/>
  <c r="BS125"/>
  <c r="BT125"/>
  <c r="BU125"/>
  <c r="BV125"/>
  <c r="BX125"/>
  <c r="BY125"/>
  <c r="BZ125"/>
  <c r="CA125"/>
  <c r="CB125"/>
  <c r="CC125"/>
  <c r="CD125"/>
  <c r="CE125"/>
  <c r="CG125"/>
  <c r="CH125"/>
  <c r="CI125"/>
  <c r="CJ125"/>
  <c r="CK125"/>
  <c r="CL125"/>
  <c r="CM125"/>
  <c r="CN125"/>
  <c r="D126"/>
  <c r="E126"/>
  <c r="F126"/>
  <c r="G126"/>
  <c r="H126"/>
  <c r="I126"/>
  <c r="J126"/>
  <c r="K126"/>
  <c r="M126"/>
  <c r="N126"/>
  <c r="O126"/>
  <c r="P126"/>
  <c r="Q126"/>
  <c r="R126"/>
  <c r="S126"/>
  <c r="T126"/>
  <c r="V126"/>
  <c r="W126"/>
  <c r="X126"/>
  <c r="Y126"/>
  <c r="Z126"/>
  <c r="AA126"/>
  <c r="AB126"/>
  <c r="AC126"/>
  <c r="AE126"/>
  <c r="AF126"/>
  <c r="AG126"/>
  <c r="AH126"/>
  <c r="AI126"/>
  <c r="AJ126"/>
  <c r="AK126"/>
  <c r="AL126"/>
  <c r="AN126"/>
  <c r="AO126"/>
  <c r="AP126"/>
  <c r="AQ126"/>
  <c r="AR126"/>
  <c r="AS126"/>
  <c r="AT126"/>
  <c r="AU126"/>
  <c r="AW126"/>
  <c r="AX126"/>
  <c r="AY126"/>
  <c r="AZ126"/>
  <c r="BA126"/>
  <c r="BB126"/>
  <c r="BC126"/>
  <c r="BD126"/>
  <c r="BF126"/>
  <c r="BG126"/>
  <c r="BH126"/>
  <c r="BI126"/>
  <c r="BJ126"/>
  <c r="BK126"/>
  <c r="BL126"/>
  <c r="BM126"/>
  <c r="BO126"/>
  <c r="BP126"/>
  <c r="BQ126"/>
  <c r="BR126"/>
  <c r="BS126"/>
  <c r="BT126"/>
  <c r="BU126"/>
  <c r="BV126"/>
  <c r="BX126"/>
  <c r="BY126"/>
  <c r="BZ126"/>
  <c r="CA126"/>
  <c r="CB126"/>
  <c r="CC126"/>
  <c r="CD126"/>
  <c r="CE126"/>
  <c r="CG126"/>
  <c r="CH126"/>
  <c r="CI126"/>
  <c r="CJ126"/>
  <c r="CK126"/>
  <c r="CL126"/>
  <c r="CM126"/>
  <c r="CN126"/>
  <c r="D127"/>
  <c r="E127"/>
  <c r="F127"/>
  <c r="G127"/>
  <c r="H127"/>
  <c r="I127"/>
  <c r="J127"/>
  <c r="K127"/>
  <c r="M127"/>
  <c r="N127"/>
  <c r="O127"/>
  <c r="P127"/>
  <c r="Q127"/>
  <c r="R127"/>
  <c r="S127"/>
  <c r="T127"/>
  <c r="V127"/>
  <c r="W127"/>
  <c r="X127"/>
  <c r="Y127"/>
  <c r="Z127"/>
  <c r="AA127"/>
  <c r="AB127"/>
  <c r="AC127"/>
  <c r="AE127"/>
  <c r="AF127"/>
  <c r="AG127"/>
  <c r="AH127"/>
  <c r="AI127"/>
  <c r="AJ127"/>
  <c r="AK127"/>
  <c r="AL127"/>
  <c r="AN127"/>
  <c r="AO127"/>
  <c r="AP127"/>
  <c r="AQ127"/>
  <c r="AR127"/>
  <c r="AS127"/>
  <c r="AT127"/>
  <c r="AU127"/>
  <c r="AW127"/>
  <c r="AX127"/>
  <c r="AY127"/>
  <c r="AZ127"/>
  <c r="BA127"/>
  <c r="BB127"/>
  <c r="BC127"/>
  <c r="BD127"/>
  <c r="BF127"/>
  <c r="BG127"/>
  <c r="BH127"/>
  <c r="BI127"/>
  <c r="BJ127"/>
  <c r="BK127"/>
  <c r="BL127"/>
  <c r="BM127"/>
  <c r="BO127"/>
  <c r="BP127"/>
  <c r="BQ127"/>
  <c r="BR127"/>
  <c r="BS127"/>
  <c r="BT127"/>
  <c r="BU127"/>
  <c r="BV127"/>
  <c r="BX127"/>
  <c r="BY127"/>
  <c r="BZ127"/>
  <c r="CA127"/>
  <c r="CB127"/>
  <c r="CC127"/>
  <c r="CD127"/>
  <c r="CE127"/>
  <c r="CG127"/>
  <c r="CH127"/>
  <c r="CI127"/>
  <c r="CJ127"/>
  <c r="CK127"/>
  <c r="CL127"/>
  <c r="CM127"/>
  <c r="CN127"/>
  <c r="D128"/>
  <c r="E128"/>
  <c r="F128"/>
  <c r="G128"/>
  <c r="H128"/>
  <c r="I128"/>
  <c r="J128"/>
  <c r="K128"/>
  <c r="M128"/>
  <c r="N128"/>
  <c r="O128"/>
  <c r="P128"/>
  <c r="Q128"/>
  <c r="R128"/>
  <c r="S128"/>
  <c r="T128"/>
  <c r="V128"/>
  <c r="W128"/>
  <c r="X128"/>
  <c r="Y128"/>
  <c r="Z128"/>
  <c r="AA128"/>
  <c r="AB128"/>
  <c r="AC128"/>
  <c r="AE128"/>
  <c r="AF128"/>
  <c r="AG128"/>
  <c r="AH128"/>
  <c r="AI128"/>
  <c r="AJ128"/>
  <c r="AK128"/>
  <c r="AL128"/>
  <c r="AN128"/>
  <c r="AO128"/>
  <c r="AP128"/>
  <c r="AQ128"/>
  <c r="AR128"/>
  <c r="AS128"/>
  <c r="AT128"/>
  <c r="AU128"/>
  <c r="AW128"/>
  <c r="AX128"/>
  <c r="AY128"/>
  <c r="AZ128"/>
  <c r="BA128"/>
  <c r="BB128"/>
  <c r="BC128"/>
  <c r="BD128"/>
  <c r="BF128"/>
  <c r="BG128"/>
  <c r="BH128"/>
  <c r="BI128"/>
  <c r="BJ128"/>
  <c r="BK128"/>
  <c r="BL128"/>
  <c r="BM128"/>
  <c r="BO128"/>
  <c r="BP128"/>
  <c r="BQ128"/>
  <c r="BR128"/>
  <c r="BS128"/>
  <c r="BT128"/>
  <c r="BU128"/>
  <c r="BV128"/>
  <c r="BX128"/>
  <c r="BY128"/>
  <c r="BZ128"/>
  <c r="CA128"/>
  <c r="CB128"/>
  <c r="CC128"/>
  <c r="CD128"/>
  <c r="CE128"/>
  <c r="CG128"/>
  <c r="CH128"/>
  <c r="CI128"/>
  <c r="CJ128"/>
  <c r="CK128"/>
  <c r="CL128"/>
  <c r="CM128"/>
  <c r="CN128"/>
  <c r="D129"/>
  <c r="E129"/>
  <c r="F129"/>
  <c r="G129"/>
  <c r="H129"/>
  <c r="I129"/>
  <c r="J129"/>
  <c r="K129"/>
  <c r="M129"/>
  <c r="N129"/>
  <c r="O129"/>
  <c r="P129"/>
  <c r="Q129"/>
  <c r="R129"/>
  <c r="S129"/>
  <c r="T129"/>
  <c r="V129"/>
  <c r="W129"/>
  <c r="X129"/>
  <c r="Y129"/>
  <c r="Z129"/>
  <c r="AA129"/>
  <c r="AB129"/>
  <c r="AC129"/>
  <c r="AE129"/>
  <c r="AF129"/>
  <c r="AG129"/>
  <c r="AH129"/>
  <c r="AI129"/>
  <c r="AJ129"/>
  <c r="AK129"/>
  <c r="AL129"/>
  <c r="AN129"/>
  <c r="AO129"/>
  <c r="AP129"/>
  <c r="AQ129"/>
  <c r="AR129"/>
  <c r="AS129"/>
  <c r="AT129"/>
  <c r="AU129"/>
  <c r="AW129"/>
  <c r="AX129"/>
  <c r="AY129"/>
  <c r="AZ129"/>
  <c r="BA129"/>
  <c r="BB129"/>
  <c r="BC129"/>
  <c r="BD129"/>
  <c r="BF129"/>
  <c r="BG129"/>
  <c r="BH129"/>
  <c r="BI129"/>
  <c r="BJ129"/>
  <c r="BK129"/>
  <c r="BL129"/>
  <c r="BM129"/>
  <c r="BO129"/>
  <c r="BP129"/>
  <c r="BQ129"/>
  <c r="BR129"/>
  <c r="BS129"/>
  <c r="BT129"/>
  <c r="BU129"/>
  <c r="BV129"/>
  <c r="BX129"/>
  <c r="BY129"/>
  <c r="BZ129"/>
  <c r="CA129"/>
  <c r="CB129"/>
  <c r="CC129"/>
  <c r="CD129"/>
  <c r="CE129"/>
  <c r="CG129"/>
  <c r="CH129"/>
  <c r="CI129"/>
  <c r="CJ129"/>
  <c r="CK129"/>
  <c r="CL129"/>
  <c r="CM129"/>
  <c r="CN129"/>
  <c r="D130"/>
  <c r="E130"/>
  <c r="F130"/>
  <c r="G130"/>
  <c r="H130"/>
  <c r="I130"/>
  <c r="J130"/>
  <c r="K130"/>
  <c r="M130"/>
  <c r="N130"/>
  <c r="O130"/>
  <c r="P130"/>
  <c r="Q130"/>
  <c r="R130"/>
  <c r="S130"/>
  <c r="T130"/>
  <c r="V130"/>
  <c r="W130"/>
  <c r="X130"/>
  <c r="Y130"/>
  <c r="Z130"/>
  <c r="AA130"/>
  <c r="AB130"/>
  <c r="AC130"/>
  <c r="AE130"/>
  <c r="AF130"/>
  <c r="AG130"/>
  <c r="AH130"/>
  <c r="AI130"/>
  <c r="AJ130"/>
  <c r="AK130"/>
  <c r="AL130"/>
  <c r="AN130"/>
  <c r="AO130"/>
  <c r="AP130"/>
  <c r="AQ130"/>
  <c r="AR130"/>
  <c r="AS130"/>
  <c r="AT130"/>
  <c r="AU130"/>
  <c r="AW130"/>
  <c r="AX130"/>
  <c r="AY130"/>
  <c r="AZ130"/>
  <c r="BA130"/>
  <c r="BB130"/>
  <c r="BC130"/>
  <c r="BD130"/>
  <c r="BF130"/>
  <c r="BG130"/>
  <c r="BH130"/>
  <c r="BI130"/>
  <c r="BJ130"/>
  <c r="BK130"/>
  <c r="BL130"/>
  <c r="BM130"/>
  <c r="BO130"/>
  <c r="BP130"/>
  <c r="BQ130"/>
  <c r="BR130"/>
  <c r="BS130"/>
  <c r="BT130"/>
  <c r="BU130"/>
  <c r="BV130"/>
  <c r="BX130"/>
  <c r="BY130"/>
  <c r="BZ130"/>
  <c r="CA130"/>
  <c r="CB130"/>
  <c r="CC130"/>
  <c r="CD130"/>
  <c r="CE130"/>
  <c r="CG130"/>
  <c r="CH130"/>
  <c r="CI130"/>
  <c r="CJ130"/>
  <c r="CK130"/>
  <c r="CL130"/>
  <c r="CM130"/>
  <c r="CN130"/>
  <c r="D131"/>
  <c r="E131"/>
  <c r="F131"/>
  <c r="G131"/>
  <c r="H131"/>
  <c r="I131"/>
  <c r="J131"/>
  <c r="K131"/>
  <c r="M131"/>
  <c r="N131"/>
  <c r="O131"/>
  <c r="P131"/>
  <c r="Q131"/>
  <c r="R131"/>
  <c r="S131"/>
  <c r="T131"/>
  <c r="V131"/>
  <c r="W131"/>
  <c r="X131"/>
  <c r="Y131"/>
  <c r="Z131"/>
  <c r="AA131"/>
  <c r="AB131"/>
  <c r="AC131"/>
  <c r="AE131"/>
  <c r="AF131"/>
  <c r="AG131"/>
  <c r="AH131"/>
  <c r="AI131"/>
  <c r="AJ131"/>
  <c r="AK131"/>
  <c r="AL131"/>
  <c r="AN131"/>
  <c r="AO131"/>
  <c r="AP131"/>
  <c r="AQ131"/>
  <c r="AR131"/>
  <c r="AS131"/>
  <c r="AT131"/>
  <c r="AU131"/>
  <c r="AW131"/>
  <c r="AX131"/>
  <c r="AY131"/>
  <c r="AZ131"/>
  <c r="BA131"/>
  <c r="BB131"/>
  <c r="BC131"/>
  <c r="BD131"/>
  <c r="BF131"/>
  <c r="BG131"/>
  <c r="BH131"/>
  <c r="BI131"/>
  <c r="BJ131"/>
  <c r="BK131"/>
  <c r="BL131"/>
  <c r="BM131"/>
  <c r="BO131"/>
  <c r="BP131"/>
  <c r="BQ131"/>
  <c r="BR131"/>
  <c r="BS131"/>
  <c r="BT131"/>
  <c r="BU131"/>
  <c r="BV131"/>
  <c r="BX131"/>
  <c r="BY131"/>
  <c r="BZ131"/>
  <c r="CA131"/>
  <c r="CB131"/>
  <c r="CC131"/>
  <c r="CD131"/>
  <c r="CE131"/>
  <c r="CG131"/>
  <c r="CH131"/>
  <c r="CI131"/>
  <c r="CJ131"/>
  <c r="CK131"/>
  <c r="CL131"/>
  <c r="CM131"/>
  <c r="CN131"/>
  <c r="D132"/>
  <c r="E132"/>
  <c r="F132"/>
  <c r="G132"/>
  <c r="H132"/>
  <c r="I132"/>
  <c r="J132"/>
  <c r="K132"/>
  <c r="M132"/>
  <c r="N132"/>
  <c r="O132"/>
  <c r="P132"/>
  <c r="Q132"/>
  <c r="R132"/>
  <c r="S132"/>
  <c r="T132"/>
  <c r="V132"/>
  <c r="W132"/>
  <c r="X132"/>
  <c r="Y132"/>
  <c r="Z132"/>
  <c r="AA132"/>
  <c r="AB132"/>
  <c r="AC132"/>
  <c r="AE132"/>
  <c r="AF132"/>
  <c r="AG132"/>
  <c r="AH132"/>
  <c r="AI132"/>
  <c r="AJ132"/>
  <c r="AK132"/>
  <c r="AL132"/>
  <c r="AN132"/>
  <c r="AO132"/>
  <c r="AP132"/>
  <c r="AQ132"/>
  <c r="AR132"/>
  <c r="AS132"/>
  <c r="AT132"/>
  <c r="AU132"/>
  <c r="AW132"/>
  <c r="AX132"/>
  <c r="AY132"/>
  <c r="AZ132"/>
  <c r="BA132"/>
  <c r="BB132"/>
  <c r="BC132"/>
  <c r="BD132"/>
  <c r="BF132"/>
  <c r="BG132"/>
  <c r="BH132"/>
  <c r="BI132"/>
  <c r="BJ132"/>
  <c r="BK132"/>
  <c r="BL132"/>
  <c r="BM132"/>
  <c r="BO132"/>
  <c r="BP132"/>
  <c r="BQ132"/>
  <c r="BR132"/>
  <c r="BS132"/>
  <c r="BT132"/>
  <c r="BU132"/>
  <c r="BV132"/>
  <c r="BX132"/>
  <c r="BY132"/>
  <c r="BZ132"/>
  <c r="CA132"/>
  <c r="CB132"/>
  <c r="CC132"/>
  <c r="CD132"/>
  <c r="CE132"/>
  <c r="CG132"/>
  <c r="CH132"/>
  <c r="CI132"/>
  <c r="CJ132"/>
  <c r="CK132"/>
  <c r="CL132"/>
  <c r="CM132"/>
  <c r="CN132"/>
  <c r="D133"/>
  <c r="E133"/>
  <c r="F133"/>
  <c r="G133"/>
  <c r="H133"/>
  <c r="I133"/>
  <c r="J133"/>
  <c r="K133"/>
  <c r="M133"/>
  <c r="N133"/>
  <c r="O133"/>
  <c r="P133"/>
  <c r="Q133"/>
  <c r="R133"/>
  <c r="S133"/>
  <c r="T133"/>
  <c r="V133"/>
  <c r="W133"/>
  <c r="X133"/>
  <c r="Y133"/>
  <c r="Z133"/>
  <c r="AA133"/>
  <c r="AB133"/>
  <c r="AC133"/>
  <c r="AE133"/>
  <c r="AF133"/>
  <c r="AG133"/>
  <c r="AH133"/>
  <c r="AI133"/>
  <c r="AJ133"/>
  <c r="AK133"/>
  <c r="AL133"/>
  <c r="AN133"/>
  <c r="AO133"/>
  <c r="AP133"/>
  <c r="AQ133"/>
  <c r="AR133"/>
  <c r="AS133"/>
  <c r="AT133"/>
  <c r="AU133"/>
  <c r="AW133"/>
  <c r="AX133"/>
  <c r="AY133"/>
  <c r="AZ133"/>
  <c r="BA133"/>
  <c r="BB133"/>
  <c r="BC133"/>
  <c r="BD133"/>
  <c r="BF133"/>
  <c r="BG133"/>
  <c r="BH133"/>
  <c r="BI133"/>
  <c r="BJ133"/>
  <c r="BK133"/>
  <c r="BL133"/>
  <c r="BM133"/>
  <c r="BO133"/>
  <c r="BP133"/>
  <c r="BQ133"/>
  <c r="BR133"/>
  <c r="BS133"/>
  <c r="BT133"/>
  <c r="BU133"/>
  <c r="BV133"/>
  <c r="BX133"/>
  <c r="BY133"/>
  <c r="BZ133"/>
  <c r="CA133"/>
  <c r="CB133"/>
  <c r="CC133"/>
  <c r="CD133"/>
  <c r="CE133"/>
  <c r="CG133"/>
  <c r="CH133"/>
  <c r="CI133"/>
  <c r="CJ133"/>
  <c r="CK133"/>
  <c r="CL133"/>
  <c r="CM133"/>
  <c r="CN133"/>
  <c r="D134"/>
  <c r="E134"/>
  <c r="F134"/>
  <c r="G134"/>
  <c r="H134"/>
  <c r="I134"/>
  <c r="J134"/>
  <c r="K134"/>
  <c r="M134"/>
  <c r="N134"/>
  <c r="O134"/>
  <c r="P134"/>
  <c r="Q134"/>
  <c r="R134"/>
  <c r="S134"/>
  <c r="T134"/>
  <c r="V134"/>
  <c r="W134"/>
  <c r="X134"/>
  <c r="Y134"/>
  <c r="Z134"/>
  <c r="AA134"/>
  <c r="AB134"/>
  <c r="AC134"/>
  <c r="AE134"/>
  <c r="AF134"/>
  <c r="AG134"/>
  <c r="AH134"/>
  <c r="AI134"/>
  <c r="AJ134"/>
  <c r="AK134"/>
  <c r="AL134"/>
  <c r="AN134"/>
  <c r="AO134"/>
  <c r="AP134"/>
  <c r="AQ134"/>
  <c r="AR134"/>
  <c r="AS134"/>
  <c r="AT134"/>
  <c r="AU134"/>
  <c r="AW134"/>
  <c r="AX134"/>
  <c r="AY134"/>
  <c r="AZ134"/>
  <c r="BA134"/>
  <c r="BB134"/>
  <c r="BC134"/>
  <c r="BD134"/>
  <c r="BF134"/>
  <c r="BG134"/>
  <c r="BH134"/>
  <c r="BI134"/>
  <c r="BJ134"/>
  <c r="BK134"/>
  <c r="BL134"/>
  <c r="BM134"/>
  <c r="BO134"/>
  <c r="BP134"/>
  <c r="BQ134"/>
  <c r="BR134"/>
  <c r="BS134"/>
  <c r="BT134"/>
  <c r="BU134"/>
  <c r="BV134"/>
  <c r="BX134"/>
  <c r="BY134"/>
  <c r="BZ134"/>
  <c r="CA134"/>
  <c r="CB134"/>
  <c r="CC134"/>
  <c r="CD134"/>
  <c r="CE134"/>
  <c r="CG134"/>
  <c r="CH134"/>
  <c r="CI134"/>
  <c r="CJ134"/>
  <c r="CK134"/>
  <c r="CL134"/>
  <c r="CM134"/>
  <c r="CN134"/>
  <c r="D135"/>
  <c r="E135"/>
  <c r="F135"/>
  <c r="G135"/>
  <c r="H135"/>
  <c r="I135"/>
  <c r="J135"/>
  <c r="K135"/>
  <c r="M135"/>
  <c r="N135"/>
  <c r="O135"/>
  <c r="P135"/>
  <c r="Q135"/>
  <c r="R135"/>
  <c r="S135"/>
  <c r="T135"/>
  <c r="V135"/>
  <c r="W135"/>
  <c r="X135"/>
  <c r="Y135"/>
  <c r="Z135"/>
  <c r="AA135"/>
  <c r="AB135"/>
  <c r="AC135"/>
  <c r="AE135"/>
  <c r="AF135"/>
  <c r="AG135"/>
  <c r="AH135"/>
  <c r="AI135"/>
  <c r="AJ135"/>
  <c r="AK135"/>
  <c r="AL135"/>
  <c r="AN135"/>
  <c r="AO135"/>
  <c r="AP135"/>
  <c r="AQ135"/>
  <c r="AR135"/>
  <c r="AS135"/>
  <c r="AT135"/>
  <c r="AU135"/>
  <c r="AW135"/>
  <c r="AX135"/>
  <c r="AY135"/>
  <c r="AZ135"/>
  <c r="BA135"/>
  <c r="BB135"/>
  <c r="BC135"/>
  <c r="BD135"/>
  <c r="BF135"/>
  <c r="BG135"/>
  <c r="BH135"/>
  <c r="BI135"/>
  <c r="BJ135"/>
  <c r="BK135"/>
  <c r="BL135"/>
  <c r="BM135"/>
  <c r="BO135"/>
  <c r="BP135"/>
  <c r="BQ135"/>
  <c r="BR135"/>
  <c r="BS135"/>
  <c r="BT135"/>
  <c r="BU135"/>
  <c r="BV135"/>
  <c r="BX135"/>
  <c r="BY135"/>
  <c r="BZ135"/>
  <c r="CA135"/>
  <c r="CB135"/>
  <c r="CC135"/>
  <c r="CD135"/>
  <c r="CE135"/>
  <c r="CG135"/>
  <c r="CH135"/>
  <c r="CI135"/>
  <c r="CJ135"/>
  <c r="CK135"/>
  <c r="CL135"/>
  <c r="CM135"/>
  <c r="CN135"/>
  <c r="D136"/>
  <c r="E136"/>
  <c r="F136"/>
  <c r="G136"/>
  <c r="H136"/>
  <c r="I136"/>
  <c r="J136"/>
  <c r="K136"/>
  <c r="M136"/>
  <c r="N136"/>
  <c r="O136"/>
  <c r="P136"/>
  <c r="Q136"/>
  <c r="R136"/>
  <c r="S136"/>
  <c r="T136"/>
  <c r="V136"/>
  <c r="W136"/>
  <c r="X136"/>
  <c r="Y136"/>
  <c r="Z136"/>
  <c r="AA136"/>
  <c r="AB136"/>
  <c r="AC136"/>
  <c r="AE136"/>
  <c r="AF136"/>
  <c r="AG136"/>
  <c r="AH136"/>
  <c r="AI136"/>
  <c r="AJ136"/>
  <c r="AK136"/>
  <c r="AL136"/>
  <c r="AN136"/>
  <c r="AO136"/>
  <c r="AP136"/>
  <c r="AQ136"/>
  <c r="AR136"/>
  <c r="AS136"/>
  <c r="AT136"/>
  <c r="AU136"/>
  <c r="AW136"/>
  <c r="AX136"/>
  <c r="AY136"/>
  <c r="AZ136"/>
  <c r="BA136"/>
  <c r="BB136"/>
  <c r="BC136"/>
  <c r="BD136"/>
  <c r="BF136"/>
  <c r="BG136"/>
  <c r="BH136"/>
  <c r="BI136"/>
  <c r="BJ136"/>
  <c r="BK136"/>
  <c r="BL136"/>
  <c r="BM136"/>
  <c r="BO136"/>
  <c r="BP136"/>
  <c r="BQ136"/>
  <c r="BR136"/>
  <c r="BS136"/>
  <c r="BT136"/>
  <c r="BU136"/>
  <c r="BV136"/>
  <c r="BX136"/>
  <c r="BY136"/>
  <c r="BZ136"/>
  <c r="CA136"/>
  <c r="CB136"/>
  <c r="CC136"/>
  <c r="CD136"/>
  <c r="CE136"/>
  <c r="CG136"/>
  <c r="CH136"/>
  <c r="CI136"/>
  <c r="CJ136"/>
  <c r="CK136"/>
  <c r="CL136"/>
  <c r="CM136"/>
  <c r="CN136"/>
  <c r="D137"/>
  <c r="E137"/>
  <c r="F137"/>
  <c r="G137"/>
  <c r="H137"/>
  <c r="I137"/>
  <c r="J137"/>
  <c r="K137"/>
  <c r="M137"/>
  <c r="N137"/>
  <c r="O137"/>
  <c r="P137"/>
  <c r="Q137"/>
  <c r="R137"/>
  <c r="S137"/>
  <c r="T137"/>
  <c r="V137"/>
  <c r="W137"/>
  <c r="X137"/>
  <c r="Y137"/>
  <c r="Z137"/>
  <c r="AA137"/>
  <c r="AB137"/>
  <c r="AC137"/>
  <c r="AE137"/>
  <c r="AF137"/>
  <c r="AG137"/>
  <c r="AH137"/>
  <c r="AI137"/>
  <c r="AJ137"/>
  <c r="AK137"/>
  <c r="AL137"/>
  <c r="AN137"/>
  <c r="AO137"/>
  <c r="AP137"/>
  <c r="AQ137"/>
  <c r="AR137"/>
  <c r="AS137"/>
  <c r="AT137"/>
  <c r="AU137"/>
  <c r="AW137"/>
  <c r="AX137"/>
  <c r="AY137"/>
  <c r="AZ137"/>
  <c r="BA137"/>
  <c r="BB137"/>
  <c r="BC137"/>
  <c r="BD137"/>
  <c r="BF137"/>
  <c r="BG137"/>
  <c r="BH137"/>
  <c r="BI137"/>
  <c r="BJ137"/>
  <c r="BK137"/>
  <c r="BL137"/>
  <c r="BM137"/>
  <c r="BO137"/>
  <c r="BP137"/>
  <c r="BQ137"/>
  <c r="BR137"/>
  <c r="BS137"/>
  <c r="BT137"/>
  <c r="BU137"/>
  <c r="BV137"/>
  <c r="BX137"/>
  <c r="BY137"/>
  <c r="BZ137"/>
  <c r="CA137"/>
  <c r="CB137"/>
  <c r="CC137"/>
  <c r="CD137"/>
  <c r="CE137"/>
  <c r="CG137"/>
  <c r="CH137"/>
  <c r="CI137"/>
  <c r="CJ137"/>
  <c r="CK137"/>
  <c r="CL137"/>
  <c r="CM137"/>
  <c r="CN137"/>
  <c r="D138"/>
  <c r="E138"/>
  <c r="F138"/>
  <c r="G138"/>
  <c r="H138"/>
  <c r="I138"/>
  <c r="J138"/>
  <c r="K138"/>
  <c r="M138"/>
  <c r="N138"/>
  <c r="O138"/>
  <c r="P138"/>
  <c r="Q138"/>
  <c r="R138"/>
  <c r="S138"/>
  <c r="T138"/>
  <c r="V138"/>
  <c r="W138"/>
  <c r="X138"/>
  <c r="Y138"/>
  <c r="Z138"/>
  <c r="AA138"/>
  <c r="AB138"/>
  <c r="AC138"/>
  <c r="AE138"/>
  <c r="AF138"/>
  <c r="AG138"/>
  <c r="AH138"/>
  <c r="AI138"/>
  <c r="AJ138"/>
  <c r="AK138"/>
  <c r="AL138"/>
  <c r="AN138"/>
  <c r="AO138"/>
  <c r="AP138"/>
  <c r="AQ138"/>
  <c r="AR138"/>
  <c r="AS138"/>
  <c r="AT138"/>
  <c r="AU138"/>
  <c r="AW138"/>
  <c r="AX138"/>
  <c r="AY138"/>
  <c r="AZ138"/>
  <c r="BA138"/>
  <c r="BB138"/>
  <c r="BC138"/>
  <c r="BD138"/>
  <c r="BF138"/>
  <c r="BG138"/>
  <c r="BH138"/>
  <c r="BI138"/>
  <c r="BJ138"/>
  <c r="BK138"/>
  <c r="BL138"/>
  <c r="BM138"/>
  <c r="BO138"/>
  <c r="BP138"/>
  <c r="BQ138"/>
  <c r="BR138"/>
  <c r="BS138"/>
  <c r="BT138"/>
  <c r="BU138"/>
  <c r="BV138"/>
  <c r="BX138"/>
  <c r="BY138"/>
  <c r="BZ138"/>
  <c r="CA138"/>
  <c r="CB138"/>
  <c r="CC138"/>
  <c r="CD138"/>
  <c r="CE138"/>
  <c r="CG138"/>
  <c r="CH138"/>
  <c r="CI138"/>
  <c r="CJ138"/>
  <c r="CK138"/>
  <c r="CL138"/>
  <c r="CM138"/>
  <c r="CN138"/>
  <c r="D139"/>
  <c r="E139"/>
  <c r="F139"/>
  <c r="G139"/>
  <c r="H139"/>
  <c r="I139"/>
  <c r="J139"/>
  <c r="K139"/>
  <c r="M139"/>
  <c r="N139"/>
  <c r="O139"/>
  <c r="P139"/>
  <c r="Q139"/>
  <c r="R139"/>
  <c r="S139"/>
  <c r="T139"/>
  <c r="V139"/>
  <c r="W139"/>
  <c r="X139"/>
  <c r="Y139"/>
  <c r="Z139"/>
  <c r="AA139"/>
  <c r="AB139"/>
  <c r="AC139"/>
  <c r="AE139"/>
  <c r="AF139"/>
  <c r="AG139"/>
  <c r="AH139"/>
  <c r="AI139"/>
  <c r="AJ139"/>
  <c r="AK139"/>
  <c r="AL139"/>
  <c r="AN139"/>
  <c r="AO139"/>
  <c r="AP139"/>
  <c r="AQ139"/>
  <c r="AR139"/>
  <c r="AS139"/>
  <c r="AT139"/>
  <c r="AU139"/>
  <c r="AW139"/>
  <c r="AX139"/>
  <c r="AY139"/>
  <c r="AZ139"/>
  <c r="BA139"/>
  <c r="BB139"/>
  <c r="BC139"/>
  <c r="BD139"/>
  <c r="BF139"/>
  <c r="BG139"/>
  <c r="BH139"/>
  <c r="BI139"/>
  <c r="BJ139"/>
  <c r="BK139"/>
  <c r="BL139"/>
  <c r="BM139"/>
  <c r="BO139"/>
  <c r="BP139"/>
  <c r="BQ139"/>
  <c r="BR139"/>
  <c r="BS139"/>
  <c r="BT139"/>
  <c r="BU139"/>
  <c r="BV139"/>
  <c r="BX139"/>
  <c r="BY139"/>
  <c r="BZ139"/>
  <c r="CA139"/>
  <c r="CB139"/>
  <c r="CC139"/>
  <c r="CD139"/>
  <c r="CE139"/>
  <c r="CG139"/>
  <c r="CH139"/>
  <c r="CI139"/>
  <c r="CJ139"/>
  <c r="CK139"/>
  <c r="CL139"/>
  <c r="CM139"/>
  <c r="CN139"/>
  <c r="D140"/>
  <c r="E140"/>
  <c r="F140"/>
  <c r="G140"/>
  <c r="H140"/>
  <c r="I140"/>
  <c r="J140"/>
  <c r="K140"/>
  <c r="M140"/>
  <c r="N140"/>
  <c r="O140"/>
  <c r="P140"/>
  <c r="Q140"/>
  <c r="R140"/>
  <c r="S140"/>
  <c r="T140"/>
  <c r="V140"/>
  <c r="W140"/>
  <c r="X140"/>
  <c r="Y140"/>
  <c r="Z140"/>
  <c r="AA140"/>
  <c r="AB140"/>
  <c r="AC140"/>
  <c r="AE140"/>
  <c r="AF140"/>
  <c r="AG140"/>
  <c r="AH140"/>
  <c r="AI140"/>
  <c r="AJ140"/>
  <c r="AK140"/>
  <c r="AL140"/>
  <c r="AN140"/>
  <c r="AO140"/>
  <c r="AP140"/>
  <c r="AQ140"/>
  <c r="AR140"/>
  <c r="AS140"/>
  <c r="AT140"/>
  <c r="AU140"/>
  <c r="AW140"/>
  <c r="AX140"/>
  <c r="AY140"/>
  <c r="AZ140"/>
  <c r="BA140"/>
  <c r="BB140"/>
  <c r="BC140"/>
  <c r="BD140"/>
  <c r="BF140"/>
  <c r="BG140"/>
  <c r="BH140"/>
  <c r="BI140"/>
  <c r="BJ140"/>
  <c r="BK140"/>
  <c r="BL140"/>
  <c r="BM140"/>
  <c r="BO140"/>
  <c r="BP140"/>
  <c r="BQ140"/>
  <c r="BR140"/>
  <c r="BS140"/>
  <c r="BT140"/>
  <c r="BU140"/>
  <c r="BV140"/>
  <c r="BX140"/>
  <c r="BY140"/>
  <c r="BZ140"/>
  <c r="CA140"/>
  <c r="CB140"/>
  <c r="CC140"/>
  <c r="CD140"/>
  <c r="CE140"/>
  <c r="CG140"/>
  <c r="CH140"/>
  <c r="CI140"/>
  <c r="CJ140"/>
  <c r="CK140"/>
  <c r="CL140"/>
  <c r="CM140"/>
  <c r="CN140"/>
  <c r="D141"/>
  <c r="E141"/>
  <c r="F141"/>
  <c r="G141"/>
  <c r="H141"/>
  <c r="I141"/>
  <c r="J141"/>
  <c r="K141"/>
  <c r="M141"/>
  <c r="N141"/>
  <c r="O141"/>
  <c r="P141"/>
  <c r="Q141"/>
  <c r="R141"/>
  <c r="S141"/>
  <c r="T141"/>
  <c r="V141"/>
  <c r="W141"/>
  <c r="X141"/>
  <c r="Y141"/>
  <c r="Z141"/>
  <c r="AA141"/>
  <c r="AB141"/>
  <c r="AC141"/>
  <c r="AE141"/>
  <c r="AF141"/>
  <c r="AG141"/>
  <c r="AH141"/>
  <c r="AI141"/>
  <c r="AJ141"/>
  <c r="AK141"/>
  <c r="AL141"/>
  <c r="AN141"/>
  <c r="AO141"/>
  <c r="AP141"/>
  <c r="AQ141"/>
  <c r="AR141"/>
  <c r="AS141"/>
  <c r="AT141"/>
  <c r="AU141"/>
  <c r="AW141"/>
  <c r="AX141"/>
  <c r="AY141"/>
  <c r="AZ141"/>
  <c r="BA141"/>
  <c r="BB141"/>
  <c r="BC141"/>
  <c r="BD141"/>
  <c r="BF141"/>
  <c r="BG141"/>
  <c r="BH141"/>
  <c r="BI141"/>
  <c r="BJ141"/>
  <c r="BK141"/>
  <c r="BL141"/>
  <c r="BM141"/>
  <c r="BO141"/>
  <c r="BP141"/>
  <c r="BQ141"/>
  <c r="BR141"/>
  <c r="BS141"/>
  <c r="BT141"/>
  <c r="BU141"/>
  <c r="BV141"/>
  <c r="BX141"/>
  <c r="BY141"/>
  <c r="BZ141"/>
  <c r="CA141"/>
  <c r="CB141"/>
  <c r="CC141"/>
  <c r="CD141"/>
  <c r="CE141"/>
  <c r="CG141"/>
  <c r="CH141"/>
  <c r="CI141"/>
  <c r="CJ141"/>
  <c r="CK141"/>
  <c r="CL141"/>
  <c r="CM141"/>
  <c r="CN141"/>
  <c r="D142"/>
  <c r="E142"/>
  <c r="F142"/>
  <c r="G142"/>
  <c r="H142"/>
  <c r="I142"/>
  <c r="J142"/>
  <c r="K142"/>
  <c r="M142"/>
  <c r="N142"/>
  <c r="O142"/>
  <c r="P142"/>
  <c r="Q142"/>
  <c r="R142"/>
  <c r="S142"/>
  <c r="T142"/>
  <c r="V142"/>
  <c r="W142"/>
  <c r="X142"/>
  <c r="Y142"/>
  <c r="Z142"/>
  <c r="AA142"/>
  <c r="AB142"/>
  <c r="AC142"/>
  <c r="AE142"/>
  <c r="AF142"/>
  <c r="AG142"/>
  <c r="AH142"/>
  <c r="AI142"/>
  <c r="AJ142"/>
  <c r="AK142"/>
  <c r="AL142"/>
  <c r="AN142"/>
  <c r="AO142"/>
  <c r="AP142"/>
  <c r="AQ142"/>
  <c r="AR142"/>
  <c r="AS142"/>
  <c r="AT142"/>
  <c r="AU142"/>
  <c r="AW142"/>
  <c r="AX142"/>
  <c r="AY142"/>
  <c r="AZ142"/>
  <c r="BA142"/>
  <c r="BB142"/>
  <c r="BC142"/>
  <c r="BD142"/>
  <c r="BF142"/>
  <c r="BG142"/>
  <c r="BH142"/>
  <c r="BI142"/>
  <c r="BJ142"/>
  <c r="BK142"/>
  <c r="BL142"/>
  <c r="BM142"/>
  <c r="BO142"/>
  <c r="BP142"/>
  <c r="BQ142"/>
  <c r="BR142"/>
  <c r="BS142"/>
  <c r="BT142"/>
  <c r="BU142"/>
  <c r="BV142"/>
  <c r="BX142"/>
  <c r="BY142"/>
  <c r="BZ142"/>
  <c r="CA142"/>
  <c r="CB142"/>
  <c r="CC142"/>
  <c r="CD142"/>
  <c r="CE142"/>
  <c r="CG142"/>
  <c r="CH142"/>
  <c r="CI142"/>
  <c r="CJ142"/>
  <c r="CK142"/>
  <c r="CL142"/>
  <c r="CM142"/>
  <c r="CN142"/>
  <c r="D143"/>
  <c r="E143"/>
  <c r="F143"/>
  <c r="G143"/>
  <c r="H143"/>
  <c r="I143"/>
  <c r="J143"/>
  <c r="K143"/>
  <c r="M143"/>
  <c r="N143"/>
  <c r="O143"/>
  <c r="P143"/>
  <c r="Q143"/>
  <c r="R143"/>
  <c r="S143"/>
  <c r="T143"/>
  <c r="V143"/>
  <c r="W143"/>
  <c r="X143"/>
  <c r="Y143"/>
  <c r="Z143"/>
  <c r="AA143"/>
  <c r="AB143"/>
  <c r="AC143"/>
  <c r="AE143"/>
  <c r="AF143"/>
  <c r="AG143"/>
  <c r="AH143"/>
  <c r="AI143"/>
  <c r="AJ143"/>
  <c r="AK143"/>
  <c r="AL143"/>
  <c r="AN143"/>
  <c r="AO143"/>
  <c r="AP143"/>
  <c r="AQ143"/>
  <c r="AR143"/>
  <c r="AS143"/>
  <c r="AT143"/>
  <c r="AU143"/>
  <c r="AW143"/>
  <c r="AX143"/>
  <c r="AY143"/>
  <c r="AZ143"/>
  <c r="BA143"/>
  <c r="BB143"/>
  <c r="BC143"/>
  <c r="BD143"/>
  <c r="BF143"/>
  <c r="BG143"/>
  <c r="BH143"/>
  <c r="BI143"/>
  <c r="BJ143"/>
  <c r="BK143"/>
  <c r="BL143"/>
  <c r="BM143"/>
  <c r="BO143"/>
  <c r="BP143"/>
  <c r="BQ143"/>
  <c r="BR143"/>
  <c r="BS143"/>
  <c r="BT143"/>
  <c r="BU143"/>
  <c r="BV143"/>
  <c r="BX143"/>
  <c r="BY143"/>
  <c r="BZ143"/>
  <c r="CA143"/>
  <c r="CB143"/>
  <c r="CC143"/>
  <c r="CD143"/>
  <c r="CE143"/>
  <c r="CG143"/>
  <c r="CH143"/>
  <c r="CI143"/>
  <c r="CJ143"/>
  <c r="CK143"/>
  <c r="CL143"/>
  <c r="CM143"/>
  <c r="CN143"/>
  <c r="D144"/>
  <c r="E144"/>
  <c r="F144"/>
  <c r="G144"/>
  <c r="H144"/>
  <c r="I144"/>
  <c r="J144"/>
  <c r="K144"/>
  <c r="M144"/>
  <c r="N144"/>
  <c r="O144"/>
  <c r="P144"/>
  <c r="Q144"/>
  <c r="R144"/>
  <c r="S144"/>
  <c r="T144"/>
  <c r="V144"/>
  <c r="W144"/>
  <c r="X144"/>
  <c r="Y144"/>
  <c r="Z144"/>
  <c r="AA144"/>
  <c r="AB144"/>
  <c r="AC144"/>
  <c r="AE144"/>
  <c r="AF144"/>
  <c r="AG144"/>
  <c r="AH144"/>
  <c r="AI144"/>
  <c r="AJ144"/>
  <c r="AK144"/>
  <c r="AL144"/>
  <c r="AN144"/>
  <c r="AO144"/>
  <c r="AP144"/>
  <c r="AQ144"/>
  <c r="AR144"/>
  <c r="AS144"/>
  <c r="AT144"/>
  <c r="AU144"/>
  <c r="AW144"/>
  <c r="AX144"/>
  <c r="AY144"/>
  <c r="AZ144"/>
  <c r="BA144"/>
  <c r="BB144"/>
  <c r="BC144"/>
  <c r="BD144"/>
  <c r="BF144"/>
  <c r="BG144"/>
  <c r="BH144"/>
  <c r="BI144"/>
  <c r="BJ144"/>
  <c r="BK144"/>
  <c r="BL144"/>
  <c r="BM144"/>
  <c r="BO144"/>
  <c r="BP144"/>
  <c r="BQ144"/>
  <c r="BR144"/>
  <c r="BS144"/>
  <c r="BT144"/>
  <c r="BU144"/>
  <c r="BV144"/>
  <c r="BX144"/>
  <c r="BY144"/>
  <c r="BZ144"/>
  <c r="CA144"/>
  <c r="CB144"/>
  <c r="CC144"/>
  <c r="CD144"/>
  <c r="CE144"/>
  <c r="CG144"/>
  <c r="CH144"/>
  <c r="CI144"/>
  <c r="CJ144"/>
  <c r="CK144"/>
  <c r="CL144"/>
  <c r="CM144"/>
  <c r="CN144"/>
  <c r="D145"/>
  <c r="E145"/>
  <c r="F145"/>
  <c r="G145"/>
  <c r="H145"/>
  <c r="I145"/>
  <c r="J145"/>
  <c r="K145"/>
  <c r="M145"/>
  <c r="N145"/>
  <c r="O145"/>
  <c r="P145"/>
  <c r="Q145"/>
  <c r="R145"/>
  <c r="S145"/>
  <c r="T145"/>
  <c r="V145"/>
  <c r="W145"/>
  <c r="X145"/>
  <c r="Y145"/>
  <c r="Z145"/>
  <c r="AA145"/>
  <c r="AB145"/>
  <c r="AC145"/>
  <c r="AE145"/>
  <c r="AF145"/>
  <c r="AG145"/>
  <c r="AH145"/>
  <c r="AI145"/>
  <c r="AJ145"/>
  <c r="AK145"/>
  <c r="AL145"/>
  <c r="AN145"/>
  <c r="AO145"/>
  <c r="AP145"/>
  <c r="AQ145"/>
  <c r="AR145"/>
  <c r="AS145"/>
  <c r="AT145"/>
  <c r="AU145"/>
  <c r="AW145"/>
  <c r="AX145"/>
  <c r="AY145"/>
  <c r="AZ145"/>
  <c r="BA145"/>
  <c r="BB145"/>
  <c r="BC145"/>
  <c r="BD145"/>
  <c r="BF145"/>
  <c r="BG145"/>
  <c r="BH145"/>
  <c r="BI145"/>
  <c r="BJ145"/>
  <c r="BK145"/>
  <c r="BL145"/>
  <c r="BM145"/>
  <c r="BO145"/>
  <c r="BP145"/>
  <c r="BQ145"/>
  <c r="BR145"/>
  <c r="BS145"/>
  <c r="BT145"/>
  <c r="BU145"/>
  <c r="BV145"/>
  <c r="BX145"/>
  <c r="BY145"/>
  <c r="BZ145"/>
  <c r="CA145"/>
  <c r="CB145"/>
  <c r="CC145"/>
  <c r="CD145"/>
  <c r="CE145"/>
  <c r="CG145"/>
  <c r="CH145"/>
  <c r="CI145"/>
  <c r="CJ145"/>
  <c r="CK145"/>
  <c r="CL145"/>
  <c r="CM145"/>
  <c r="CN145"/>
  <c r="D146"/>
  <c r="E146"/>
  <c r="F146"/>
  <c r="G146"/>
  <c r="H146"/>
  <c r="I146"/>
  <c r="J146"/>
  <c r="K146"/>
  <c r="M146"/>
  <c r="N146"/>
  <c r="O146"/>
  <c r="P146"/>
  <c r="Q146"/>
  <c r="R146"/>
  <c r="S146"/>
  <c r="T146"/>
  <c r="V146"/>
  <c r="W146"/>
  <c r="X146"/>
  <c r="Y146"/>
  <c r="Z146"/>
  <c r="AA146"/>
  <c r="AB146"/>
  <c r="AC146"/>
  <c r="AE146"/>
  <c r="AF146"/>
  <c r="AG146"/>
  <c r="AH146"/>
  <c r="AI146"/>
  <c r="AJ146"/>
  <c r="AK146"/>
  <c r="AL146"/>
  <c r="AN146"/>
  <c r="AO146"/>
  <c r="AP146"/>
  <c r="AQ146"/>
  <c r="AR146"/>
  <c r="AS146"/>
  <c r="AT146"/>
  <c r="AU146"/>
  <c r="AW146"/>
  <c r="AX146"/>
  <c r="AY146"/>
  <c r="AZ146"/>
  <c r="BA146"/>
  <c r="BB146"/>
  <c r="BC146"/>
  <c r="BD146"/>
  <c r="BF146"/>
  <c r="BG146"/>
  <c r="BH146"/>
  <c r="BI146"/>
  <c r="BJ146"/>
  <c r="BK146"/>
  <c r="BL146"/>
  <c r="BM146"/>
  <c r="BO146"/>
  <c r="BP146"/>
  <c r="BQ146"/>
  <c r="BR146"/>
  <c r="BS146"/>
  <c r="BT146"/>
  <c r="BU146"/>
  <c r="BV146"/>
  <c r="BX146"/>
  <c r="BY146"/>
  <c r="BZ146"/>
  <c r="CA146"/>
  <c r="CB146"/>
  <c r="CC146"/>
  <c r="CD146"/>
  <c r="CE146"/>
  <c r="CG146"/>
  <c r="CH146"/>
  <c r="CI146"/>
  <c r="CJ146"/>
  <c r="CK146"/>
  <c r="CL146"/>
  <c r="CM146"/>
  <c r="CN146"/>
  <c r="D147"/>
  <c r="E147"/>
  <c r="F147"/>
  <c r="G147"/>
  <c r="H147"/>
  <c r="I147"/>
  <c r="J147"/>
  <c r="K147"/>
  <c r="M147"/>
  <c r="N147"/>
  <c r="O147"/>
  <c r="P147"/>
  <c r="Q147"/>
  <c r="R147"/>
  <c r="S147"/>
  <c r="T147"/>
  <c r="V147"/>
  <c r="W147"/>
  <c r="X147"/>
  <c r="Y147"/>
  <c r="Z147"/>
  <c r="AA147"/>
  <c r="AB147"/>
  <c r="AC147"/>
  <c r="AE147"/>
  <c r="AF147"/>
  <c r="AG147"/>
  <c r="AH147"/>
  <c r="AI147"/>
  <c r="AJ147"/>
  <c r="AK147"/>
  <c r="AL147"/>
  <c r="AN147"/>
  <c r="AO147"/>
  <c r="AP147"/>
  <c r="AQ147"/>
  <c r="AR147"/>
  <c r="AS147"/>
  <c r="AT147"/>
  <c r="AU147"/>
  <c r="AW147"/>
  <c r="AX147"/>
  <c r="AY147"/>
  <c r="AZ147"/>
  <c r="BA147"/>
  <c r="BB147"/>
  <c r="BC147"/>
  <c r="BD147"/>
  <c r="BF147"/>
  <c r="BG147"/>
  <c r="BH147"/>
  <c r="BI147"/>
  <c r="BJ147"/>
  <c r="BK147"/>
  <c r="BL147"/>
  <c r="BM147"/>
  <c r="BO147"/>
  <c r="BP147"/>
  <c r="BQ147"/>
  <c r="BR147"/>
  <c r="BS147"/>
  <c r="BT147"/>
  <c r="BU147"/>
  <c r="BV147"/>
  <c r="BX147"/>
  <c r="BY147"/>
  <c r="BZ147"/>
  <c r="CA147"/>
  <c r="CB147"/>
  <c r="CC147"/>
  <c r="CD147"/>
  <c r="CE147"/>
  <c r="CG147"/>
  <c r="CH147"/>
  <c r="CI147"/>
  <c r="CJ147"/>
  <c r="CK147"/>
  <c r="CL147"/>
  <c r="CM147"/>
  <c r="CN147"/>
  <c r="D148"/>
  <c r="E148"/>
  <c r="F148"/>
  <c r="G148"/>
  <c r="H148"/>
  <c r="I148"/>
  <c r="J148"/>
  <c r="K148"/>
  <c r="M148"/>
  <c r="N148"/>
  <c r="O148"/>
  <c r="P148"/>
  <c r="Q148"/>
  <c r="R148"/>
  <c r="S148"/>
  <c r="T148"/>
  <c r="V148"/>
  <c r="W148"/>
  <c r="X148"/>
  <c r="Y148"/>
  <c r="Z148"/>
  <c r="AA148"/>
  <c r="AB148"/>
  <c r="AC148"/>
  <c r="AE148"/>
  <c r="AF148"/>
  <c r="AG148"/>
  <c r="AH148"/>
  <c r="AI148"/>
  <c r="AJ148"/>
  <c r="AK148"/>
  <c r="AL148"/>
  <c r="AN148"/>
  <c r="AO148"/>
  <c r="AP148"/>
  <c r="AQ148"/>
  <c r="AR148"/>
  <c r="AS148"/>
  <c r="AT148"/>
  <c r="AU148"/>
  <c r="AW148"/>
  <c r="AX148"/>
  <c r="AY148"/>
  <c r="AZ148"/>
  <c r="BA148"/>
  <c r="BB148"/>
  <c r="BC148"/>
  <c r="BD148"/>
  <c r="BF148"/>
  <c r="BG148"/>
  <c r="BH148"/>
  <c r="BI148"/>
  <c r="BJ148"/>
  <c r="BK148"/>
  <c r="BL148"/>
  <c r="BM148"/>
  <c r="BO148"/>
  <c r="BP148"/>
  <c r="BQ148"/>
  <c r="BR148"/>
  <c r="BS148"/>
  <c r="BT148"/>
  <c r="BU148"/>
  <c r="BV148"/>
  <c r="BX148"/>
  <c r="BY148"/>
  <c r="BZ148"/>
  <c r="CA148"/>
  <c r="CB148"/>
  <c r="CC148"/>
  <c r="CD148"/>
  <c r="CE148"/>
  <c r="CG148"/>
  <c r="CH148"/>
  <c r="CI148"/>
  <c r="CJ148"/>
  <c r="CK148"/>
  <c r="CL148"/>
  <c r="CM148"/>
  <c r="CN148"/>
  <c r="D149"/>
  <c r="E149"/>
  <c r="F149"/>
  <c r="G149"/>
  <c r="H149"/>
  <c r="I149"/>
  <c r="J149"/>
  <c r="K149"/>
  <c r="M149"/>
  <c r="N149"/>
  <c r="O149"/>
  <c r="P149"/>
  <c r="Q149"/>
  <c r="R149"/>
  <c r="S149"/>
  <c r="T149"/>
  <c r="V149"/>
  <c r="W149"/>
  <c r="X149"/>
  <c r="Y149"/>
  <c r="Z149"/>
  <c r="AA149"/>
  <c r="AB149"/>
  <c r="AC149"/>
  <c r="AE149"/>
  <c r="AF149"/>
  <c r="AG149"/>
  <c r="AH149"/>
  <c r="AI149"/>
  <c r="AJ149"/>
  <c r="AK149"/>
  <c r="AL149"/>
  <c r="AN149"/>
  <c r="AO149"/>
  <c r="AP149"/>
  <c r="AQ149"/>
  <c r="AR149"/>
  <c r="AS149"/>
  <c r="AT149"/>
  <c r="AU149"/>
  <c r="AW149"/>
  <c r="AX149"/>
  <c r="AY149"/>
  <c r="AZ149"/>
  <c r="BA149"/>
  <c r="BB149"/>
  <c r="BC149"/>
  <c r="BD149"/>
  <c r="BF149"/>
  <c r="BG149"/>
  <c r="BH149"/>
  <c r="BI149"/>
  <c r="BJ149"/>
  <c r="BK149"/>
  <c r="BL149"/>
  <c r="BM149"/>
  <c r="BO149"/>
  <c r="BP149"/>
  <c r="BQ149"/>
  <c r="BR149"/>
  <c r="BS149"/>
  <c r="BT149"/>
  <c r="BU149"/>
  <c r="BV149"/>
  <c r="BX149"/>
  <c r="BY149"/>
  <c r="BZ149"/>
  <c r="CA149"/>
  <c r="CB149"/>
  <c r="CC149"/>
  <c r="CD149"/>
  <c r="CE149"/>
  <c r="CG149"/>
  <c r="CH149"/>
  <c r="CI149"/>
  <c r="CJ149"/>
  <c r="CK149"/>
  <c r="CL149"/>
  <c r="CM149"/>
  <c r="CN149"/>
  <c r="D150"/>
  <c r="E150"/>
  <c r="F150"/>
  <c r="G150"/>
  <c r="H150"/>
  <c r="I150"/>
  <c r="J150"/>
  <c r="K150"/>
  <c r="M150"/>
  <c r="N150"/>
  <c r="O150"/>
  <c r="P150"/>
  <c r="Q150"/>
  <c r="R150"/>
  <c r="S150"/>
  <c r="T150"/>
  <c r="V150"/>
  <c r="W150"/>
  <c r="X150"/>
  <c r="Y150"/>
  <c r="Z150"/>
  <c r="AA150"/>
  <c r="AB150"/>
  <c r="AC150"/>
  <c r="AE150"/>
  <c r="AF150"/>
  <c r="AG150"/>
  <c r="AH150"/>
  <c r="AI150"/>
  <c r="AJ150"/>
  <c r="AK150"/>
  <c r="AL150"/>
  <c r="AN150"/>
  <c r="AO150"/>
  <c r="AP150"/>
  <c r="AQ150"/>
  <c r="AR150"/>
  <c r="AS150"/>
  <c r="AT150"/>
  <c r="AU150"/>
  <c r="AW150"/>
  <c r="AX150"/>
  <c r="AY150"/>
  <c r="AZ150"/>
  <c r="BA150"/>
  <c r="BB150"/>
  <c r="BC150"/>
  <c r="BD150"/>
  <c r="BF150"/>
  <c r="BG150"/>
  <c r="BH150"/>
  <c r="BI150"/>
  <c r="BJ150"/>
  <c r="BK150"/>
  <c r="BL150"/>
  <c r="BM150"/>
  <c r="BO150"/>
  <c r="BP150"/>
  <c r="BQ150"/>
  <c r="BR150"/>
  <c r="BS150"/>
  <c r="BT150"/>
  <c r="BU150"/>
  <c r="BV150"/>
  <c r="BX150"/>
  <c r="BY150"/>
  <c r="BZ150"/>
  <c r="CA150"/>
  <c r="CB150"/>
  <c r="CC150"/>
  <c r="CD150"/>
  <c r="CE150"/>
  <c r="CG150"/>
  <c r="CH150"/>
  <c r="CI150"/>
  <c r="CJ150"/>
  <c r="CK150"/>
  <c r="CL150"/>
  <c r="CM150"/>
  <c r="CN150"/>
  <c r="D151"/>
  <c r="E151"/>
  <c r="F151"/>
  <c r="G151"/>
  <c r="H151"/>
  <c r="I151"/>
  <c r="J151"/>
  <c r="K151"/>
  <c r="M151"/>
  <c r="N151"/>
  <c r="O151"/>
  <c r="P151"/>
  <c r="Q151"/>
  <c r="R151"/>
  <c r="S151"/>
  <c r="T151"/>
  <c r="V151"/>
  <c r="W151"/>
  <c r="X151"/>
  <c r="Y151"/>
  <c r="Z151"/>
  <c r="AA151"/>
  <c r="AB151"/>
  <c r="AC151"/>
  <c r="AE151"/>
  <c r="AF151"/>
  <c r="AG151"/>
  <c r="AH151"/>
  <c r="AI151"/>
  <c r="AJ151"/>
  <c r="AK151"/>
  <c r="AL151"/>
  <c r="AN151"/>
  <c r="AO151"/>
  <c r="AP151"/>
  <c r="AQ151"/>
  <c r="AR151"/>
  <c r="AS151"/>
  <c r="AT151"/>
  <c r="AU151"/>
  <c r="AW151"/>
  <c r="AX151"/>
  <c r="AY151"/>
  <c r="AZ151"/>
  <c r="BA151"/>
  <c r="BB151"/>
  <c r="BC151"/>
  <c r="BD151"/>
  <c r="BF151"/>
  <c r="BG151"/>
  <c r="BH151"/>
  <c r="BI151"/>
  <c r="BJ151"/>
  <c r="BK151"/>
  <c r="BL151"/>
  <c r="BM151"/>
  <c r="BO151"/>
  <c r="BP151"/>
  <c r="BQ151"/>
  <c r="BR151"/>
  <c r="BS151"/>
  <c r="BT151"/>
  <c r="BU151"/>
  <c r="BV151"/>
  <c r="BX151"/>
  <c r="BY151"/>
  <c r="BZ151"/>
  <c r="CA151"/>
  <c r="CB151"/>
  <c r="CC151"/>
  <c r="CD151"/>
  <c r="CE151"/>
  <c r="CG151"/>
  <c r="CH151"/>
  <c r="CI151"/>
  <c r="CJ151"/>
  <c r="CK151"/>
  <c r="CL151"/>
  <c r="CM151"/>
  <c r="CN151"/>
  <c r="D152"/>
  <c r="E152"/>
  <c r="F152"/>
  <c r="G152"/>
  <c r="H152"/>
  <c r="I152"/>
  <c r="J152"/>
  <c r="K152"/>
  <c r="M152"/>
  <c r="N152"/>
  <c r="O152"/>
  <c r="P152"/>
  <c r="Q152"/>
  <c r="R152"/>
  <c r="S152"/>
  <c r="T152"/>
  <c r="V152"/>
  <c r="W152"/>
  <c r="X152"/>
  <c r="Y152"/>
  <c r="Z152"/>
  <c r="AA152"/>
  <c r="AB152"/>
  <c r="AC152"/>
  <c r="AE152"/>
  <c r="AF152"/>
  <c r="AG152"/>
  <c r="AH152"/>
  <c r="AI152"/>
  <c r="AJ152"/>
  <c r="AK152"/>
  <c r="AL152"/>
  <c r="AN152"/>
  <c r="AO152"/>
  <c r="AP152"/>
  <c r="AQ152"/>
  <c r="AR152"/>
  <c r="AS152"/>
  <c r="AT152"/>
  <c r="AU152"/>
  <c r="AW152"/>
  <c r="AX152"/>
  <c r="AY152"/>
  <c r="AZ152"/>
  <c r="BA152"/>
  <c r="BB152"/>
  <c r="BC152"/>
  <c r="BD152"/>
  <c r="BF152"/>
  <c r="BG152"/>
  <c r="BH152"/>
  <c r="BI152"/>
  <c r="BJ152"/>
  <c r="BK152"/>
  <c r="BL152"/>
  <c r="BM152"/>
  <c r="BO152"/>
  <c r="BP152"/>
  <c r="BQ152"/>
  <c r="BR152"/>
  <c r="BS152"/>
  <c r="BT152"/>
  <c r="BU152"/>
  <c r="BV152"/>
  <c r="BX152"/>
  <c r="BY152"/>
  <c r="BZ152"/>
  <c r="CA152"/>
  <c r="CB152"/>
  <c r="CC152"/>
  <c r="CD152"/>
  <c r="CE152"/>
  <c r="CG152"/>
  <c r="CH152"/>
  <c r="CI152"/>
  <c r="CJ152"/>
  <c r="CK152"/>
  <c r="CL152"/>
  <c r="CM152"/>
  <c r="CN152"/>
  <c r="D153"/>
  <c r="E153"/>
  <c r="F153"/>
  <c r="G153"/>
  <c r="H153"/>
  <c r="I153"/>
  <c r="J153"/>
  <c r="K153"/>
  <c r="M153"/>
  <c r="N153"/>
  <c r="O153"/>
  <c r="P153"/>
  <c r="Q153"/>
  <c r="R153"/>
  <c r="S153"/>
  <c r="T153"/>
  <c r="V153"/>
  <c r="W153"/>
  <c r="X153"/>
  <c r="Y153"/>
  <c r="Z153"/>
  <c r="AA153"/>
  <c r="AB153"/>
  <c r="AC153"/>
  <c r="AE153"/>
  <c r="AF153"/>
  <c r="AG153"/>
  <c r="AH153"/>
  <c r="AI153"/>
  <c r="AJ153"/>
  <c r="AK153"/>
  <c r="AL153"/>
  <c r="AN153"/>
  <c r="AO153"/>
  <c r="AP153"/>
  <c r="AQ153"/>
  <c r="AR153"/>
  <c r="AS153"/>
  <c r="AT153"/>
  <c r="AU153"/>
  <c r="AW153"/>
  <c r="AX153"/>
  <c r="AY153"/>
  <c r="AZ153"/>
  <c r="BA153"/>
  <c r="BB153"/>
  <c r="BC153"/>
  <c r="BD153"/>
  <c r="BF153"/>
  <c r="BG153"/>
  <c r="BH153"/>
  <c r="BI153"/>
  <c r="BJ153"/>
  <c r="BK153"/>
  <c r="BL153"/>
  <c r="BM153"/>
  <c r="BO153"/>
  <c r="BP153"/>
  <c r="BQ153"/>
  <c r="BR153"/>
  <c r="BS153"/>
  <c r="BT153"/>
  <c r="BU153"/>
  <c r="BV153"/>
  <c r="BX153"/>
  <c r="BY153"/>
  <c r="BZ153"/>
  <c r="CA153"/>
  <c r="CB153"/>
  <c r="CC153"/>
  <c r="CD153"/>
  <c r="CE153"/>
  <c r="CG153"/>
  <c r="CH153"/>
  <c r="CI153"/>
  <c r="CJ153"/>
  <c r="CK153"/>
  <c r="CL153"/>
  <c r="CM153"/>
  <c r="CN153"/>
  <c r="D154"/>
  <c r="E154"/>
  <c r="F154"/>
  <c r="G154"/>
  <c r="H154"/>
  <c r="I154"/>
  <c r="J154"/>
  <c r="K154"/>
  <c r="M154"/>
  <c r="N154"/>
  <c r="O154"/>
  <c r="P154"/>
  <c r="Q154"/>
  <c r="R154"/>
  <c r="S154"/>
  <c r="T154"/>
  <c r="V154"/>
  <c r="W154"/>
  <c r="X154"/>
  <c r="Y154"/>
  <c r="Z154"/>
  <c r="AA154"/>
  <c r="AB154"/>
  <c r="AC154"/>
  <c r="AE154"/>
  <c r="AF154"/>
  <c r="AG154"/>
  <c r="AH154"/>
  <c r="AI154"/>
  <c r="AJ154"/>
  <c r="AK154"/>
  <c r="AL154"/>
  <c r="AN154"/>
  <c r="AO154"/>
  <c r="AP154"/>
  <c r="AQ154"/>
  <c r="AR154"/>
  <c r="AS154"/>
  <c r="AT154"/>
  <c r="AU154"/>
  <c r="AW154"/>
  <c r="AX154"/>
  <c r="AY154"/>
  <c r="AZ154"/>
  <c r="BA154"/>
  <c r="BB154"/>
  <c r="BC154"/>
  <c r="BD154"/>
  <c r="BF154"/>
  <c r="BG154"/>
  <c r="BH154"/>
  <c r="BI154"/>
  <c r="BJ154"/>
  <c r="BK154"/>
  <c r="BL154"/>
  <c r="BM154"/>
  <c r="BO154"/>
  <c r="BP154"/>
  <c r="BQ154"/>
  <c r="BR154"/>
  <c r="BS154"/>
  <c r="BT154"/>
  <c r="BU154"/>
  <c r="BV154"/>
  <c r="BX154"/>
  <c r="BY154"/>
  <c r="BZ154"/>
  <c r="CA154"/>
  <c r="CB154"/>
  <c r="CC154"/>
  <c r="CD154"/>
  <c r="CE154"/>
  <c r="CG154"/>
  <c r="CH154"/>
  <c r="CI154"/>
  <c r="CJ154"/>
  <c r="CK154"/>
  <c r="CL154"/>
  <c r="CM154"/>
  <c r="CN154"/>
  <c r="D155"/>
  <c r="E155"/>
  <c r="F155"/>
  <c r="G155"/>
  <c r="H155"/>
  <c r="I155"/>
  <c r="J155"/>
  <c r="K155"/>
  <c r="M155"/>
  <c r="N155"/>
  <c r="O155"/>
  <c r="P155"/>
  <c r="Q155"/>
  <c r="R155"/>
  <c r="S155"/>
  <c r="T155"/>
  <c r="V155"/>
  <c r="W155"/>
  <c r="X155"/>
  <c r="Y155"/>
  <c r="Z155"/>
  <c r="AA155"/>
  <c r="AB155"/>
  <c r="AC155"/>
  <c r="AE155"/>
  <c r="AF155"/>
  <c r="AG155"/>
  <c r="AH155"/>
  <c r="AI155"/>
  <c r="AJ155"/>
  <c r="AK155"/>
  <c r="AL155"/>
  <c r="AN155"/>
  <c r="AO155"/>
  <c r="AP155"/>
  <c r="AQ155"/>
  <c r="AR155"/>
  <c r="AS155"/>
  <c r="AT155"/>
  <c r="AU155"/>
  <c r="AW155"/>
  <c r="AX155"/>
  <c r="AY155"/>
  <c r="AZ155"/>
  <c r="BA155"/>
  <c r="BB155"/>
  <c r="BC155"/>
  <c r="BD155"/>
  <c r="BF155"/>
  <c r="BG155"/>
  <c r="BH155"/>
  <c r="BI155"/>
  <c r="BJ155"/>
  <c r="BK155"/>
  <c r="BL155"/>
  <c r="BM155"/>
  <c r="BO155"/>
  <c r="BP155"/>
  <c r="BQ155"/>
  <c r="BR155"/>
  <c r="BS155"/>
  <c r="BT155"/>
  <c r="BU155"/>
  <c r="BV155"/>
  <c r="BX155"/>
  <c r="BY155"/>
  <c r="BZ155"/>
  <c r="CA155"/>
  <c r="CB155"/>
  <c r="CC155"/>
  <c r="CD155"/>
  <c r="CE155"/>
  <c r="CG155"/>
  <c r="CH155"/>
  <c r="CI155"/>
  <c r="CJ155"/>
  <c r="CK155"/>
  <c r="CL155"/>
  <c r="CM155"/>
  <c r="CN155"/>
  <c r="D156"/>
  <c r="E156"/>
  <c r="F156"/>
  <c r="G156"/>
  <c r="H156"/>
  <c r="I156"/>
  <c r="J156"/>
  <c r="K156"/>
  <c r="M156"/>
  <c r="N156"/>
  <c r="O156"/>
  <c r="P156"/>
  <c r="Q156"/>
  <c r="R156"/>
  <c r="S156"/>
  <c r="T156"/>
  <c r="V156"/>
  <c r="W156"/>
  <c r="X156"/>
  <c r="Y156"/>
  <c r="Z156"/>
  <c r="AA156"/>
  <c r="AB156"/>
  <c r="AC156"/>
  <c r="AE156"/>
  <c r="AF156"/>
  <c r="AG156"/>
  <c r="AH156"/>
  <c r="AI156"/>
  <c r="AJ156"/>
  <c r="AK156"/>
  <c r="AL156"/>
  <c r="AN156"/>
  <c r="AO156"/>
  <c r="AP156"/>
  <c r="AQ156"/>
  <c r="AR156"/>
  <c r="AS156"/>
  <c r="AT156"/>
  <c r="AU156"/>
  <c r="AW156"/>
  <c r="AX156"/>
  <c r="AY156"/>
  <c r="AZ156"/>
  <c r="BA156"/>
  <c r="BB156"/>
  <c r="BC156"/>
  <c r="BD156"/>
  <c r="BF156"/>
  <c r="BG156"/>
  <c r="BH156"/>
  <c r="BI156"/>
  <c r="BJ156"/>
  <c r="BK156"/>
  <c r="BL156"/>
  <c r="BM156"/>
  <c r="BO156"/>
  <c r="BP156"/>
  <c r="BQ156"/>
  <c r="BR156"/>
  <c r="BS156"/>
  <c r="BT156"/>
  <c r="BU156"/>
  <c r="BV156"/>
  <c r="BX156"/>
  <c r="BY156"/>
  <c r="BZ156"/>
  <c r="CA156"/>
  <c r="CB156"/>
  <c r="CC156"/>
  <c r="CD156"/>
  <c r="CE156"/>
  <c r="CG156"/>
  <c r="CH156"/>
  <c r="CI156"/>
  <c r="CJ156"/>
  <c r="CK156"/>
  <c r="CL156"/>
  <c r="CM156"/>
  <c r="CN156"/>
  <c r="D157"/>
  <c r="E157"/>
  <c r="F157"/>
  <c r="G157"/>
  <c r="H157"/>
  <c r="I157"/>
  <c r="J157"/>
  <c r="K157"/>
  <c r="M157"/>
  <c r="N157"/>
  <c r="O157"/>
  <c r="P157"/>
  <c r="Q157"/>
  <c r="R157"/>
  <c r="S157"/>
  <c r="T157"/>
  <c r="V157"/>
  <c r="W157"/>
  <c r="X157"/>
  <c r="Y157"/>
  <c r="Z157"/>
  <c r="AA157"/>
  <c r="AB157"/>
  <c r="AC157"/>
  <c r="AE157"/>
  <c r="AF157"/>
  <c r="AG157"/>
  <c r="AH157"/>
  <c r="AI157"/>
  <c r="AJ157"/>
  <c r="AK157"/>
  <c r="AL157"/>
  <c r="AN157"/>
  <c r="AO157"/>
  <c r="AP157"/>
  <c r="AQ157"/>
  <c r="AR157"/>
  <c r="AS157"/>
  <c r="AT157"/>
  <c r="AU157"/>
  <c r="AW157"/>
  <c r="AX157"/>
  <c r="AY157"/>
  <c r="AZ157"/>
  <c r="BA157"/>
  <c r="BB157"/>
  <c r="BC157"/>
  <c r="BD157"/>
  <c r="BF157"/>
  <c r="BG157"/>
  <c r="BH157"/>
  <c r="BI157"/>
  <c r="BJ157"/>
  <c r="BK157"/>
  <c r="BL157"/>
  <c r="BM157"/>
  <c r="BO157"/>
  <c r="BP157"/>
  <c r="BQ157"/>
  <c r="BR157"/>
  <c r="BS157"/>
  <c r="BT157"/>
  <c r="BU157"/>
  <c r="BV157"/>
  <c r="BX157"/>
  <c r="BY157"/>
  <c r="BZ157"/>
  <c r="CA157"/>
  <c r="CB157"/>
  <c r="CC157"/>
  <c r="CD157"/>
  <c r="CE157"/>
  <c r="CG157"/>
  <c r="CH157"/>
  <c r="CI157"/>
  <c r="CJ157"/>
  <c r="CK157"/>
  <c r="CL157"/>
  <c r="CM157"/>
  <c r="CN157"/>
  <c r="D158"/>
  <c r="E158"/>
  <c r="F158"/>
  <c r="G158"/>
  <c r="H158"/>
  <c r="I158"/>
  <c r="J158"/>
  <c r="K158"/>
  <c r="M158"/>
  <c r="N158"/>
  <c r="O158"/>
  <c r="P158"/>
  <c r="Q158"/>
  <c r="R158"/>
  <c r="S158"/>
  <c r="T158"/>
  <c r="V158"/>
  <c r="W158"/>
  <c r="X158"/>
  <c r="Y158"/>
  <c r="Z158"/>
  <c r="AA158"/>
  <c r="AB158"/>
  <c r="AC158"/>
  <c r="AE158"/>
  <c r="AF158"/>
  <c r="AG158"/>
  <c r="AH158"/>
  <c r="AI158"/>
  <c r="AJ158"/>
  <c r="AK158"/>
  <c r="AL158"/>
  <c r="AN158"/>
  <c r="AO158"/>
  <c r="AP158"/>
  <c r="AQ158"/>
  <c r="AR158"/>
  <c r="AS158"/>
  <c r="AT158"/>
  <c r="AU158"/>
  <c r="AW158"/>
  <c r="AX158"/>
  <c r="AY158"/>
  <c r="AZ158"/>
  <c r="BA158"/>
  <c r="BB158"/>
  <c r="BC158"/>
  <c r="BD158"/>
  <c r="BF158"/>
  <c r="BG158"/>
  <c r="BH158"/>
  <c r="BI158"/>
  <c r="BJ158"/>
  <c r="BK158"/>
  <c r="BL158"/>
  <c r="BM158"/>
  <c r="BO158"/>
  <c r="BP158"/>
  <c r="BQ158"/>
  <c r="BR158"/>
  <c r="BS158"/>
  <c r="BT158"/>
  <c r="BU158"/>
  <c r="BV158"/>
  <c r="BX158"/>
  <c r="BY158"/>
  <c r="BZ158"/>
  <c r="CA158"/>
  <c r="CB158"/>
  <c r="CC158"/>
  <c r="CD158"/>
  <c r="CE158"/>
  <c r="CG158"/>
  <c r="CH158"/>
  <c r="CI158"/>
  <c r="CJ158"/>
  <c r="CK158"/>
  <c r="CL158"/>
  <c r="CM158"/>
  <c r="CN158"/>
  <c r="D159"/>
  <c r="E159"/>
  <c r="F159"/>
  <c r="G159"/>
  <c r="H159"/>
  <c r="I159"/>
  <c r="J159"/>
  <c r="K159"/>
  <c r="M159"/>
  <c r="N159"/>
  <c r="O159"/>
  <c r="P159"/>
  <c r="Q159"/>
  <c r="R159"/>
  <c r="S159"/>
  <c r="T159"/>
  <c r="V159"/>
  <c r="W159"/>
  <c r="X159"/>
  <c r="Y159"/>
  <c r="Z159"/>
  <c r="AA159"/>
  <c r="AB159"/>
  <c r="AC159"/>
  <c r="AE159"/>
  <c r="AF159"/>
  <c r="AG159"/>
  <c r="AH159"/>
  <c r="AI159"/>
  <c r="AJ159"/>
  <c r="AK159"/>
  <c r="AL159"/>
  <c r="AN159"/>
  <c r="AO159"/>
  <c r="AP159"/>
  <c r="AQ159"/>
  <c r="AR159"/>
  <c r="AS159"/>
  <c r="AT159"/>
  <c r="AU159"/>
  <c r="AW159"/>
  <c r="AX159"/>
  <c r="AY159"/>
  <c r="AZ159"/>
  <c r="BA159"/>
  <c r="BB159"/>
  <c r="BC159"/>
  <c r="BD159"/>
  <c r="BF159"/>
  <c r="BG159"/>
  <c r="BH159"/>
  <c r="BI159"/>
  <c r="BJ159"/>
  <c r="BK159"/>
  <c r="BL159"/>
  <c r="BM159"/>
  <c r="BO159"/>
  <c r="BP159"/>
  <c r="BQ159"/>
  <c r="BR159"/>
  <c r="BS159"/>
  <c r="BT159"/>
  <c r="BU159"/>
  <c r="BV159"/>
  <c r="BX159"/>
  <c r="BY159"/>
  <c r="BZ159"/>
  <c r="CA159"/>
  <c r="CB159"/>
  <c r="CC159"/>
  <c r="CD159"/>
  <c r="CE159"/>
  <c r="CG159"/>
  <c r="CH159"/>
  <c r="CI159"/>
  <c r="CJ159"/>
  <c r="CK159"/>
  <c r="CL159"/>
  <c r="CM159"/>
  <c r="CN159"/>
  <c r="D160"/>
  <c r="E160"/>
  <c r="F160"/>
  <c r="G160"/>
  <c r="H160"/>
  <c r="I160"/>
  <c r="J160"/>
  <c r="K160"/>
  <c r="M160"/>
  <c r="N160"/>
  <c r="O160"/>
  <c r="P160"/>
  <c r="Q160"/>
  <c r="R160"/>
  <c r="S160"/>
  <c r="T160"/>
  <c r="V160"/>
  <c r="W160"/>
  <c r="X160"/>
  <c r="Y160"/>
  <c r="Z160"/>
  <c r="AA160"/>
  <c r="AB160"/>
  <c r="AC160"/>
  <c r="AE160"/>
  <c r="AF160"/>
  <c r="AG160"/>
  <c r="AH160"/>
  <c r="AI160"/>
  <c r="AJ160"/>
  <c r="AK160"/>
  <c r="AL160"/>
  <c r="AN160"/>
  <c r="AO160"/>
  <c r="AP160"/>
  <c r="AQ160"/>
  <c r="AR160"/>
  <c r="AS160"/>
  <c r="AT160"/>
  <c r="AU160"/>
  <c r="AW160"/>
  <c r="AX160"/>
  <c r="AY160"/>
  <c r="AZ160"/>
  <c r="BA160"/>
  <c r="BB160"/>
  <c r="BC160"/>
  <c r="BD160"/>
  <c r="BF160"/>
  <c r="BG160"/>
  <c r="BH160"/>
  <c r="BI160"/>
  <c r="BJ160"/>
  <c r="BK160"/>
  <c r="BL160"/>
  <c r="BM160"/>
  <c r="BO160"/>
  <c r="BP160"/>
  <c r="BQ160"/>
  <c r="BR160"/>
  <c r="BS160"/>
  <c r="BT160"/>
  <c r="BU160"/>
  <c r="BV160"/>
  <c r="BX160"/>
  <c r="BY160"/>
  <c r="BZ160"/>
  <c r="CA160"/>
  <c r="CB160"/>
  <c r="CC160"/>
  <c r="CD160"/>
  <c r="CE160"/>
  <c r="CG160"/>
  <c r="CH160"/>
  <c r="CI160"/>
  <c r="CJ160"/>
  <c r="CK160"/>
  <c r="CL160"/>
  <c r="CM160"/>
  <c r="CN160"/>
  <c r="D161"/>
  <c r="E161"/>
  <c r="F161"/>
  <c r="G161"/>
  <c r="H161"/>
  <c r="I161"/>
  <c r="J161"/>
  <c r="K161"/>
  <c r="M161"/>
  <c r="N161"/>
  <c r="O161"/>
  <c r="P161"/>
  <c r="Q161"/>
  <c r="R161"/>
  <c r="S161"/>
  <c r="T161"/>
  <c r="V161"/>
  <c r="W161"/>
  <c r="X161"/>
  <c r="Y161"/>
  <c r="Z161"/>
  <c r="AA161"/>
  <c r="AB161"/>
  <c r="AC161"/>
  <c r="AE161"/>
  <c r="AF161"/>
  <c r="AG161"/>
  <c r="AH161"/>
  <c r="AI161"/>
  <c r="AJ161"/>
  <c r="AK161"/>
  <c r="AL161"/>
  <c r="AN161"/>
  <c r="AO161"/>
  <c r="AP161"/>
  <c r="AQ161"/>
  <c r="AR161"/>
  <c r="AS161"/>
  <c r="AT161"/>
  <c r="AU161"/>
  <c r="AW161"/>
  <c r="AX161"/>
  <c r="AY161"/>
  <c r="AZ161"/>
  <c r="BA161"/>
  <c r="BB161"/>
  <c r="BC161"/>
  <c r="BD161"/>
  <c r="BF161"/>
  <c r="BG161"/>
  <c r="BH161"/>
  <c r="BI161"/>
  <c r="BJ161"/>
  <c r="BK161"/>
  <c r="BL161"/>
  <c r="BM161"/>
  <c r="BO161"/>
  <c r="BP161"/>
  <c r="BQ161"/>
  <c r="BR161"/>
  <c r="BS161"/>
  <c r="BT161"/>
  <c r="BU161"/>
  <c r="BV161"/>
  <c r="BX161"/>
  <c r="BY161"/>
  <c r="BZ161"/>
  <c r="CA161"/>
  <c r="CB161"/>
  <c r="CC161"/>
  <c r="CD161"/>
  <c r="CE161"/>
  <c r="CG161"/>
  <c r="CH161"/>
  <c r="CI161"/>
  <c r="CJ161"/>
  <c r="CK161"/>
  <c r="CL161"/>
  <c r="CM161"/>
  <c r="CN161"/>
  <c r="D162"/>
  <c r="E162"/>
  <c r="F162"/>
  <c r="G162"/>
  <c r="H162"/>
  <c r="I162"/>
  <c r="J162"/>
  <c r="K162"/>
  <c r="M162"/>
  <c r="N162"/>
  <c r="O162"/>
  <c r="P162"/>
  <c r="Q162"/>
  <c r="R162"/>
  <c r="S162"/>
  <c r="T162"/>
  <c r="V162"/>
  <c r="W162"/>
  <c r="X162"/>
  <c r="Y162"/>
  <c r="Z162"/>
  <c r="AA162"/>
  <c r="AB162"/>
  <c r="AC162"/>
  <c r="AE162"/>
  <c r="AF162"/>
  <c r="AG162"/>
  <c r="AH162"/>
  <c r="AI162"/>
  <c r="AJ162"/>
  <c r="AK162"/>
  <c r="AL162"/>
  <c r="AN162"/>
  <c r="AO162"/>
  <c r="AP162"/>
  <c r="AQ162"/>
  <c r="AR162"/>
  <c r="AS162"/>
  <c r="AT162"/>
  <c r="AU162"/>
  <c r="AW162"/>
  <c r="AX162"/>
  <c r="AY162"/>
  <c r="AZ162"/>
  <c r="BA162"/>
  <c r="BB162"/>
  <c r="BC162"/>
  <c r="BD162"/>
  <c r="BF162"/>
  <c r="BG162"/>
  <c r="BH162"/>
  <c r="BI162"/>
  <c r="BJ162"/>
  <c r="BK162"/>
  <c r="BL162"/>
  <c r="BM162"/>
  <c r="BO162"/>
  <c r="BP162"/>
  <c r="BQ162"/>
  <c r="BR162"/>
  <c r="BS162"/>
  <c r="BT162"/>
  <c r="BU162"/>
  <c r="BV162"/>
  <c r="BX162"/>
  <c r="BY162"/>
  <c r="BZ162"/>
  <c r="CA162"/>
  <c r="CB162"/>
  <c r="CC162"/>
  <c r="CD162"/>
  <c r="CE162"/>
  <c r="CG162"/>
  <c r="CH162"/>
  <c r="CI162"/>
  <c r="CJ162"/>
  <c r="CK162"/>
  <c r="CL162"/>
  <c r="CM162"/>
  <c r="CN162"/>
  <c r="D163"/>
  <c r="E163"/>
  <c r="F163"/>
  <c r="G163"/>
  <c r="H163"/>
  <c r="I163"/>
  <c r="J163"/>
  <c r="K163"/>
  <c r="M163"/>
  <c r="N163"/>
  <c r="O163"/>
  <c r="P163"/>
  <c r="Q163"/>
  <c r="R163"/>
  <c r="S163"/>
  <c r="T163"/>
  <c r="V163"/>
  <c r="W163"/>
  <c r="X163"/>
  <c r="Y163"/>
  <c r="Z163"/>
  <c r="AA163"/>
  <c r="AB163"/>
  <c r="AC163"/>
  <c r="AE163"/>
  <c r="AF163"/>
  <c r="AG163"/>
  <c r="AH163"/>
  <c r="AI163"/>
  <c r="AJ163"/>
  <c r="AK163"/>
  <c r="AL163"/>
  <c r="AN163"/>
  <c r="AO163"/>
  <c r="AP163"/>
  <c r="AQ163"/>
  <c r="AR163"/>
  <c r="AS163"/>
  <c r="AT163"/>
  <c r="AU163"/>
  <c r="AW163"/>
  <c r="AX163"/>
  <c r="AY163"/>
  <c r="AZ163"/>
  <c r="BA163"/>
  <c r="BB163"/>
  <c r="BC163"/>
  <c r="BD163"/>
  <c r="BF163"/>
  <c r="BG163"/>
  <c r="BH163"/>
  <c r="BI163"/>
  <c r="BJ163"/>
  <c r="BK163"/>
  <c r="BL163"/>
  <c r="BM163"/>
  <c r="BO163"/>
  <c r="BP163"/>
  <c r="BQ163"/>
  <c r="BR163"/>
  <c r="BS163"/>
  <c r="BT163"/>
  <c r="BU163"/>
  <c r="BV163"/>
  <c r="BX163"/>
  <c r="BY163"/>
  <c r="BZ163"/>
  <c r="CA163"/>
  <c r="CB163"/>
  <c r="CC163"/>
  <c r="CD163"/>
  <c r="CE163"/>
  <c r="CG163"/>
  <c r="CH163"/>
  <c r="CI163"/>
  <c r="CJ163"/>
  <c r="CK163"/>
  <c r="CL163"/>
  <c r="CM163"/>
  <c r="CN163"/>
  <c r="D164"/>
  <c r="E164"/>
  <c r="F164"/>
  <c r="G164"/>
  <c r="H164"/>
  <c r="I164"/>
  <c r="J164"/>
  <c r="K164"/>
  <c r="M164"/>
  <c r="N164"/>
  <c r="O164"/>
  <c r="P164"/>
  <c r="Q164"/>
  <c r="R164"/>
  <c r="S164"/>
  <c r="T164"/>
  <c r="V164"/>
  <c r="W164"/>
  <c r="X164"/>
  <c r="Y164"/>
  <c r="Z164"/>
  <c r="AA164"/>
  <c r="AB164"/>
  <c r="AC164"/>
  <c r="AE164"/>
  <c r="AF164"/>
  <c r="AG164"/>
  <c r="AH164"/>
  <c r="AI164"/>
  <c r="AJ164"/>
  <c r="AK164"/>
  <c r="AL164"/>
  <c r="AN164"/>
  <c r="AO164"/>
  <c r="AP164"/>
  <c r="AQ164"/>
  <c r="AR164"/>
  <c r="AS164"/>
  <c r="AT164"/>
  <c r="AU164"/>
  <c r="AW164"/>
  <c r="AX164"/>
  <c r="AY164"/>
  <c r="AZ164"/>
  <c r="BA164"/>
  <c r="BB164"/>
  <c r="BC164"/>
  <c r="BD164"/>
  <c r="BF164"/>
  <c r="BG164"/>
  <c r="BH164"/>
  <c r="BI164"/>
  <c r="BJ164"/>
  <c r="BK164"/>
  <c r="BL164"/>
  <c r="BM164"/>
  <c r="BO164"/>
  <c r="BP164"/>
  <c r="BQ164"/>
  <c r="BR164"/>
  <c r="BS164"/>
  <c r="BT164"/>
  <c r="BU164"/>
  <c r="BV164"/>
  <c r="BX164"/>
  <c r="BY164"/>
  <c r="BZ164"/>
  <c r="CA164"/>
  <c r="CB164"/>
  <c r="CC164"/>
  <c r="CD164"/>
  <c r="CE164"/>
  <c r="CG164"/>
  <c r="CH164"/>
  <c r="CI164"/>
  <c r="CJ164"/>
  <c r="CK164"/>
  <c r="CL164"/>
  <c r="CM164"/>
  <c r="CN164"/>
  <c r="D165"/>
  <c r="E165"/>
  <c r="F165"/>
  <c r="G165"/>
  <c r="H165"/>
  <c r="I165"/>
  <c r="J165"/>
  <c r="K165"/>
  <c r="M165"/>
  <c r="N165"/>
  <c r="O165"/>
  <c r="P165"/>
  <c r="Q165"/>
  <c r="R165"/>
  <c r="S165"/>
  <c r="T165"/>
  <c r="V165"/>
  <c r="W165"/>
  <c r="X165"/>
  <c r="Y165"/>
  <c r="Z165"/>
  <c r="AA165"/>
  <c r="AB165"/>
  <c r="AC165"/>
  <c r="AE165"/>
  <c r="AF165"/>
  <c r="AG165"/>
  <c r="AH165"/>
  <c r="AI165"/>
  <c r="AJ165"/>
  <c r="AK165"/>
  <c r="AL165"/>
  <c r="AN165"/>
  <c r="AO165"/>
  <c r="AP165"/>
  <c r="AQ165"/>
  <c r="AR165"/>
  <c r="AS165"/>
  <c r="AT165"/>
  <c r="AU165"/>
  <c r="AW165"/>
  <c r="AX165"/>
  <c r="AY165"/>
  <c r="AZ165"/>
  <c r="BA165"/>
  <c r="BB165"/>
  <c r="BC165"/>
  <c r="BD165"/>
  <c r="BF165"/>
  <c r="BG165"/>
  <c r="BH165"/>
  <c r="BI165"/>
  <c r="BJ165"/>
  <c r="BK165"/>
  <c r="BL165"/>
  <c r="BM165"/>
  <c r="BO165"/>
  <c r="BP165"/>
  <c r="BQ165"/>
  <c r="BR165"/>
  <c r="BS165"/>
  <c r="BT165"/>
  <c r="BU165"/>
  <c r="BV165"/>
  <c r="BX165"/>
  <c r="BY165"/>
  <c r="BZ165"/>
  <c r="CA165"/>
  <c r="CB165"/>
  <c r="CC165"/>
  <c r="CD165"/>
  <c r="CE165"/>
  <c r="CG165"/>
  <c r="CH165"/>
  <c r="CI165"/>
  <c r="CJ165"/>
  <c r="CK165"/>
  <c r="CL165"/>
  <c r="CM165"/>
  <c r="CN165"/>
  <c r="D166"/>
  <c r="E166"/>
  <c r="F166"/>
  <c r="G166"/>
  <c r="H166"/>
  <c r="I166"/>
  <c r="J166"/>
  <c r="K166"/>
  <c r="M166"/>
  <c r="N166"/>
  <c r="O166"/>
  <c r="P166"/>
  <c r="Q166"/>
  <c r="R166"/>
  <c r="S166"/>
  <c r="T166"/>
  <c r="V166"/>
  <c r="W166"/>
  <c r="X166"/>
  <c r="Y166"/>
  <c r="Z166"/>
  <c r="AA166"/>
  <c r="AB166"/>
  <c r="AC166"/>
  <c r="AE166"/>
  <c r="AF166"/>
  <c r="AG166"/>
  <c r="AH166"/>
  <c r="AI166"/>
  <c r="AJ166"/>
  <c r="AK166"/>
  <c r="AL166"/>
  <c r="AN166"/>
  <c r="AO166"/>
  <c r="AP166"/>
  <c r="AQ166"/>
  <c r="AR166"/>
  <c r="AS166"/>
  <c r="AT166"/>
  <c r="AU166"/>
  <c r="AW166"/>
  <c r="AX166"/>
  <c r="AY166"/>
  <c r="AZ166"/>
  <c r="BA166"/>
  <c r="BB166"/>
  <c r="BC166"/>
  <c r="BD166"/>
  <c r="BF166"/>
  <c r="BG166"/>
  <c r="BH166"/>
  <c r="BI166"/>
  <c r="BJ166"/>
  <c r="BK166"/>
  <c r="BL166"/>
  <c r="BM166"/>
  <c r="BO166"/>
  <c r="BP166"/>
  <c r="BQ166"/>
  <c r="BR166"/>
  <c r="BS166"/>
  <c r="BT166"/>
  <c r="BU166"/>
  <c r="BV166"/>
  <c r="BX166"/>
  <c r="BY166"/>
  <c r="BZ166"/>
  <c r="CA166"/>
  <c r="CB166"/>
  <c r="CC166"/>
  <c r="CD166"/>
  <c r="CE166"/>
  <c r="CG166"/>
  <c r="CH166"/>
  <c r="CI166"/>
  <c r="CJ166"/>
  <c r="CK166"/>
  <c r="CL166"/>
  <c r="CM166"/>
  <c r="CN166"/>
  <c r="D167"/>
  <c r="E167"/>
  <c r="F167"/>
  <c r="G167"/>
  <c r="H167"/>
  <c r="I167"/>
  <c r="J167"/>
  <c r="K167"/>
  <c r="M167"/>
  <c r="N167"/>
  <c r="O167"/>
  <c r="P167"/>
  <c r="Q167"/>
  <c r="R167"/>
  <c r="S167"/>
  <c r="T167"/>
  <c r="V167"/>
  <c r="W167"/>
  <c r="X167"/>
  <c r="Y167"/>
  <c r="Z167"/>
  <c r="AA167"/>
  <c r="AB167"/>
  <c r="AC167"/>
  <c r="AE167"/>
  <c r="AF167"/>
  <c r="AG167"/>
  <c r="AH167"/>
  <c r="AI167"/>
  <c r="AJ167"/>
  <c r="AK167"/>
  <c r="AL167"/>
  <c r="AN167"/>
  <c r="AO167"/>
  <c r="AP167"/>
  <c r="AQ167"/>
  <c r="AR167"/>
  <c r="AS167"/>
  <c r="AT167"/>
  <c r="AU167"/>
  <c r="AW167"/>
  <c r="AX167"/>
  <c r="AY167"/>
  <c r="AZ167"/>
  <c r="BA167"/>
  <c r="BB167"/>
  <c r="BC167"/>
  <c r="BD167"/>
  <c r="BF167"/>
  <c r="BG167"/>
  <c r="BH167"/>
  <c r="BI167"/>
  <c r="BJ167"/>
  <c r="BK167"/>
  <c r="BL167"/>
  <c r="BM167"/>
  <c r="BO167"/>
  <c r="BP167"/>
  <c r="BQ167"/>
  <c r="BR167"/>
  <c r="BS167"/>
  <c r="BT167"/>
  <c r="BU167"/>
  <c r="BV167"/>
  <c r="BX167"/>
  <c r="BY167"/>
  <c r="BZ167"/>
  <c r="CA167"/>
  <c r="CB167"/>
  <c r="CC167"/>
  <c r="CD167"/>
  <c r="CE167"/>
  <c r="CG167"/>
  <c r="CH167"/>
  <c r="CI167"/>
  <c r="CJ167"/>
  <c r="CK167"/>
  <c r="CL167"/>
  <c r="CM167"/>
  <c r="CN167"/>
  <c r="D168"/>
  <c r="E168"/>
  <c r="F168"/>
  <c r="G168"/>
  <c r="H168"/>
  <c r="I168"/>
  <c r="J168"/>
  <c r="K168"/>
  <c r="M168"/>
  <c r="N168"/>
  <c r="O168"/>
  <c r="P168"/>
  <c r="Q168"/>
  <c r="R168"/>
  <c r="S168"/>
  <c r="T168"/>
  <c r="V168"/>
  <c r="W168"/>
  <c r="X168"/>
  <c r="Y168"/>
  <c r="Z168"/>
  <c r="AA168"/>
  <c r="AB168"/>
  <c r="AC168"/>
  <c r="AE168"/>
  <c r="AF168"/>
  <c r="AG168"/>
  <c r="AH168"/>
  <c r="AI168"/>
  <c r="AJ168"/>
  <c r="AK168"/>
  <c r="AL168"/>
  <c r="AN168"/>
  <c r="AO168"/>
  <c r="AP168"/>
  <c r="AQ168"/>
  <c r="AR168"/>
  <c r="AS168"/>
  <c r="AT168"/>
  <c r="AU168"/>
  <c r="AW168"/>
  <c r="AX168"/>
  <c r="AY168"/>
  <c r="AZ168"/>
  <c r="BA168"/>
  <c r="BB168"/>
  <c r="BC168"/>
  <c r="BD168"/>
  <c r="BF168"/>
  <c r="BG168"/>
  <c r="BH168"/>
  <c r="BI168"/>
  <c r="BJ168"/>
  <c r="BK168"/>
  <c r="BL168"/>
  <c r="BM168"/>
  <c r="BO168"/>
  <c r="BP168"/>
  <c r="BQ168"/>
  <c r="BR168"/>
  <c r="BS168"/>
  <c r="BT168"/>
  <c r="BU168"/>
  <c r="BV168"/>
  <c r="BX168"/>
  <c r="BY168"/>
  <c r="BZ168"/>
  <c r="CA168"/>
  <c r="CB168"/>
  <c r="CC168"/>
  <c r="CD168"/>
  <c r="CE168"/>
  <c r="CG168"/>
  <c r="CH168"/>
  <c r="CI168"/>
  <c r="CJ168"/>
  <c r="CK168"/>
  <c r="CL168"/>
  <c r="CM168"/>
  <c r="CN168"/>
  <c r="D169"/>
  <c r="E169"/>
  <c r="F169"/>
  <c r="G169"/>
  <c r="H169"/>
  <c r="I169"/>
  <c r="J169"/>
  <c r="K169"/>
  <c r="M169"/>
  <c r="N169"/>
  <c r="O169"/>
  <c r="P169"/>
  <c r="Q169"/>
  <c r="R169"/>
  <c r="S169"/>
  <c r="T169"/>
  <c r="V169"/>
  <c r="W169"/>
  <c r="X169"/>
  <c r="Y169"/>
  <c r="Z169"/>
  <c r="AA169"/>
  <c r="AB169"/>
  <c r="AC169"/>
  <c r="AE169"/>
  <c r="AF169"/>
  <c r="AG169"/>
  <c r="AH169"/>
  <c r="AI169"/>
  <c r="AJ169"/>
  <c r="AK169"/>
  <c r="AL169"/>
  <c r="AN169"/>
  <c r="AO169"/>
  <c r="AP169"/>
  <c r="AQ169"/>
  <c r="AR169"/>
  <c r="AS169"/>
  <c r="AT169"/>
  <c r="AU169"/>
  <c r="AW169"/>
  <c r="AX169"/>
  <c r="AY169"/>
  <c r="AZ169"/>
  <c r="BA169"/>
  <c r="BB169"/>
  <c r="BC169"/>
  <c r="BD169"/>
  <c r="BF169"/>
  <c r="BG169"/>
  <c r="BH169"/>
  <c r="BI169"/>
  <c r="BJ169"/>
  <c r="BK169"/>
  <c r="BL169"/>
  <c r="BM169"/>
  <c r="BO169"/>
  <c r="BP169"/>
  <c r="BQ169"/>
  <c r="BR169"/>
  <c r="BS169"/>
  <c r="BT169"/>
  <c r="BU169"/>
  <c r="BV169"/>
  <c r="BX169"/>
  <c r="BY169"/>
  <c r="BZ169"/>
  <c r="CA169"/>
  <c r="CB169"/>
  <c r="CC169"/>
  <c r="CD169"/>
  <c r="CE169"/>
  <c r="CG169"/>
  <c r="CH169"/>
  <c r="CI169"/>
  <c r="CJ169"/>
  <c r="CK169"/>
  <c r="CL169"/>
  <c r="CM169"/>
  <c r="CN169"/>
  <c r="D170"/>
  <c r="E170"/>
  <c r="F170"/>
  <c r="G170"/>
  <c r="H170"/>
  <c r="I170"/>
  <c r="J170"/>
  <c r="K170"/>
  <c r="M170"/>
  <c r="N170"/>
  <c r="O170"/>
  <c r="P170"/>
  <c r="Q170"/>
  <c r="R170"/>
  <c r="S170"/>
  <c r="T170"/>
  <c r="V170"/>
  <c r="W170"/>
  <c r="X170"/>
  <c r="Y170"/>
  <c r="Z170"/>
  <c r="AA170"/>
  <c r="AB170"/>
  <c r="AC170"/>
  <c r="AE170"/>
  <c r="AF170"/>
  <c r="AG170"/>
  <c r="AH170"/>
  <c r="AI170"/>
  <c r="AJ170"/>
  <c r="AK170"/>
  <c r="AL170"/>
  <c r="AN170"/>
  <c r="AO170"/>
  <c r="AP170"/>
  <c r="AQ170"/>
  <c r="AR170"/>
  <c r="AS170"/>
  <c r="AT170"/>
  <c r="AU170"/>
  <c r="AW170"/>
  <c r="AX170"/>
  <c r="AY170"/>
  <c r="AZ170"/>
  <c r="BA170"/>
  <c r="BB170"/>
  <c r="BC170"/>
  <c r="BD170"/>
  <c r="BF170"/>
  <c r="BG170"/>
  <c r="BH170"/>
  <c r="BI170"/>
  <c r="BJ170"/>
  <c r="BK170"/>
  <c r="BL170"/>
  <c r="BM170"/>
  <c r="BO170"/>
  <c r="BP170"/>
  <c r="BQ170"/>
  <c r="BR170"/>
  <c r="BS170"/>
  <c r="BT170"/>
  <c r="BU170"/>
  <c r="BV170"/>
  <c r="BX170"/>
  <c r="BY170"/>
  <c r="BZ170"/>
  <c r="CA170"/>
  <c r="CB170"/>
  <c r="CC170"/>
  <c r="CD170"/>
  <c r="CE170"/>
  <c r="CG170"/>
  <c r="CH170"/>
  <c r="CI170"/>
  <c r="CJ170"/>
  <c r="CK170"/>
  <c r="CL170"/>
  <c r="CM170"/>
  <c r="CN170"/>
  <c r="D171"/>
  <c r="E171"/>
  <c r="F171"/>
  <c r="G171"/>
  <c r="H171"/>
  <c r="I171"/>
  <c r="J171"/>
  <c r="K171"/>
  <c r="M171"/>
  <c r="N171"/>
  <c r="O171"/>
  <c r="P171"/>
  <c r="Q171"/>
  <c r="R171"/>
  <c r="S171"/>
  <c r="T171"/>
  <c r="V171"/>
  <c r="W171"/>
  <c r="X171"/>
  <c r="Y171"/>
  <c r="Z171"/>
  <c r="AA171"/>
  <c r="AB171"/>
  <c r="AC171"/>
  <c r="AE171"/>
  <c r="AF171"/>
  <c r="AG171"/>
  <c r="AH171"/>
  <c r="AI171"/>
  <c r="AJ171"/>
  <c r="AK171"/>
  <c r="AL171"/>
  <c r="AN171"/>
  <c r="AO171"/>
  <c r="AP171"/>
  <c r="AQ171"/>
  <c r="AR171"/>
  <c r="AS171"/>
  <c r="AT171"/>
  <c r="AU171"/>
  <c r="AW171"/>
  <c r="AX171"/>
  <c r="AY171"/>
  <c r="AZ171"/>
  <c r="BA171"/>
  <c r="BB171"/>
  <c r="BC171"/>
  <c r="BD171"/>
  <c r="BF171"/>
  <c r="BG171"/>
  <c r="BH171"/>
  <c r="BI171"/>
  <c r="BJ171"/>
  <c r="BK171"/>
  <c r="BL171"/>
  <c r="BM171"/>
  <c r="BO171"/>
  <c r="BP171"/>
  <c r="BQ171"/>
  <c r="BR171"/>
  <c r="BS171"/>
  <c r="BT171"/>
  <c r="BU171"/>
  <c r="BV171"/>
  <c r="BX171"/>
  <c r="BY171"/>
  <c r="BZ171"/>
  <c r="CA171"/>
  <c r="CB171"/>
  <c r="CC171"/>
  <c r="CD171"/>
  <c r="CE171"/>
  <c r="CG171"/>
  <c r="CH171"/>
  <c r="CI171"/>
  <c r="CJ171"/>
  <c r="CK171"/>
  <c r="CL171"/>
  <c r="CM171"/>
  <c r="CN171"/>
  <c r="D172"/>
  <c r="E172"/>
  <c r="F172"/>
  <c r="G172"/>
  <c r="H172"/>
  <c r="I172"/>
  <c r="J172"/>
  <c r="K172"/>
  <c r="M172"/>
  <c r="N172"/>
  <c r="O172"/>
  <c r="P172"/>
  <c r="Q172"/>
  <c r="R172"/>
  <c r="S172"/>
  <c r="T172"/>
  <c r="V172"/>
  <c r="W172"/>
  <c r="X172"/>
  <c r="Y172"/>
  <c r="Z172"/>
  <c r="AA172"/>
  <c r="AB172"/>
  <c r="AC172"/>
  <c r="AE172"/>
  <c r="AF172"/>
  <c r="AG172"/>
  <c r="AH172"/>
  <c r="AI172"/>
  <c r="AJ172"/>
  <c r="AK172"/>
  <c r="AL172"/>
  <c r="AN172"/>
  <c r="AO172"/>
  <c r="AP172"/>
  <c r="AQ172"/>
  <c r="AR172"/>
  <c r="AS172"/>
  <c r="AT172"/>
  <c r="AU172"/>
  <c r="AW172"/>
  <c r="AX172"/>
  <c r="AY172"/>
  <c r="AZ172"/>
  <c r="BA172"/>
  <c r="BB172"/>
  <c r="BC172"/>
  <c r="BD172"/>
  <c r="BF172"/>
  <c r="BG172"/>
  <c r="BH172"/>
  <c r="BI172"/>
  <c r="BJ172"/>
  <c r="BK172"/>
  <c r="BL172"/>
  <c r="BM172"/>
  <c r="BO172"/>
  <c r="BP172"/>
  <c r="BQ172"/>
  <c r="BR172"/>
  <c r="BS172"/>
  <c r="BT172"/>
  <c r="BU172"/>
  <c r="BV172"/>
  <c r="BX172"/>
  <c r="BY172"/>
  <c r="BZ172"/>
  <c r="CA172"/>
  <c r="CB172"/>
  <c r="CC172"/>
  <c r="CD172"/>
  <c r="CE172"/>
  <c r="CG172"/>
  <c r="CH172"/>
  <c r="CI172"/>
  <c r="CJ172"/>
  <c r="CK172"/>
  <c r="CL172"/>
  <c r="CM172"/>
  <c r="CN172"/>
  <c r="D173"/>
  <c r="E173"/>
  <c r="F173"/>
  <c r="G173"/>
  <c r="H173"/>
  <c r="I173"/>
  <c r="J173"/>
  <c r="K173"/>
  <c r="M173"/>
  <c r="N173"/>
  <c r="O173"/>
  <c r="P173"/>
  <c r="Q173"/>
  <c r="R173"/>
  <c r="S173"/>
  <c r="T173"/>
  <c r="V173"/>
  <c r="W173"/>
  <c r="X173"/>
  <c r="Y173"/>
  <c r="Z173"/>
  <c r="AA173"/>
  <c r="AB173"/>
  <c r="AC173"/>
  <c r="AE173"/>
  <c r="AF173"/>
  <c r="AG173"/>
  <c r="AH173"/>
  <c r="AI173"/>
  <c r="AJ173"/>
  <c r="AK173"/>
  <c r="AL173"/>
  <c r="AN173"/>
  <c r="AO173"/>
  <c r="AP173"/>
  <c r="AQ173"/>
  <c r="AR173"/>
  <c r="AS173"/>
  <c r="AT173"/>
  <c r="AU173"/>
  <c r="AW173"/>
  <c r="AX173"/>
  <c r="AY173"/>
  <c r="AZ173"/>
  <c r="BA173"/>
  <c r="BB173"/>
  <c r="BC173"/>
  <c r="BD173"/>
  <c r="BF173"/>
  <c r="BG173"/>
  <c r="BH173"/>
  <c r="BI173"/>
  <c r="BJ173"/>
  <c r="BK173"/>
  <c r="BL173"/>
  <c r="BM173"/>
  <c r="BO173"/>
  <c r="BP173"/>
  <c r="BQ173"/>
  <c r="BR173"/>
  <c r="BS173"/>
  <c r="BT173"/>
  <c r="BU173"/>
  <c r="BV173"/>
  <c r="BX173"/>
  <c r="BY173"/>
  <c r="BZ173"/>
  <c r="CA173"/>
  <c r="CB173"/>
  <c r="CC173"/>
  <c r="CD173"/>
  <c r="CE173"/>
  <c r="CG173"/>
  <c r="CH173"/>
  <c r="CI173"/>
  <c r="CJ173"/>
  <c r="CK173"/>
  <c r="CL173"/>
  <c r="CM173"/>
  <c r="CN173"/>
  <c r="D174"/>
  <c r="E174"/>
  <c r="F174"/>
  <c r="G174"/>
  <c r="H174"/>
  <c r="I174"/>
  <c r="J174"/>
  <c r="K174"/>
  <c r="M174"/>
  <c r="N174"/>
  <c r="O174"/>
  <c r="P174"/>
  <c r="Q174"/>
  <c r="R174"/>
  <c r="S174"/>
  <c r="T174"/>
  <c r="V174"/>
  <c r="W174"/>
  <c r="X174"/>
  <c r="Y174"/>
  <c r="Z174"/>
  <c r="AA174"/>
  <c r="AB174"/>
  <c r="AC174"/>
  <c r="AE174"/>
  <c r="AF174"/>
  <c r="AG174"/>
  <c r="AH174"/>
  <c r="AI174"/>
  <c r="AJ174"/>
  <c r="AK174"/>
  <c r="AL174"/>
  <c r="AN174"/>
  <c r="AO174"/>
  <c r="AP174"/>
  <c r="AQ174"/>
  <c r="AR174"/>
  <c r="AS174"/>
  <c r="AT174"/>
  <c r="AU174"/>
  <c r="AW174"/>
  <c r="AX174"/>
  <c r="AY174"/>
  <c r="AZ174"/>
  <c r="BA174"/>
  <c r="BB174"/>
  <c r="BC174"/>
  <c r="BD174"/>
  <c r="BF174"/>
  <c r="BG174"/>
  <c r="BH174"/>
  <c r="BI174"/>
  <c r="BJ174"/>
  <c r="BK174"/>
  <c r="BL174"/>
  <c r="BM174"/>
  <c r="BO174"/>
  <c r="BP174"/>
  <c r="BQ174"/>
  <c r="BR174"/>
  <c r="BS174"/>
  <c r="BT174"/>
  <c r="BU174"/>
  <c r="BV174"/>
  <c r="BX174"/>
  <c r="BY174"/>
  <c r="BZ174"/>
  <c r="CA174"/>
  <c r="CB174"/>
  <c r="CC174"/>
  <c r="CD174"/>
  <c r="CE174"/>
  <c r="CG174"/>
  <c r="CH174"/>
  <c r="CI174"/>
  <c r="CJ174"/>
  <c r="CK174"/>
  <c r="CL174"/>
  <c r="CM174"/>
  <c r="CN174"/>
  <c r="D175"/>
  <c r="E175"/>
  <c r="F175"/>
  <c r="G175"/>
  <c r="H175"/>
  <c r="I175"/>
  <c r="J175"/>
  <c r="K175"/>
  <c r="M175"/>
  <c r="N175"/>
  <c r="O175"/>
  <c r="P175"/>
  <c r="Q175"/>
  <c r="R175"/>
  <c r="S175"/>
  <c r="T175"/>
  <c r="V175"/>
  <c r="W175"/>
  <c r="X175"/>
  <c r="Y175"/>
  <c r="Z175"/>
  <c r="AA175"/>
  <c r="AB175"/>
  <c r="AC175"/>
  <c r="AE175"/>
  <c r="AF175"/>
  <c r="AG175"/>
  <c r="AH175"/>
  <c r="AI175"/>
  <c r="AJ175"/>
  <c r="AK175"/>
  <c r="AL175"/>
  <c r="AN175"/>
  <c r="AO175"/>
  <c r="AP175"/>
  <c r="AQ175"/>
  <c r="AR175"/>
  <c r="AS175"/>
  <c r="AT175"/>
  <c r="AU175"/>
  <c r="AW175"/>
  <c r="AX175"/>
  <c r="AY175"/>
  <c r="AZ175"/>
  <c r="BA175"/>
  <c r="BB175"/>
  <c r="BC175"/>
  <c r="BD175"/>
  <c r="BF175"/>
  <c r="BG175"/>
  <c r="BH175"/>
  <c r="BI175"/>
  <c r="BJ175"/>
  <c r="BK175"/>
  <c r="BL175"/>
  <c r="BM175"/>
  <c r="BO175"/>
  <c r="BP175"/>
  <c r="BQ175"/>
  <c r="BR175"/>
  <c r="BS175"/>
  <c r="BT175"/>
  <c r="BU175"/>
  <c r="BV175"/>
  <c r="BX175"/>
  <c r="BY175"/>
  <c r="BZ175"/>
  <c r="CA175"/>
  <c r="CB175"/>
  <c r="CC175"/>
  <c r="CD175"/>
  <c r="CE175"/>
  <c r="CG175"/>
  <c r="CH175"/>
  <c r="CI175"/>
  <c r="CJ175"/>
  <c r="CK175"/>
  <c r="CL175"/>
  <c r="CM175"/>
  <c r="CN175"/>
  <c r="D176"/>
  <c r="E176"/>
  <c r="F176"/>
  <c r="G176"/>
  <c r="H176"/>
  <c r="I176"/>
  <c r="J176"/>
  <c r="K176"/>
  <c r="M176"/>
  <c r="N176"/>
  <c r="O176"/>
  <c r="P176"/>
  <c r="Q176"/>
  <c r="R176"/>
  <c r="S176"/>
  <c r="T176"/>
  <c r="V176"/>
  <c r="W176"/>
  <c r="X176"/>
  <c r="Y176"/>
  <c r="Z176"/>
  <c r="AA176"/>
  <c r="AB176"/>
  <c r="AC176"/>
  <c r="AE176"/>
  <c r="AF176"/>
  <c r="AG176"/>
  <c r="AH176"/>
  <c r="AI176"/>
  <c r="AJ176"/>
  <c r="AK176"/>
  <c r="AL176"/>
  <c r="AN176"/>
  <c r="AO176"/>
  <c r="AP176"/>
  <c r="AQ176"/>
  <c r="AR176"/>
  <c r="AS176"/>
  <c r="AT176"/>
  <c r="AU176"/>
  <c r="AW176"/>
  <c r="AX176"/>
  <c r="AY176"/>
  <c r="AZ176"/>
  <c r="BA176"/>
  <c r="BB176"/>
  <c r="BC176"/>
  <c r="BD176"/>
  <c r="BF176"/>
  <c r="BG176"/>
  <c r="BH176"/>
  <c r="BI176"/>
  <c r="BJ176"/>
  <c r="BK176"/>
  <c r="BL176"/>
  <c r="BM176"/>
  <c r="BO176"/>
  <c r="BP176"/>
  <c r="BQ176"/>
  <c r="BR176"/>
  <c r="BS176"/>
  <c r="BT176"/>
  <c r="BU176"/>
  <c r="BV176"/>
  <c r="BX176"/>
  <c r="BY176"/>
  <c r="BZ176"/>
  <c r="CA176"/>
  <c r="CB176"/>
  <c r="CC176"/>
  <c r="CD176"/>
  <c r="CE176"/>
  <c r="CG176"/>
  <c r="CH176"/>
  <c r="CI176"/>
  <c r="CJ176"/>
  <c r="CK176"/>
  <c r="CL176"/>
  <c r="CM176"/>
  <c r="CN176"/>
  <c r="D177"/>
  <c r="E177"/>
  <c r="F177"/>
  <c r="G177"/>
  <c r="H177"/>
  <c r="I177"/>
  <c r="J177"/>
  <c r="K177"/>
  <c r="M177"/>
  <c r="N177"/>
  <c r="O177"/>
  <c r="P177"/>
  <c r="Q177"/>
  <c r="R177"/>
  <c r="S177"/>
  <c r="T177"/>
  <c r="V177"/>
  <c r="W177"/>
  <c r="X177"/>
  <c r="Y177"/>
  <c r="Z177"/>
  <c r="AA177"/>
  <c r="AB177"/>
  <c r="AC177"/>
  <c r="AE177"/>
  <c r="AF177"/>
  <c r="AG177"/>
  <c r="AH177"/>
  <c r="AI177"/>
  <c r="AJ177"/>
  <c r="AK177"/>
  <c r="AL177"/>
  <c r="AN177"/>
  <c r="AO177"/>
  <c r="AP177"/>
  <c r="AQ177"/>
  <c r="AR177"/>
  <c r="AS177"/>
  <c r="AT177"/>
  <c r="AU177"/>
  <c r="AW177"/>
  <c r="AX177"/>
  <c r="AY177"/>
  <c r="AZ177"/>
  <c r="BA177"/>
  <c r="BB177"/>
  <c r="BC177"/>
  <c r="BD177"/>
  <c r="BF177"/>
  <c r="BG177"/>
  <c r="BH177"/>
  <c r="BI177"/>
  <c r="BJ177"/>
  <c r="BK177"/>
  <c r="BL177"/>
  <c r="BM177"/>
  <c r="BO177"/>
  <c r="BP177"/>
  <c r="BQ177"/>
  <c r="BR177"/>
  <c r="BS177"/>
  <c r="BT177"/>
  <c r="BU177"/>
  <c r="BV177"/>
  <c r="BX177"/>
  <c r="BY177"/>
  <c r="BZ177"/>
  <c r="CA177"/>
  <c r="CB177"/>
  <c r="CC177"/>
  <c r="CD177"/>
  <c r="CE177"/>
  <c r="CG177"/>
  <c r="CH177"/>
  <c r="CI177"/>
  <c r="CJ177"/>
  <c r="CK177"/>
  <c r="CL177"/>
  <c r="CM177"/>
  <c r="CN177"/>
  <c r="D178"/>
  <c r="E178"/>
  <c r="F178"/>
  <c r="G178"/>
  <c r="H178"/>
  <c r="I178"/>
  <c r="J178"/>
  <c r="K178"/>
  <c r="M178"/>
  <c r="N178"/>
  <c r="O178"/>
  <c r="P178"/>
  <c r="Q178"/>
  <c r="R178"/>
  <c r="S178"/>
  <c r="T178"/>
  <c r="V178"/>
  <c r="W178"/>
  <c r="X178"/>
  <c r="Y178"/>
  <c r="Z178"/>
  <c r="AA178"/>
  <c r="AB178"/>
  <c r="AC178"/>
  <c r="AE178"/>
  <c r="AF178"/>
  <c r="AG178"/>
  <c r="AH178"/>
  <c r="AI178"/>
  <c r="AJ178"/>
  <c r="AK178"/>
  <c r="AL178"/>
  <c r="AN178"/>
  <c r="AO178"/>
  <c r="AP178"/>
  <c r="AQ178"/>
  <c r="AR178"/>
  <c r="AS178"/>
  <c r="AT178"/>
  <c r="AU178"/>
  <c r="AW178"/>
  <c r="AX178"/>
  <c r="AY178"/>
  <c r="AZ178"/>
  <c r="BA178"/>
  <c r="BB178"/>
  <c r="BC178"/>
  <c r="BD178"/>
  <c r="BF178"/>
  <c r="BG178"/>
  <c r="BH178"/>
  <c r="BI178"/>
  <c r="BJ178"/>
  <c r="BK178"/>
  <c r="BL178"/>
  <c r="BM178"/>
  <c r="BO178"/>
  <c r="BP178"/>
  <c r="BQ178"/>
  <c r="BR178"/>
  <c r="BS178"/>
  <c r="BT178"/>
  <c r="BU178"/>
  <c r="BV178"/>
  <c r="BX178"/>
  <c r="BY178"/>
  <c r="BZ178"/>
  <c r="CA178"/>
  <c r="CB178"/>
  <c r="CC178"/>
  <c r="CD178"/>
  <c r="CE178"/>
  <c r="CG178"/>
  <c r="CH178"/>
  <c r="CI178"/>
  <c r="CJ178"/>
  <c r="CK178"/>
  <c r="CL178"/>
  <c r="CM178"/>
  <c r="CN178"/>
  <c r="D179"/>
  <c r="E179"/>
  <c r="F179"/>
  <c r="G179"/>
  <c r="H179"/>
  <c r="I179"/>
  <c r="J179"/>
  <c r="K179"/>
  <c r="M179"/>
  <c r="N179"/>
  <c r="O179"/>
  <c r="P179"/>
  <c r="Q179"/>
  <c r="R179"/>
  <c r="S179"/>
  <c r="T179"/>
  <c r="V179"/>
  <c r="W179"/>
  <c r="X179"/>
  <c r="Y179"/>
  <c r="Z179"/>
  <c r="AA179"/>
  <c r="AB179"/>
  <c r="AC179"/>
  <c r="AE179"/>
  <c r="AF179"/>
  <c r="AG179"/>
  <c r="AH179"/>
  <c r="AI179"/>
  <c r="AJ179"/>
  <c r="AK179"/>
  <c r="AL179"/>
  <c r="AN179"/>
  <c r="AO179"/>
  <c r="AP179"/>
  <c r="AQ179"/>
  <c r="AR179"/>
  <c r="AS179"/>
  <c r="AT179"/>
  <c r="AU179"/>
  <c r="AW179"/>
  <c r="AX179"/>
  <c r="AY179"/>
  <c r="AZ179"/>
  <c r="BA179"/>
  <c r="BB179"/>
  <c r="BC179"/>
  <c r="BD179"/>
  <c r="BF179"/>
  <c r="BG179"/>
  <c r="BH179"/>
  <c r="BI179"/>
  <c r="BJ179"/>
  <c r="BK179"/>
  <c r="BL179"/>
  <c r="BM179"/>
  <c r="BO179"/>
  <c r="BP179"/>
  <c r="BQ179"/>
  <c r="BR179"/>
  <c r="BS179"/>
  <c r="BT179"/>
  <c r="BU179"/>
  <c r="BV179"/>
  <c r="BX179"/>
  <c r="BY179"/>
  <c r="BZ179"/>
  <c r="CA179"/>
  <c r="CB179"/>
  <c r="CC179"/>
  <c r="CD179"/>
  <c r="CE179"/>
  <c r="CG179"/>
  <c r="CH179"/>
  <c r="CI179"/>
  <c r="CJ179"/>
  <c r="CK179"/>
  <c r="CL179"/>
  <c r="CM179"/>
  <c r="CN179"/>
  <c r="D180"/>
  <c r="E180"/>
  <c r="F180"/>
  <c r="G180"/>
  <c r="H180"/>
  <c r="I180"/>
  <c r="J180"/>
  <c r="K180"/>
  <c r="M180"/>
  <c r="N180"/>
  <c r="O180"/>
  <c r="P180"/>
  <c r="Q180"/>
  <c r="R180"/>
  <c r="S180"/>
  <c r="T180"/>
  <c r="V180"/>
  <c r="W180"/>
  <c r="X180"/>
  <c r="Y180"/>
  <c r="Z180"/>
  <c r="AA180"/>
  <c r="AB180"/>
  <c r="AC180"/>
  <c r="AE180"/>
  <c r="AF180"/>
  <c r="AG180"/>
  <c r="AH180"/>
  <c r="AI180"/>
  <c r="AJ180"/>
  <c r="AK180"/>
  <c r="AL180"/>
  <c r="AN180"/>
  <c r="AO180"/>
  <c r="AP180"/>
  <c r="AQ180"/>
  <c r="AR180"/>
  <c r="AS180"/>
  <c r="AT180"/>
  <c r="AU180"/>
  <c r="AW180"/>
  <c r="AX180"/>
  <c r="AY180"/>
  <c r="AZ180"/>
  <c r="BA180"/>
  <c r="BB180"/>
  <c r="BC180"/>
  <c r="BD180"/>
  <c r="BF180"/>
  <c r="BG180"/>
  <c r="BH180"/>
  <c r="BI180"/>
  <c r="BJ180"/>
  <c r="BK180"/>
  <c r="BL180"/>
  <c r="BM180"/>
  <c r="BO180"/>
  <c r="BP180"/>
  <c r="BQ180"/>
  <c r="BR180"/>
  <c r="BS180"/>
  <c r="BT180"/>
  <c r="BU180"/>
  <c r="BV180"/>
  <c r="BX180"/>
  <c r="BY180"/>
  <c r="BZ180"/>
  <c r="CA180"/>
  <c r="CB180"/>
  <c r="CC180"/>
  <c r="CD180"/>
  <c r="CE180"/>
  <c r="CG180"/>
  <c r="CH180"/>
  <c r="CI180"/>
  <c r="CJ180"/>
  <c r="CK180"/>
  <c r="CL180"/>
  <c r="CM180"/>
  <c r="CN180"/>
  <c r="D181"/>
  <c r="E181"/>
  <c r="F181"/>
  <c r="G181"/>
  <c r="H181"/>
  <c r="I181"/>
  <c r="J181"/>
  <c r="K181"/>
  <c r="M181"/>
  <c r="N181"/>
  <c r="O181"/>
  <c r="P181"/>
  <c r="Q181"/>
  <c r="R181"/>
  <c r="S181"/>
  <c r="T181"/>
  <c r="V181"/>
  <c r="W181"/>
  <c r="X181"/>
  <c r="Y181"/>
  <c r="Z181"/>
  <c r="AA181"/>
  <c r="AB181"/>
  <c r="AC181"/>
  <c r="AE181"/>
  <c r="AF181"/>
  <c r="AG181"/>
  <c r="AH181"/>
  <c r="AI181"/>
  <c r="AJ181"/>
  <c r="AK181"/>
  <c r="AL181"/>
  <c r="AN181"/>
  <c r="AO181"/>
  <c r="AP181"/>
  <c r="AQ181"/>
  <c r="AR181"/>
  <c r="AS181"/>
  <c r="AT181"/>
  <c r="AU181"/>
  <c r="AW181"/>
  <c r="AX181"/>
  <c r="AY181"/>
  <c r="AZ181"/>
  <c r="BA181"/>
  <c r="BB181"/>
  <c r="BC181"/>
  <c r="BD181"/>
  <c r="BF181"/>
  <c r="BG181"/>
  <c r="BH181"/>
  <c r="BI181"/>
  <c r="BJ181"/>
  <c r="BK181"/>
  <c r="BL181"/>
  <c r="BM181"/>
  <c r="BO181"/>
  <c r="BP181"/>
  <c r="BQ181"/>
  <c r="BR181"/>
  <c r="BS181"/>
  <c r="BT181"/>
  <c r="BU181"/>
  <c r="BV181"/>
  <c r="BX181"/>
  <c r="BY181"/>
  <c r="BZ181"/>
  <c r="CA181"/>
  <c r="CB181"/>
  <c r="CC181"/>
  <c r="CD181"/>
  <c r="CE181"/>
  <c r="CG181"/>
  <c r="CH181"/>
  <c r="CI181"/>
  <c r="CJ181"/>
  <c r="CK181"/>
  <c r="CL181"/>
  <c r="CM181"/>
  <c r="CN181"/>
  <c r="D182"/>
  <c r="E182"/>
  <c r="F182"/>
  <c r="G182"/>
  <c r="H182"/>
  <c r="I182"/>
  <c r="J182"/>
  <c r="K182"/>
  <c r="M182"/>
  <c r="N182"/>
  <c r="O182"/>
  <c r="P182"/>
  <c r="Q182"/>
  <c r="R182"/>
  <c r="S182"/>
  <c r="T182"/>
  <c r="V182"/>
  <c r="W182"/>
  <c r="X182"/>
  <c r="Y182"/>
  <c r="Z182"/>
  <c r="AA182"/>
  <c r="AB182"/>
  <c r="AC182"/>
  <c r="AE182"/>
  <c r="AF182"/>
  <c r="AG182"/>
  <c r="AH182"/>
  <c r="AI182"/>
  <c r="AJ182"/>
  <c r="AK182"/>
  <c r="AL182"/>
  <c r="AN182"/>
  <c r="AO182"/>
  <c r="AP182"/>
  <c r="AQ182"/>
  <c r="AR182"/>
  <c r="AS182"/>
  <c r="AT182"/>
  <c r="AU182"/>
  <c r="AW182"/>
  <c r="AX182"/>
  <c r="AY182"/>
  <c r="AZ182"/>
  <c r="BA182"/>
  <c r="BB182"/>
  <c r="BC182"/>
  <c r="BD182"/>
  <c r="BF182"/>
  <c r="BG182"/>
  <c r="BH182"/>
  <c r="BI182"/>
  <c r="BJ182"/>
  <c r="BK182"/>
  <c r="BL182"/>
  <c r="BM182"/>
  <c r="BO182"/>
  <c r="BP182"/>
  <c r="BQ182"/>
  <c r="BR182"/>
  <c r="BS182"/>
  <c r="BT182"/>
  <c r="BU182"/>
  <c r="BV182"/>
  <c r="BX182"/>
  <c r="BY182"/>
  <c r="BZ182"/>
  <c r="CA182"/>
  <c r="CB182"/>
  <c r="CC182"/>
  <c r="CD182"/>
  <c r="CE182"/>
  <c r="CG182"/>
  <c r="CH182"/>
  <c r="CI182"/>
  <c r="CJ182"/>
  <c r="CK182"/>
  <c r="CL182"/>
  <c r="CM182"/>
  <c r="CN182"/>
  <c r="D183"/>
  <c r="E183"/>
  <c r="F183"/>
  <c r="G183"/>
  <c r="H183"/>
  <c r="I183"/>
  <c r="J183"/>
  <c r="K183"/>
  <c r="M183"/>
  <c r="N183"/>
  <c r="O183"/>
  <c r="P183"/>
  <c r="Q183"/>
  <c r="R183"/>
  <c r="S183"/>
  <c r="T183"/>
  <c r="V183"/>
  <c r="W183"/>
  <c r="X183"/>
  <c r="Y183"/>
  <c r="Z183"/>
  <c r="AA183"/>
  <c r="AB183"/>
  <c r="AC183"/>
  <c r="AE183"/>
  <c r="AF183"/>
  <c r="AG183"/>
  <c r="AH183"/>
  <c r="AI183"/>
  <c r="AJ183"/>
  <c r="AK183"/>
  <c r="AL183"/>
  <c r="AN183"/>
  <c r="AO183"/>
  <c r="AP183"/>
  <c r="AQ183"/>
  <c r="AR183"/>
  <c r="AS183"/>
  <c r="AT183"/>
  <c r="AU183"/>
  <c r="AW183"/>
  <c r="AX183"/>
  <c r="AY183"/>
  <c r="AZ183"/>
  <c r="BA183"/>
  <c r="BB183"/>
  <c r="BC183"/>
  <c r="BD183"/>
  <c r="BF183"/>
  <c r="BG183"/>
  <c r="BH183"/>
  <c r="BI183"/>
  <c r="BJ183"/>
  <c r="BK183"/>
  <c r="BL183"/>
  <c r="BM183"/>
  <c r="BO183"/>
  <c r="BP183"/>
  <c r="BQ183"/>
  <c r="BR183"/>
  <c r="BS183"/>
  <c r="BT183"/>
  <c r="BU183"/>
  <c r="BV183"/>
  <c r="BX183"/>
  <c r="BY183"/>
  <c r="BZ183"/>
  <c r="CA183"/>
  <c r="CB183"/>
  <c r="CC183"/>
  <c r="CD183"/>
  <c r="CE183"/>
  <c r="CG183"/>
  <c r="CH183"/>
  <c r="CI183"/>
  <c r="CJ183"/>
  <c r="CK183"/>
  <c r="CL183"/>
  <c r="CM183"/>
  <c r="CN183"/>
  <c r="D184"/>
  <c r="E184"/>
  <c r="F184"/>
  <c r="G184"/>
  <c r="H184"/>
  <c r="I184"/>
  <c r="J184"/>
  <c r="K184"/>
  <c r="M184"/>
  <c r="N184"/>
  <c r="O184"/>
  <c r="P184"/>
  <c r="Q184"/>
  <c r="R184"/>
  <c r="S184"/>
  <c r="T184"/>
  <c r="V184"/>
  <c r="W184"/>
  <c r="X184"/>
  <c r="Y184"/>
  <c r="Z184"/>
  <c r="AA184"/>
  <c r="AB184"/>
  <c r="AC184"/>
  <c r="AE184"/>
  <c r="AF184"/>
  <c r="AG184"/>
  <c r="AH184"/>
  <c r="AI184"/>
  <c r="AJ184"/>
  <c r="AK184"/>
  <c r="AL184"/>
  <c r="AN184"/>
  <c r="AO184"/>
  <c r="AP184"/>
  <c r="AQ184"/>
  <c r="AR184"/>
  <c r="AS184"/>
  <c r="AT184"/>
  <c r="AU184"/>
  <c r="AW184"/>
  <c r="AX184"/>
  <c r="AY184"/>
  <c r="AZ184"/>
  <c r="BA184"/>
  <c r="BB184"/>
  <c r="BC184"/>
  <c r="BD184"/>
  <c r="BF184"/>
  <c r="BG184"/>
  <c r="BH184"/>
  <c r="BI184"/>
  <c r="BJ184"/>
  <c r="BK184"/>
  <c r="BL184"/>
  <c r="BM184"/>
  <c r="BO184"/>
  <c r="BP184"/>
  <c r="BQ184"/>
  <c r="BR184"/>
  <c r="BS184"/>
  <c r="BT184"/>
  <c r="BU184"/>
  <c r="BV184"/>
  <c r="BX184"/>
  <c r="BY184"/>
  <c r="BZ184"/>
  <c r="CA184"/>
  <c r="CB184"/>
  <c r="CC184"/>
  <c r="CD184"/>
  <c r="CE184"/>
  <c r="CG184"/>
  <c r="CH184"/>
  <c r="CI184"/>
  <c r="CJ184"/>
  <c r="CK184"/>
  <c r="CL184"/>
  <c r="CM184"/>
  <c r="CN184"/>
  <c r="D185"/>
  <c r="E185"/>
  <c r="F185"/>
  <c r="G185"/>
  <c r="H185"/>
  <c r="I185"/>
  <c r="J185"/>
  <c r="K185"/>
  <c r="M185"/>
  <c r="N185"/>
  <c r="O185"/>
  <c r="P185"/>
  <c r="Q185"/>
  <c r="R185"/>
  <c r="S185"/>
  <c r="T185"/>
  <c r="V185"/>
  <c r="W185"/>
  <c r="X185"/>
  <c r="Y185"/>
  <c r="Z185"/>
  <c r="AA185"/>
  <c r="AB185"/>
  <c r="AC185"/>
  <c r="AE185"/>
  <c r="AF185"/>
  <c r="AG185"/>
  <c r="AH185"/>
  <c r="AI185"/>
  <c r="AJ185"/>
  <c r="AK185"/>
  <c r="AL185"/>
  <c r="AN185"/>
  <c r="AO185"/>
  <c r="AP185"/>
  <c r="AQ185"/>
  <c r="AR185"/>
  <c r="AS185"/>
  <c r="AT185"/>
  <c r="AU185"/>
  <c r="AW185"/>
  <c r="AX185"/>
  <c r="AY185"/>
  <c r="AZ185"/>
  <c r="BA185"/>
  <c r="BB185"/>
  <c r="BC185"/>
  <c r="BD185"/>
  <c r="BF185"/>
  <c r="BG185"/>
  <c r="BH185"/>
  <c r="BI185"/>
  <c r="BJ185"/>
  <c r="BK185"/>
  <c r="BL185"/>
  <c r="BM185"/>
  <c r="BO185"/>
  <c r="BP185"/>
  <c r="BQ185"/>
  <c r="BR185"/>
  <c r="BS185"/>
  <c r="BT185"/>
  <c r="BU185"/>
  <c r="BV185"/>
  <c r="BX185"/>
  <c r="BY185"/>
  <c r="BZ185"/>
  <c r="CA185"/>
  <c r="CB185"/>
  <c r="CC185"/>
  <c r="CD185"/>
  <c r="CE185"/>
  <c r="CG185"/>
  <c r="CH185"/>
  <c r="CI185"/>
  <c r="CJ185"/>
  <c r="CK185"/>
  <c r="CL185"/>
  <c r="CM185"/>
  <c r="CN185"/>
  <c r="D186"/>
  <c r="E186"/>
  <c r="F186"/>
  <c r="G186"/>
  <c r="H186"/>
  <c r="I186"/>
  <c r="J186"/>
  <c r="K186"/>
  <c r="M186"/>
  <c r="N186"/>
  <c r="O186"/>
  <c r="P186"/>
  <c r="Q186"/>
  <c r="R186"/>
  <c r="S186"/>
  <c r="T186"/>
  <c r="V186"/>
  <c r="W186"/>
  <c r="X186"/>
  <c r="Y186"/>
  <c r="Z186"/>
  <c r="AA186"/>
  <c r="AB186"/>
  <c r="AC186"/>
  <c r="AE186"/>
  <c r="AF186"/>
  <c r="AG186"/>
  <c r="AH186"/>
  <c r="AI186"/>
  <c r="AJ186"/>
  <c r="AK186"/>
  <c r="AL186"/>
  <c r="AN186"/>
  <c r="AO186"/>
  <c r="AP186"/>
  <c r="AQ186"/>
  <c r="AR186"/>
  <c r="AS186"/>
  <c r="AT186"/>
  <c r="AU186"/>
  <c r="AW186"/>
  <c r="AX186"/>
  <c r="AY186"/>
  <c r="AZ186"/>
  <c r="BA186"/>
  <c r="BB186"/>
  <c r="BC186"/>
  <c r="BD186"/>
  <c r="BF186"/>
  <c r="BG186"/>
  <c r="BH186"/>
  <c r="BI186"/>
  <c r="BJ186"/>
  <c r="BK186"/>
  <c r="BL186"/>
  <c r="BM186"/>
  <c r="BO186"/>
  <c r="BP186"/>
  <c r="BQ186"/>
  <c r="BR186"/>
  <c r="BS186"/>
  <c r="BT186"/>
  <c r="BU186"/>
  <c r="BV186"/>
  <c r="BX186"/>
  <c r="BY186"/>
  <c r="BZ186"/>
  <c r="CA186"/>
  <c r="CB186"/>
  <c r="CC186"/>
  <c r="CD186"/>
  <c r="CE186"/>
  <c r="CG186"/>
  <c r="CH186"/>
  <c r="CI186"/>
  <c r="CJ186"/>
  <c r="CK186"/>
  <c r="CL186"/>
  <c r="CM186"/>
  <c r="CN186"/>
  <c r="D187"/>
  <c r="E187"/>
  <c r="F187"/>
  <c r="G187"/>
  <c r="H187"/>
  <c r="I187"/>
  <c r="J187"/>
  <c r="K187"/>
  <c r="M187"/>
  <c r="N187"/>
  <c r="O187"/>
  <c r="P187"/>
  <c r="Q187"/>
  <c r="R187"/>
  <c r="S187"/>
  <c r="T187"/>
  <c r="V187"/>
  <c r="W187"/>
  <c r="X187"/>
  <c r="Y187"/>
  <c r="Z187"/>
  <c r="AA187"/>
  <c r="AB187"/>
  <c r="AC187"/>
  <c r="AE187"/>
  <c r="AF187"/>
  <c r="AG187"/>
  <c r="AH187"/>
  <c r="AI187"/>
  <c r="AJ187"/>
  <c r="AK187"/>
  <c r="AL187"/>
  <c r="AN187"/>
  <c r="AO187"/>
  <c r="AP187"/>
  <c r="AQ187"/>
  <c r="AR187"/>
  <c r="AS187"/>
  <c r="AT187"/>
  <c r="AU187"/>
  <c r="AW187"/>
  <c r="AX187"/>
  <c r="AY187"/>
  <c r="AZ187"/>
  <c r="BA187"/>
  <c r="BB187"/>
  <c r="BC187"/>
  <c r="BD187"/>
  <c r="BF187"/>
  <c r="BG187"/>
  <c r="BH187"/>
  <c r="BI187"/>
  <c r="BJ187"/>
  <c r="BK187"/>
  <c r="BL187"/>
  <c r="BM187"/>
  <c r="BO187"/>
  <c r="BP187"/>
  <c r="BQ187"/>
  <c r="BR187"/>
  <c r="BS187"/>
  <c r="BT187"/>
  <c r="BU187"/>
  <c r="BV187"/>
  <c r="BX187"/>
  <c r="BY187"/>
  <c r="BZ187"/>
  <c r="CA187"/>
  <c r="CB187"/>
  <c r="CC187"/>
  <c r="CD187"/>
  <c r="CE187"/>
  <c r="CG187"/>
  <c r="CH187"/>
  <c r="CI187"/>
  <c r="CJ187"/>
  <c r="CK187"/>
  <c r="CL187"/>
  <c r="CM187"/>
  <c r="CN187"/>
  <c r="D188"/>
  <c r="E188"/>
  <c r="F188"/>
  <c r="G188"/>
  <c r="H188"/>
  <c r="I188"/>
  <c r="J188"/>
  <c r="K188"/>
  <c r="M188"/>
  <c r="N188"/>
  <c r="O188"/>
  <c r="P188"/>
  <c r="Q188"/>
  <c r="R188"/>
  <c r="S188"/>
  <c r="T188"/>
  <c r="V188"/>
  <c r="W188"/>
  <c r="X188"/>
  <c r="Y188"/>
  <c r="Z188"/>
  <c r="AA188"/>
  <c r="AB188"/>
  <c r="AC188"/>
  <c r="AE188"/>
  <c r="AF188"/>
  <c r="AG188"/>
  <c r="AH188"/>
  <c r="AI188"/>
  <c r="AJ188"/>
  <c r="AK188"/>
  <c r="AL188"/>
  <c r="AN188"/>
  <c r="AO188"/>
  <c r="AP188"/>
  <c r="AQ188"/>
  <c r="AR188"/>
  <c r="AS188"/>
  <c r="AT188"/>
  <c r="AU188"/>
  <c r="AW188"/>
  <c r="AX188"/>
  <c r="AY188"/>
  <c r="AZ188"/>
  <c r="BA188"/>
  <c r="BB188"/>
  <c r="BC188"/>
  <c r="BD188"/>
  <c r="BF188"/>
  <c r="BG188"/>
  <c r="BH188"/>
  <c r="BI188"/>
  <c r="BJ188"/>
  <c r="BK188"/>
  <c r="BL188"/>
  <c r="BM188"/>
  <c r="BO188"/>
  <c r="BP188"/>
  <c r="BQ188"/>
  <c r="BR188"/>
  <c r="BS188"/>
  <c r="BT188"/>
  <c r="BU188"/>
  <c r="BV188"/>
  <c r="BX188"/>
  <c r="BY188"/>
  <c r="BZ188"/>
  <c r="CA188"/>
  <c r="CB188"/>
  <c r="CC188"/>
  <c r="CD188"/>
  <c r="CE188"/>
  <c r="CG188"/>
  <c r="CH188"/>
  <c r="CI188"/>
  <c r="CJ188"/>
  <c r="CK188"/>
  <c r="CL188"/>
  <c r="CM188"/>
  <c r="CN188"/>
  <c r="D189"/>
  <c r="E189"/>
  <c r="F189"/>
  <c r="G189"/>
  <c r="H189"/>
  <c r="I189"/>
  <c r="J189"/>
  <c r="K189"/>
  <c r="M189"/>
  <c r="N189"/>
  <c r="O189"/>
  <c r="P189"/>
  <c r="Q189"/>
  <c r="R189"/>
  <c r="S189"/>
  <c r="T189"/>
  <c r="V189"/>
  <c r="W189"/>
  <c r="X189"/>
  <c r="Y189"/>
  <c r="Z189"/>
  <c r="AA189"/>
  <c r="AB189"/>
  <c r="AC189"/>
  <c r="AE189"/>
  <c r="AF189"/>
  <c r="AG189"/>
  <c r="AH189"/>
  <c r="AI189"/>
  <c r="AJ189"/>
  <c r="AK189"/>
  <c r="AL189"/>
  <c r="AN189"/>
  <c r="AO189"/>
  <c r="AP189"/>
  <c r="AQ189"/>
  <c r="AR189"/>
  <c r="AS189"/>
  <c r="AT189"/>
  <c r="AU189"/>
  <c r="AW189"/>
  <c r="AX189"/>
  <c r="AY189"/>
  <c r="AZ189"/>
  <c r="BA189"/>
  <c r="BB189"/>
  <c r="BC189"/>
  <c r="BD189"/>
  <c r="BF189"/>
  <c r="BG189"/>
  <c r="BH189"/>
  <c r="BI189"/>
  <c r="BJ189"/>
  <c r="BK189"/>
  <c r="BL189"/>
  <c r="BM189"/>
  <c r="BO189"/>
  <c r="BP189"/>
  <c r="BQ189"/>
  <c r="BR189"/>
  <c r="BS189"/>
  <c r="BT189"/>
  <c r="BU189"/>
  <c r="BV189"/>
  <c r="BX189"/>
  <c r="BY189"/>
  <c r="BZ189"/>
  <c r="CA189"/>
  <c r="CB189"/>
  <c r="CC189"/>
  <c r="CD189"/>
  <c r="CE189"/>
  <c r="CG189"/>
  <c r="CH189"/>
  <c r="CI189"/>
  <c r="CJ189"/>
  <c r="CK189"/>
  <c r="CL189"/>
  <c r="CM189"/>
  <c r="CN189"/>
  <c r="D190"/>
  <c r="E190"/>
  <c r="F190"/>
  <c r="G190"/>
  <c r="H190"/>
  <c r="I190"/>
  <c r="J190"/>
  <c r="K190"/>
  <c r="M190"/>
  <c r="N190"/>
  <c r="O190"/>
  <c r="P190"/>
  <c r="Q190"/>
  <c r="R190"/>
  <c r="S190"/>
  <c r="T190"/>
  <c r="V190"/>
  <c r="W190"/>
  <c r="X190"/>
  <c r="Y190"/>
  <c r="Z190"/>
  <c r="AA190"/>
  <c r="AB190"/>
  <c r="AC190"/>
  <c r="AE190"/>
  <c r="AF190"/>
  <c r="AG190"/>
  <c r="AH190"/>
  <c r="AI190"/>
  <c r="AJ190"/>
  <c r="AK190"/>
  <c r="AL190"/>
  <c r="AN190"/>
  <c r="AO190"/>
  <c r="AP190"/>
  <c r="AQ190"/>
  <c r="AR190"/>
  <c r="AS190"/>
  <c r="AT190"/>
  <c r="AU190"/>
  <c r="AW190"/>
  <c r="AX190"/>
  <c r="AY190"/>
  <c r="AZ190"/>
  <c r="BA190"/>
  <c r="BB190"/>
  <c r="BC190"/>
  <c r="BD190"/>
  <c r="BF190"/>
  <c r="BG190"/>
  <c r="BH190"/>
  <c r="BI190"/>
  <c r="BJ190"/>
  <c r="BK190"/>
  <c r="BL190"/>
  <c r="BM190"/>
  <c r="BO190"/>
  <c r="BP190"/>
  <c r="BQ190"/>
  <c r="BR190"/>
  <c r="BS190"/>
  <c r="BT190"/>
  <c r="BU190"/>
  <c r="BV190"/>
  <c r="BX190"/>
  <c r="BY190"/>
  <c r="BZ190"/>
  <c r="CA190"/>
  <c r="CB190"/>
  <c r="CC190"/>
  <c r="CD190"/>
  <c r="CE190"/>
  <c r="CG190"/>
  <c r="CH190"/>
  <c r="CI190"/>
  <c r="CJ190"/>
  <c r="CK190"/>
  <c r="CL190"/>
  <c r="CM190"/>
  <c r="CN190"/>
  <c r="D191"/>
  <c r="E191"/>
  <c r="F191"/>
  <c r="G191"/>
  <c r="H191"/>
  <c r="I191"/>
  <c r="J191"/>
  <c r="K191"/>
  <c r="M191"/>
  <c r="N191"/>
  <c r="O191"/>
  <c r="P191"/>
  <c r="Q191"/>
  <c r="R191"/>
  <c r="S191"/>
  <c r="T191"/>
  <c r="V191"/>
  <c r="W191"/>
  <c r="X191"/>
  <c r="Y191"/>
  <c r="Z191"/>
  <c r="AA191"/>
  <c r="AB191"/>
  <c r="AC191"/>
  <c r="AE191"/>
  <c r="AF191"/>
  <c r="AG191"/>
  <c r="AH191"/>
  <c r="AI191"/>
  <c r="AJ191"/>
  <c r="AK191"/>
  <c r="AL191"/>
  <c r="AN191"/>
  <c r="AO191"/>
  <c r="AP191"/>
  <c r="AQ191"/>
  <c r="AR191"/>
  <c r="AS191"/>
  <c r="AT191"/>
  <c r="AU191"/>
  <c r="AW191"/>
  <c r="AX191"/>
  <c r="AY191"/>
  <c r="AZ191"/>
  <c r="BA191"/>
  <c r="BB191"/>
  <c r="BC191"/>
  <c r="BD191"/>
  <c r="BF191"/>
  <c r="BG191"/>
  <c r="BH191"/>
  <c r="BI191"/>
  <c r="BJ191"/>
  <c r="BK191"/>
  <c r="BL191"/>
  <c r="BM191"/>
  <c r="BO191"/>
  <c r="BP191"/>
  <c r="BQ191"/>
  <c r="BR191"/>
  <c r="BS191"/>
  <c r="BT191"/>
  <c r="BU191"/>
  <c r="BV191"/>
  <c r="BX191"/>
  <c r="BY191"/>
  <c r="BZ191"/>
  <c r="CA191"/>
  <c r="CB191"/>
  <c r="CC191"/>
  <c r="CD191"/>
  <c r="CE191"/>
  <c r="CG191"/>
  <c r="CH191"/>
  <c r="CI191"/>
  <c r="CJ191"/>
  <c r="CK191"/>
  <c r="CL191"/>
  <c r="CM191"/>
  <c r="CN191"/>
  <c r="D192"/>
  <c r="E192"/>
  <c r="F192"/>
  <c r="G192"/>
  <c r="H192"/>
  <c r="I192"/>
  <c r="J192"/>
  <c r="K192"/>
  <c r="M192"/>
  <c r="N192"/>
  <c r="O192"/>
  <c r="P192"/>
  <c r="Q192"/>
  <c r="R192"/>
  <c r="S192"/>
  <c r="T192"/>
  <c r="V192"/>
  <c r="W192"/>
  <c r="X192"/>
  <c r="Y192"/>
  <c r="Z192"/>
  <c r="AA192"/>
  <c r="AB192"/>
  <c r="AC192"/>
  <c r="AE192"/>
  <c r="AF192"/>
  <c r="AG192"/>
  <c r="AH192"/>
  <c r="AI192"/>
  <c r="AJ192"/>
  <c r="AK192"/>
  <c r="AL192"/>
  <c r="AN192"/>
  <c r="AO192"/>
  <c r="AP192"/>
  <c r="AQ192"/>
  <c r="AR192"/>
  <c r="AS192"/>
  <c r="AT192"/>
  <c r="AU192"/>
  <c r="AW192"/>
  <c r="AX192"/>
  <c r="AY192"/>
  <c r="AZ192"/>
  <c r="BA192"/>
  <c r="BB192"/>
  <c r="BC192"/>
  <c r="BD192"/>
  <c r="BF192"/>
  <c r="BG192"/>
  <c r="BH192"/>
  <c r="BI192"/>
  <c r="BJ192"/>
  <c r="BK192"/>
  <c r="BL192"/>
  <c r="BM192"/>
  <c r="BO192"/>
  <c r="BP192"/>
  <c r="BQ192"/>
  <c r="BR192"/>
  <c r="BS192"/>
  <c r="BT192"/>
  <c r="BU192"/>
  <c r="BV192"/>
  <c r="BX192"/>
  <c r="BY192"/>
  <c r="BZ192"/>
  <c r="CA192"/>
  <c r="CB192"/>
  <c r="CC192"/>
  <c r="CD192"/>
  <c r="CE192"/>
  <c r="CG192"/>
  <c r="CH192"/>
  <c r="CI192"/>
  <c r="CJ192"/>
  <c r="CK192"/>
  <c r="CL192"/>
  <c r="CM192"/>
  <c r="CN192"/>
  <c r="D193"/>
  <c r="E193"/>
  <c r="F193"/>
  <c r="G193"/>
  <c r="H193"/>
  <c r="I193"/>
  <c r="J193"/>
  <c r="K193"/>
  <c r="M193"/>
  <c r="N193"/>
  <c r="O193"/>
  <c r="P193"/>
  <c r="Q193"/>
  <c r="R193"/>
  <c r="S193"/>
  <c r="T193"/>
  <c r="V193"/>
  <c r="W193"/>
  <c r="X193"/>
  <c r="Y193"/>
  <c r="Z193"/>
  <c r="AA193"/>
  <c r="AB193"/>
  <c r="AC193"/>
  <c r="AE193"/>
  <c r="AF193"/>
  <c r="AG193"/>
  <c r="AH193"/>
  <c r="AI193"/>
  <c r="AJ193"/>
  <c r="AK193"/>
  <c r="AL193"/>
  <c r="AN193"/>
  <c r="AO193"/>
  <c r="AP193"/>
  <c r="AQ193"/>
  <c r="AR193"/>
  <c r="AS193"/>
  <c r="AT193"/>
  <c r="AU193"/>
  <c r="AW193"/>
  <c r="AX193"/>
  <c r="AY193"/>
  <c r="AZ193"/>
  <c r="BA193"/>
  <c r="BB193"/>
  <c r="BC193"/>
  <c r="BD193"/>
  <c r="BF193"/>
  <c r="BG193"/>
  <c r="BH193"/>
  <c r="BI193"/>
  <c r="BJ193"/>
  <c r="BK193"/>
  <c r="BL193"/>
  <c r="BM193"/>
  <c r="BO193"/>
  <c r="BP193"/>
  <c r="BQ193"/>
  <c r="BR193"/>
  <c r="BS193"/>
  <c r="BT193"/>
  <c r="BU193"/>
  <c r="BV193"/>
  <c r="BX193"/>
  <c r="BY193"/>
  <c r="BZ193"/>
  <c r="CA193"/>
  <c r="CB193"/>
  <c r="CC193"/>
  <c r="CD193"/>
  <c r="CE193"/>
  <c r="CG193"/>
  <c r="CH193"/>
  <c r="CI193"/>
  <c r="CJ193"/>
  <c r="CK193"/>
  <c r="CL193"/>
  <c r="CM193"/>
  <c r="CN193"/>
  <c r="D194"/>
  <c r="E194"/>
  <c r="F194"/>
  <c r="G194"/>
  <c r="H194"/>
  <c r="I194"/>
  <c r="J194"/>
  <c r="K194"/>
  <c r="M194"/>
  <c r="N194"/>
  <c r="O194"/>
  <c r="P194"/>
  <c r="Q194"/>
  <c r="R194"/>
  <c r="S194"/>
  <c r="T194"/>
  <c r="V194"/>
  <c r="W194"/>
  <c r="X194"/>
  <c r="Y194"/>
  <c r="Z194"/>
  <c r="AA194"/>
  <c r="AB194"/>
  <c r="AC194"/>
  <c r="AE194"/>
  <c r="AF194"/>
  <c r="AG194"/>
  <c r="AH194"/>
  <c r="AI194"/>
  <c r="AJ194"/>
  <c r="AK194"/>
  <c r="AL194"/>
  <c r="AN194"/>
  <c r="AO194"/>
  <c r="AP194"/>
  <c r="AQ194"/>
  <c r="AR194"/>
  <c r="AS194"/>
  <c r="AT194"/>
  <c r="AU194"/>
  <c r="AW194"/>
  <c r="AX194"/>
  <c r="AY194"/>
  <c r="AZ194"/>
  <c r="BA194"/>
  <c r="BB194"/>
  <c r="BC194"/>
  <c r="BD194"/>
  <c r="BF194"/>
  <c r="BG194"/>
  <c r="BH194"/>
  <c r="BI194"/>
  <c r="BJ194"/>
  <c r="BK194"/>
  <c r="BL194"/>
  <c r="BM194"/>
  <c r="BO194"/>
  <c r="BP194"/>
  <c r="BQ194"/>
  <c r="BR194"/>
  <c r="BS194"/>
  <c r="BT194"/>
  <c r="BU194"/>
  <c r="BV194"/>
  <c r="BX194"/>
  <c r="BY194"/>
  <c r="BZ194"/>
  <c r="CA194"/>
  <c r="CB194"/>
  <c r="CC194"/>
  <c r="CD194"/>
  <c r="CE194"/>
  <c r="CG194"/>
  <c r="CH194"/>
  <c r="CI194"/>
  <c r="CJ194"/>
  <c r="CK194"/>
  <c r="CL194"/>
  <c r="CM194"/>
  <c r="CN194"/>
  <c r="D195"/>
  <c r="E195"/>
  <c r="F195"/>
  <c r="G195"/>
  <c r="H195"/>
  <c r="I195"/>
  <c r="J195"/>
  <c r="K195"/>
  <c r="M195"/>
  <c r="N195"/>
  <c r="O195"/>
  <c r="P195"/>
  <c r="Q195"/>
  <c r="R195"/>
  <c r="S195"/>
  <c r="T195"/>
  <c r="V195"/>
  <c r="W195"/>
  <c r="X195"/>
  <c r="Y195"/>
  <c r="Z195"/>
  <c r="AA195"/>
  <c r="AB195"/>
  <c r="AC195"/>
  <c r="AE195"/>
  <c r="AF195"/>
  <c r="AG195"/>
  <c r="AH195"/>
  <c r="AI195"/>
  <c r="AJ195"/>
  <c r="AK195"/>
  <c r="AL195"/>
  <c r="AN195"/>
  <c r="AO195"/>
  <c r="AP195"/>
  <c r="AQ195"/>
  <c r="AR195"/>
  <c r="AS195"/>
  <c r="AT195"/>
  <c r="AU195"/>
  <c r="AW195"/>
  <c r="AX195"/>
  <c r="AY195"/>
  <c r="AZ195"/>
  <c r="BA195"/>
  <c r="BB195"/>
  <c r="BC195"/>
  <c r="BD195"/>
  <c r="BF195"/>
  <c r="BG195"/>
  <c r="BH195"/>
  <c r="BI195"/>
  <c r="BJ195"/>
  <c r="BK195"/>
  <c r="BL195"/>
  <c r="BM195"/>
  <c r="BO195"/>
  <c r="BP195"/>
  <c r="BQ195"/>
  <c r="BR195"/>
  <c r="BS195"/>
  <c r="BT195"/>
  <c r="BU195"/>
  <c r="BV195"/>
  <c r="BX195"/>
  <c r="BY195"/>
  <c r="BZ195"/>
  <c r="CA195"/>
  <c r="CB195"/>
  <c r="CC195"/>
  <c r="CD195"/>
  <c r="CE195"/>
  <c r="CG195"/>
  <c r="CH195"/>
  <c r="CI195"/>
  <c r="CJ195"/>
  <c r="CK195"/>
  <c r="CL195"/>
  <c r="CM195"/>
  <c r="CN195"/>
  <c r="D196"/>
  <c r="E196"/>
  <c r="F196"/>
  <c r="G196"/>
  <c r="H196"/>
  <c r="I196"/>
  <c r="J196"/>
  <c r="K196"/>
  <c r="M196"/>
  <c r="N196"/>
  <c r="O196"/>
  <c r="P196"/>
  <c r="Q196"/>
  <c r="R196"/>
  <c r="S196"/>
  <c r="T196"/>
  <c r="V196"/>
  <c r="W196"/>
  <c r="X196"/>
  <c r="Y196"/>
  <c r="Z196"/>
  <c r="AA196"/>
  <c r="AB196"/>
  <c r="AC196"/>
  <c r="AE196"/>
  <c r="AF196"/>
  <c r="AG196"/>
  <c r="AH196"/>
  <c r="AI196"/>
  <c r="AJ196"/>
  <c r="AK196"/>
  <c r="AL196"/>
  <c r="AN196"/>
  <c r="AO196"/>
  <c r="AP196"/>
  <c r="AQ196"/>
  <c r="AR196"/>
  <c r="AS196"/>
  <c r="AT196"/>
  <c r="AU196"/>
  <c r="AW196"/>
  <c r="AX196"/>
  <c r="AY196"/>
  <c r="AZ196"/>
  <c r="BA196"/>
  <c r="BB196"/>
  <c r="BC196"/>
  <c r="BD196"/>
  <c r="BF196"/>
  <c r="BG196"/>
  <c r="BH196"/>
  <c r="BI196"/>
  <c r="BJ196"/>
  <c r="BK196"/>
  <c r="BL196"/>
  <c r="BM196"/>
  <c r="BO196"/>
  <c r="BP196"/>
  <c r="BQ196"/>
  <c r="BR196"/>
  <c r="BS196"/>
  <c r="BT196"/>
  <c r="BU196"/>
  <c r="BV196"/>
  <c r="BX196"/>
  <c r="BY196"/>
  <c r="BZ196"/>
  <c r="CA196"/>
  <c r="CB196"/>
  <c r="CC196"/>
  <c r="CD196"/>
  <c r="CE196"/>
  <c r="CG196"/>
  <c r="CH196"/>
  <c r="CI196"/>
  <c r="CJ196"/>
  <c r="CK196"/>
  <c r="CL196"/>
  <c r="CM196"/>
  <c r="CN196"/>
  <c r="D197"/>
  <c r="E197"/>
  <c r="F197"/>
  <c r="G197"/>
  <c r="H197"/>
  <c r="I197"/>
  <c r="J197"/>
  <c r="K197"/>
  <c r="M197"/>
  <c r="N197"/>
  <c r="O197"/>
  <c r="P197"/>
  <c r="Q197"/>
  <c r="R197"/>
  <c r="S197"/>
  <c r="T197"/>
  <c r="V197"/>
  <c r="W197"/>
  <c r="X197"/>
  <c r="Y197"/>
  <c r="Z197"/>
  <c r="AA197"/>
  <c r="AB197"/>
  <c r="AC197"/>
  <c r="AE197"/>
  <c r="AF197"/>
  <c r="AG197"/>
  <c r="AH197"/>
  <c r="AI197"/>
  <c r="AJ197"/>
  <c r="AK197"/>
  <c r="AL197"/>
  <c r="AN197"/>
  <c r="AO197"/>
  <c r="AP197"/>
  <c r="AQ197"/>
  <c r="AR197"/>
  <c r="AS197"/>
  <c r="AT197"/>
  <c r="AU197"/>
  <c r="AW197"/>
  <c r="AX197"/>
  <c r="AY197"/>
  <c r="AZ197"/>
  <c r="BA197"/>
  <c r="BB197"/>
  <c r="BC197"/>
  <c r="BD197"/>
  <c r="BF197"/>
  <c r="BG197"/>
  <c r="BH197"/>
  <c r="BI197"/>
  <c r="BJ197"/>
  <c r="BK197"/>
  <c r="BL197"/>
  <c r="BM197"/>
  <c r="BO197"/>
  <c r="BP197"/>
  <c r="BQ197"/>
  <c r="BR197"/>
  <c r="BS197"/>
  <c r="BT197"/>
  <c r="BU197"/>
  <c r="BV197"/>
  <c r="BX197"/>
  <c r="BY197"/>
  <c r="BZ197"/>
  <c r="CA197"/>
  <c r="CB197"/>
  <c r="CC197"/>
  <c r="CD197"/>
  <c r="CE197"/>
  <c r="CG197"/>
  <c r="CH197"/>
  <c r="CI197"/>
  <c r="CJ197"/>
  <c r="CK197"/>
  <c r="CL197"/>
  <c r="CM197"/>
  <c r="CN197"/>
  <c r="D198"/>
  <c r="E198"/>
  <c r="F198"/>
  <c r="G198"/>
  <c r="H198"/>
  <c r="I198"/>
  <c r="J198"/>
  <c r="K198"/>
  <c r="M198"/>
  <c r="N198"/>
  <c r="O198"/>
  <c r="P198"/>
  <c r="Q198"/>
  <c r="R198"/>
  <c r="S198"/>
  <c r="T198"/>
  <c r="V198"/>
  <c r="W198"/>
  <c r="X198"/>
  <c r="Y198"/>
  <c r="Z198"/>
  <c r="AA198"/>
  <c r="AB198"/>
  <c r="AC198"/>
  <c r="AE198"/>
  <c r="AF198"/>
  <c r="AG198"/>
  <c r="AH198"/>
  <c r="AI198"/>
  <c r="AJ198"/>
  <c r="AK198"/>
  <c r="AL198"/>
  <c r="AN198"/>
  <c r="AO198"/>
  <c r="AP198"/>
  <c r="AQ198"/>
  <c r="AR198"/>
  <c r="AS198"/>
  <c r="AT198"/>
  <c r="AU198"/>
  <c r="AW198"/>
  <c r="AX198"/>
  <c r="AY198"/>
  <c r="AZ198"/>
  <c r="BA198"/>
  <c r="BB198"/>
  <c r="BC198"/>
  <c r="BD198"/>
  <c r="BF198"/>
  <c r="BG198"/>
  <c r="BH198"/>
  <c r="BI198"/>
  <c r="BJ198"/>
  <c r="BK198"/>
  <c r="BL198"/>
  <c r="BM198"/>
  <c r="BO198"/>
  <c r="BP198"/>
  <c r="BQ198"/>
  <c r="BR198"/>
  <c r="BS198"/>
  <c r="BT198"/>
  <c r="BU198"/>
  <c r="BV198"/>
  <c r="BX198"/>
  <c r="BY198"/>
  <c r="BZ198"/>
  <c r="CA198"/>
  <c r="CB198"/>
  <c r="CC198"/>
  <c r="CD198"/>
  <c r="CE198"/>
  <c r="CG198"/>
  <c r="CH198"/>
  <c r="CI198"/>
  <c r="CJ198"/>
  <c r="CK198"/>
  <c r="CL198"/>
  <c r="CM198"/>
  <c r="CN198"/>
  <c r="D199"/>
  <c r="E199"/>
  <c r="F199"/>
  <c r="G199"/>
  <c r="H199"/>
  <c r="I199"/>
  <c r="J199"/>
  <c r="K199"/>
  <c r="M199"/>
  <c r="N199"/>
  <c r="O199"/>
  <c r="P199"/>
  <c r="Q199"/>
  <c r="R199"/>
  <c r="S199"/>
  <c r="T199"/>
  <c r="V199"/>
  <c r="W199"/>
  <c r="X199"/>
  <c r="Y199"/>
  <c r="Z199"/>
  <c r="AA199"/>
  <c r="AB199"/>
  <c r="AC199"/>
  <c r="AE199"/>
  <c r="AF199"/>
  <c r="AG199"/>
  <c r="AH199"/>
  <c r="AI199"/>
  <c r="AJ199"/>
  <c r="AK199"/>
  <c r="AL199"/>
  <c r="AN199"/>
  <c r="AO199"/>
  <c r="AP199"/>
  <c r="AQ199"/>
  <c r="AR199"/>
  <c r="AS199"/>
  <c r="AT199"/>
  <c r="AU199"/>
  <c r="AW199"/>
  <c r="AX199"/>
  <c r="AY199"/>
  <c r="AZ199"/>
  <c r="BA199"/>
  <c r="BB199"/>
  <c r="BC199"/>
  <c r="BD199"/>
  <c r="BF199"/>
  <c r="BG199"/>
  <c r="BH199"/>
  <c r="BI199"/>
  <c r="BJ199"/>
  <c r="BK199"/>
  <c r="BL199"/>
  <c r="BM199"/>
  <c r="BO199"/>
  <c r="BP199"/>
  <c r="BQ199"/>
  <c r="BR199"/>
  <c r="BS199"/>
  <c r="BT199"/>
  <c r="BU199"/>
  <c r="BV199"/>
  <c r="BX199"/>
  <c r="BY199"/>
  <c r="BZ199"/>
  <c r="CA199"/>
  <c r="CB199"/>
  <c r="CC199"/>
  <c r="CD199"/>
  <c r="CE199"/>
  <c r="CG199"/>
  <c r="CH199"/>
  <c r="CI199"/>
  <c r="CJ199"/>
  <c r="CK199"/>
  <c r="CL199"/>
  <c r="CM199"/>
  <c r="CN199"/>
  <c r="D200"/>
  <c r="E200"/>
  <c r="F200"/>
  <c r="G200"/>
  <c r="H200"/>
  <c r="I200"/>
  <c r="J200"/>
  <c r="K200"/>
  <c r="M200"/>
  <c r="N200"/>
  <c r="O200"/>
  <c r="P200"/>
  <c r="Q200"/>
  <c r="R200"/>
  <c r="S200"/>
  <c r="T200"/>
  <c r="V200"/>
  <c r="W200"/>
  <c r="X200"/>
  <c r="Y200"/>
  <c r="Z200"/>
  <c r="AA200"/>
  <c r="AB200"/>
  <c r="AC200"/>
  <c r="AE200"/>
  <c r="AF200"/>
  <c r="AG200"/>
  <c r="AH200"/>
  <c r="AI200"/>
  <c r="AJ200"/>
  <c r="AK200"/>
  <c r="AL200"/>
  <c r="AN200"/>
  <c r="AO200"/>
  <c r="AP200"/>
  <c r="AQ200"/>
  <c r="AR200"/>
  <c r="AS200"/>
  <c r="AT200"/>
  <c r="AU200"/>
  <c r="AW200"/>
  <c r="AX200"/>
  <c r="AY200"/>
  <c r="AZ200"/>
  <c r="BA200"/>
  <c r="BB200"/>
  <c r="BC200"/>
  <c r="BD200"/>
  <c r="BF200"/>
  <c r="BG200"/>
  <c r="BH200"/>
  <c r="BI200"/>
  <c r="BJ200"/>
  <c r="BK200"/>
  <c r="BL200"/>
  <c r="BM200"/>
  <c r="BO200"/>
  <c r="BP200"/>
  <c r="BQ200"/>
  <c r="BR200"/>
  <c r="BS200"/>
  <c r="BT200"/>
  <c r="BU200"/>
  <c r="BV200"/>
  <c r="BX200"/>
  <c r="BY200"/>
  <c r="BZ200"/>
  <c r="CA200"/>
  <c r="CB200"/>
  <c r="CC200"/>
  <c r="CD200"/>
  <c r="CE200"/>
  <c r="CG200"/>
  <c r="CH200"/>
  <c r="CI200"/>
  <c r="CJ200"/>
  <c r="CK200"/>
  <c r="CL200"/>
  <c r="CM200"/>
  <c r="CN200"/>
  <c r="D201"/>
  <c r="E201"/>
  <c r="F201"/>
  <c r="G201"/>
  <c r="H201"/>
  <c r="I201"/>
  <c r="J201"/>
  <c r="K201"/>
  <c r="M201"/>
  <c r="N201"/>
  <c r="O201"/>
  <c r="P201"/>
  <c r="Q201"/>
  <c r="R201"/>
  <c r="S201"/>
  <c r="T201"/>
  <c r="V201"/>
  <c r="W201"/>
  <c r="X201"/>
  <c r="Y201"/>
  <c r="Z201"/>
  <c r="AA201"/>
  <c r="AB201"/>
  <c r="AC201"/>
  <c r="AE201"/>
  <c r="AF201"/>
  <c r="AG201"/>
  <c r="AH201"/>
  <c r="AI201"/>
  <c r="AJ201"/>
  <c r="AK201"/>
  <c r="AL201"/>
  <c r="AN201"/>
  <c r="AO201"/>
  <c r="AP201"/>
  <c r="AQ201"/>
  <c r="AR201"/>
  <c r="AS201"/>
  <c r="AT201"/>
  <c r="AU201"/>
  <c r="AW201"/>
  <c r="AX201"/>
  <c r="AY201"/>
  <c r="AZ201"/>
  <c r="BA201"/>
  <c r="BB201"/>
  <c r="BC201"/>
  <c r="BD201"/>
  <c r="BF201"/>
  <c r="BG201"/>
  <c r="BH201"/>
  <c r="BI201"/>
  <c r="BJ201"/>
  <c r="BK201"/>
  <c r="BL201"/>
  <c r="BM201"/>
  <c r="BO201"/>
  <c r="BP201"/>
  <c r="BQ201"/>
  <c r="BR201"/>
  <c r="BS201"/>
  <c r="BT201"/>
  <c r="BU201"/>
  <c r="BV201"/>
  <c r="BX201"/>
  <c r="BY201"/>
  <c r="BZ201"/>
  <c r="CA201"/>
  <c r="CB201"/>
  <c r="CC201"/>
  <c r="CD201"/>
  <c r="CE201"/>
  <c r="CG201"/>
  <c r="CH201"/>
  <c r="CI201"/>
  <c r="CJ201"/>
  <c r="CK201"/>
  <c r="CL201"/>
  <c r="CM201"/>
  <c r="CN201"/>
  <c r="D202"/>
  <c r="E202"/>
  <c r="F202"/>
  <c r="G202"/>
  <c r="H202"/>
  <c r="I202"/>
  <c r="J202"/>
  <c r="K202"/>
  <c r="M202"/>
  <c r="N202"/>
  <c r="O202"/>
  <c r="P202"/>
  <c r="Q202"/>
  <c r="R202"/>
  <c r="S202"/>
  <c r="T202"/>
  <c r="V202"/>
  <c r="W202"/>
  <c r="X202"/>
  <c r="Y202"/>
  <c r="Z202"/>
  <c r="AA202"/>
  <c r="AB202"/>
  <c r="AC202"/>
  <c r="AE202"/>
  <c r="AF202"/>
  <c r="AG202"/>
  <c r="AH202"/>
  <c r="AI202"/>
  <c r="AJ202"/>
  <c r="AK202"/>
  <c r="AL202"/>
  <c r="AN202"/>
  <c r="AO202"/>
  <c r="AP202"/>
  <c r="AQ202"/>
  <c r="AR202"/>
  <c r="AS202"/>
  <c r="AT202"/>
  <c r="AU202"/>
  <c r="AW202"/>
  <c r="AX202"/>
  <c r="AY202"/>
  <c r="AZ202"/>
  <c r="BA202"/>
  <c r="BB202"/>
  <c r="BC202"/>
  <c r="BD202"/>
  <c r="BF202"/>
  <c r="BG202"/>
  <c r="BH202"/>
  <c r="BI202"/>
  <c r="BJ202"/>
  <c r="BK202"/>
  <c r="BL202"/>
  <c r="BM202"/>
  <c r="BO202"/>
  <c r="BP202"/>
  <c r="BQ202"/>
  <c r="BR202"/>
  <c r="BS202"/>
  <c r="BT202"/>
  <c r="BU202"/>
  <c r="BV202"/>
  <c r="BX202"/>
  <c r="BY202"/>
  <c r="BZ202"/>
  <c r="CA202"/>
  <c r="CB202"/>
  <c r="CC202"/>
  <c r="CD202"/>
  <c r="CE202"/>
  <c r="CG202"/>
  <c r="CH202"/>
  <c r="CI202"/>
  <c r="CJ202"/>
  <c r="CK202"/>
  <c r="CL202"/>
  <c r="CM202"/>
  <c r="CN202"/>
  <c r="D203"/>
  <c r="E203"/>
  <c r="F203"/>
  <c r="G203"/>
  <c r="H203"/>
  <c r="I203"/>
  <c r="J203"/>
  <c r="K203"/>
  <c r="M203"/>
  <c r="N203"/>
  <c r="O203"/>
  <c r="P203"/>
  <c r="Q203"/>
  <c r="R203"/>
  <c r="S203"/>
  <c r="T203"/>
  <c r="V203"/>
  <c r="W203"/>
  <c r="X203"/>
  <c r="Y203"/>
  <c r="Z203"/>
  <c r="AA203"/>
  <c r="AB203"/>
  <c r="AC203"/>
  <c r="AE203"/>
  <c r="AF203"/>
  <c r="AG203"/>
  <c r="AH203"/>
  <c r="AI203"/>
  <c r="AJ203"/>
  <c r="AK203"/>
  <c r="AL203"/>
  <c r="AN203"/>
  <c r="AO203"/>
  <c r="AP203"/>
  <c r="AQ203"/>
  <c r="AR203"/>
  <c r="AS203"/>
  <c r="AT203"/>
  <c r="AU203"/>
  <c r="AW203"/>
  <c r="AX203"/>
  <c r="AY203"/>
  <c r="AZ203"/>
  <c r="BA203"/>
  <c r="BB203"/>
  <c r="BC203"/>
  <c r="BD203"/>
  <c r="BF203"/>
  <c r="BG203"/>
  <c r="BH203"/>
  <c r="BI203"/>
  <c r="BJ203"/>
  <c r="BK203"/>
  <c r="BL203"/>
  <c r="BM203"/>
  <c r="BO203"/>
  <c r="BP203"/>
  <c r="BQ203"/>
  <c r="BR203"/>
  <c r="BS203"/>
  <c r="BT203"/>
  <c r="BU203"/>
  <c r="BV203"/>
  <c r="BX203"/>
  <c r="BY203"/>
  <c r="BZ203"/>
  <c r="CA203"/>
  <c r="CB203"/>
  <c r="CC203"/>
  <c r="CD203"/>
  <c r="CE203"/>
  <c r="CG203"/>
  <c r="CH203"/>
  <c r="CI203"/>
  <c r="CJ203"/>
  <c r="CK203"/>
  <c r="CL203"/>
  <c r="CM203"/>
  <c r="CN203"/>
  <c r="D204"/>
  <c r="E204"/>
  <c r="F204"/>
  <c r="G204"/>
  <c r="H204"/>
  <c r="I204"/>
  <c r="J204"/>
  <c r="K204"/>
  <c r="M204"/>
  <c r="N204"/>
  <c r="O204"/>
  <c r="P204"/>
  <c r="Q204"/>
  <c r="R204"/>
  <c r="S204"/>
  <c r="T204"/>
  <c r="V204"/>
  <c r="W204"/>
  <c r="X204"/>
  <c r="Y204"/>
  <c r="Z204"/>
  <c r="AA204"/>
  <c r="AB204"/>
  <c r="AC204"/>
  <c r="AE204"/>
  <c r="AF204"/>
  <c r="AG204"/>
  <c r="AH204"/>
  <c r="AI204"/>
  <c r="AJ204"/>
  <c r="AK204"/>
  <c r="AL204"/>
  <c r="AN204"/>
  <c r="AO204"/>
  <c r="AP204"/>
  <c r="AQ204"/>
  <c r="AR204"/>
  <c r="AS204"/>
  <c r="AT204"/>
  <c r="AU204"/>
  <c r="AW204"/>
  <c r="AX204"/>
  <c r="AY204"/>
  <c r="AZ204"/>
  <c r="BA204"/>
  <c r="BB204"/>
  <c r="BC204"/>
  <c r="BD204"/>
  <c r="BF204"/>
  <c r="BG204"/>
  <c r="BH204"/>
  <c r="BI204"/>
  <c r="BJ204"/>
  <c r="BK204"/>
  <c r="BL204"/>
  <c r="BM204"/>
  <c r="BO204"/>
  <c r="BP204"/>
  <c r="BQ204"/>
  <c r="BR204"/>
  <c r="BS204"/>
  <c r="BT204"/>
  <c r="BU204"/>
  <c r="BV204"/>
  <c r="BX204"/>
  <c r="BY204"/>
  <c r="BZ204"/>
  <c r="CA204"/>
  <c r="CB204"/>
  <c r="CC204"/>
  <c r="CD204"/>
  <c r="CE204"/>
  <c r="CG204"/>
  <c r="CH204"/>
  <c r="CI204"/>
  <c r="CJ204"/>
  <c r="CK204"/>
  <c r="CL204"/>
  <c r="CM204"/>
  <c r="CN204"/>
  <c r="D205"/>
  <c r="E205"/>
  <c r="F205"/>
  <c r="G205"/>
  <c r="H205"/>
  <c r="I205"/>
  <c r="J205"/>
  <c r="K205"/>
  <c r="M205"/>
  <c r="N205"/>
  <c r="O205"/>
  <c r="P205"/>
  <c r="Q205"/>
  <c r="R205"/>
  <c r="S205"/>
  <c r="T205"/>
  <c r="V205"/>
  <c r="W205"/>
  <c r="X205"/>
  <c r="Y205"/>
  <c r="Z205"/>
  <c r="AA205"/>
  <c r="AB205"/>
  <c r="AC205"/>
  <c r="AE205"/>
  <c r="AF205"/>
  <c r="AG205"/>
  <c r="AH205"/>
  <c r="AI205"/>
  <c r="AJ205"/>
  <c r="AK205"/>
  <c r="AL205"/>
  <c r="AN205"/>
  <c r="AO205"/>
  <c r="AP205"/>
  <c r="AQ205"/>
  <c r="AR205"/>
  <c r="AS205"/>
  <c r="AT205"/>
  <c r="AU205"/>
  <c r="AW205"/>
  <c r="AX205"/>
  <c r="AY205"/>
  <c r="AZ205"/>
  <c r="BA205"/>
  <c r="BB205"/>
  <c r="BC205"/>
  <c r="BD205"/>
  <c r="BF205"/>
  <c r="BG205"/>
  <c r="BH205"/>
  <c r="BI205"/>
  <c r="BJ205"/>
  <c r="BK205"/>
  <c r="BL205"/>
  <c r="BM205"/>
  <c r="BO205"/>
  <c r="BP205"/>
  <c r="BQ205"/>
  <c r="BR205"/>
  <c r="BS205"/>
  <c r="BT205"/>
  <c r="BU205"/>
  <c r="BV205"/>
  <c r="BX205"/>
  <c r="BY205"/>
  <c r="BZ205"/>
  <c r="CA205"/>
  <c r="CB205"/>
  <c r="CC205"/>
  <c r="CD205"/>
  <c r="CE205"/>
  <c r="CG205"/>
  <c r="CH205"/>
  <c r="CI205"/>
  <c r="CJ205"/>
  <c r="CK205"/>
  <c r="CL205"/>
  <c r="CM205"/>
  <c r="CN205"/>
  <c r="D206"/>
  <c r="E206"/>
  <c r="F206"/>
  <c r="G206"/>
  <c r="H206"/>
  <c r="I206"/>
  <c r="J206"/>
  <c r="K206"/>
  <c r="M206"/>
  <c r="N206"/>
  <c r="O206"/>
  <c r="P206"/>
  <c r="Q206"/>
  <c r="R206"/>
  <c r="S206"/>
  <c r="T206"/>
  <c r="V206"/>
  <c r="W206"/>
  <c r="X206"/>
  <c r="Y206"/>
  <c r="Z206"/>
  <c r="AA206"/>
  <c r="AB206"/>
  <c r="AC206"/>
  <c r="AE206"/>
  <c r="AF206"/>
  <c r="AG206"/>
  <c r="AH206"/>
  <c r="AI206"/>
  <c r="AJ206"/>
  <c r="AK206"/>
  <c r="AL206"/>
  <c r="AN206"/>
  <c r="AO206"/>
  <c r="AP206"/>
  <c r="AQ206"/>
  <c r="AR206"/>
  <c r="AS206"/>
  <c r="AT206"/>
  <c r="AU206"/>
  <c r="AW206"/>
  <c r="AX206"/>
  <c r="AY206"/>
  <c r="AZ206"/>
  <c r="BA206"/>
  <c r="BB206"/>
  <c r="BC206"/>
  <c r="BD206"/>
  <c r="BF206"/>
  <c r="BG206"/>
  <c r="BH206"/>
  <c r="BI206"/>
  <c r="BJ206"/>
  <c r="BK206"/>
  <c r="BL206"/>
  <c r="BM206"/>
  <c r="BO206"/>
  <c r="BP206"/>
  <c r="BQ206"/>
  <c r="BR206"/>
  <c r="BS206"/>
  <c r="BT206"/>
  <c r="BU206"/>
  <c r="BV206"/>
  <c r="BX206"/>
  <c r="BY206"/>
  <c r="BZ206"/>
  <c r="CA206"/>
  <c r="CB206"/>
  <c r="CC206"/>
  <c r="CD206"/>
  <c r="CE206"/>
  <c r="CG206"/>
  <c r="CH206"/>
  <c r="CI206"/>
  <c r="CJ206"/>
  <c r="CK206"/>
  <c r="CL206"/>
  <c r="CM206"/>
  <c r="CN206"/>
  <c r="D207"/>
  <c r="E207"/>
  <c r="F207"/>
  <c r="G207"/>
  <c r="H207"/>
  <c r="I207"/>
  <c r="J207"/>
  <c r="K207"/>
  <c r="M207"/>
  <c r="N207"/>
  <c r="O207"/>
  <c r="P207"/>
  <c r="Q207"/>
  <c r="R207"/>
  <c r="S207"/>
  <c r="T207"/>
  <c r="V207"/>
  <c r="W207"/>
  <c r="X207"/>
  <c r="Y207"/>
  <c r="Z207"/>
  <c r="AA207"/>
  <c r="AB207"/>
  <c r="AC207"/>
  <c r="AE207"/>
  <c r="AF207"/>
  <c r="AG207"/>
  <c r="AH207"/>
  <c r="AI207"/>
  <c r="AJ207"/>
  <c r="AK207"/>
  <c r="AL207"/>
  <c r="AN207"/>
  <c r="AO207"/>
  <c r="AP207"/>
  <c r="AQ207"/>
  <c r="AR207"/>
  <c r="AS207"/>
  <c r="AT207"/>
  <c r="AU207"/>
  <c r="AW207"/>
  <c r="AX207"/>
  <c r="AY207"/>
  <c r="AZ207"/>
  <c r="BA207"/>
  <c r="BB207"/>
  <c r="BC207"/>
  <c r="BD207"/>
  <c r="BF207"/>
  <c r="BG207"/>
  <c r="BH207"/>
  <c r="BI207"/>
  <c r="BJ207"/>
  <c r="BK207"/>
  <c r="BL207"/>
  <c r="BM207"/>
  <c r="BO207"/>
  <c r="BP207"/>
  <c r="BQ207"/>
  <c r="BR207"/>
  <c r="BS207"/>
  <c r="BT207"/>
  <c r="BU207"/>
  <c r="BV207"/>
  <c r="BX207"/>
  <c r="BY207"/>
  <c r="BZ207"/>
  <c r="CA207"/>
  <c r="CB207"/>
  <c r="CC207"/>
  <c r="CD207"/>
  <c r="CE207"/>
  <c r="CG207"/>
  <c r="CH207"/>
  <c r="CI207"/>
  <c r="CJ207"/>
  <c r="CK207"/>
  <c r="CL207"/>
  <c r="CM207"/>
  <c r="CN207"/>
  <c r="D208"/>
  <c r="E208"/>
  <c r="F208"/>
  <c r="G208"/>
  <c r="H208"/>
  <c r="I208"/>
  <c r="J208"/>
  <c r="K208"/>
  <c r="M208"/>
  <c r="N208"/>
  <c r="O208"/>
  <c r="P208"/>
  <c r="Q208"/>
  <c r="R208"/>
  <c r="S208"/>
  <c r="T208"/>
  <c r="V208"/>
  <c r="W208"/>
  <c r="X208"/>
  <c r="Y208"/>
  <c r="Z208"/>
  <c r="AA208"/>
  <c r="AB208"/>
  <c r="AC208"/>
  <c r="AE208"/>
  <c r="AF208"/>
  <c r="AG208"/>
  <c r="AH208"/>
  <c r="AI208"/>
  <c r="AJ208"/>
  <c r="AK208"/>
  <c r="AL208"/>
  <c r="AN208"/>
  <c r="AO208"/>
  <c r="AP208"/>
  <c r="AQ208"/>
  <c r="AR208"/>
  <c r="AS208"/>
  <c r="AT208"/>
  <c r="AU208"/>
  <c r="AW208"/>
  <c r="AX208"/>
  <c r="AY208"/>
  <c r="AZ208"/>
  <c r="BA208"/>
  <c r="BB208"/>
  <c r="BC208"/>
  <c r="BD208"/>
  <c r="BF208"/>
  <c r="BG208"/>
  <c r="BH208"/>
  <c r="BI208"/>
  <c r="BJ208"/>
  <c r="BK208"/>
  <c r="BL208"/>
  <c r="BM208"/>
  <c r="BO208"/>
  <c r="BP208"/>
  <c r="BQ208"/>
  <c r="BR208"/>
  <c r="BS208"/>
  <c r="BT208"/>
  <c r="BU208"/>
  <c r="BV208"/>
  <c r="BX208"/>
  <c r="BY208"/>
  <c r="BZ208"/>
  <c r="CA208"/>
  <c r="CB208"/>
  <c r="CC208"/>
  <c r="CD208"/>
  <c r="CE208"/>
  <c r="CG208"/>
  <c r="CH208"/>
  <c r="CI208"/>
  <c r="CJ208"/>
  <c r="CK208"/>
  <c r="CL208"/>
  <c r="CM208"/>
  <c r="CN208"/>
  <c r="D209"/>
  <c r="E209"/>
  <c r="F209"/>
  <c r="G209"/>
  <c r="H209"/>
  <c r="I209"/>
  <c r="J209"/>
  <c r="K209"/>
  <c r="M209"/>
  <c r="N209"/>
  <c r="O209"/>
  <c r="P209"/>
  <c r="Q209"/>
  <c r="R209"/>
  <c r="S209"/>
  <c r="T209"/>
  <c r="V209"/>
  <c r="W209"/>
  <c r="X209"/>
  <c r="Y209"/>
  <c r="Z209"/>
  <c r="AA209"/>
  <c r="AB209"/>
  <c r="AC209"/>
  <c r="AE209"/>
  <c r="AF209"/>
  <c r="AG209"/>
  <c r="AH209"/>
  <c r="AI209"/>
  <c r="AJ209"/>
  <c r="AK209"/>
  <c r="AL209"/>
  <c r="AN209"/>
  <c r="AO209"/>
  <c r="AP209"/>
  <c r="AQ209"/>
  <c r="AR209"/>
  <c r="AS209"/>
  <c r="AT209"/>
  <c r="AU209"/>
  <c r="AW209"/>
  <c r="AX209"/>
  <c r="AY209"/>
  <c r="AZ209"/>
  <c r="BA209"/>
  <c r="BB209"/>
  <c r="BC209"/>
  <c r="BD209"/>
  <c r="BF209"/>
  <c r="BG209"/>
  <c r="BH209"/>
  <c r="BI209"/>
  <c r="BJ209"/>
  <c r="BK209"/>
  <c r="BL209"/>
  <c r="BM209"/>
  <c r="BO209"/>
  <c r="BP209"/>
  <c r="BQ209"/>
  <c r="BR209"/>
  <c r="BS209"/>
  <c r="BT209"/>
  <c r="BU209"/>
  <c r="BV209"/>
  <c r="BX209"/>
  <c r="BY209"/>
  <c r="BZ209"/>
  <c r="CA209"/>
  <c r="CB209"/>
  <c r="CC209"/>
  <c r="CD209"/>
  <c r="CE209"/>
  <c r="CG209"/>
  <c r="CH209"/>
  <c r="CI209"/>
  <c r="CJ209"/>
  <c r="CK209"/>
  <c r="CL209"/>
  <c r="CM209"/>
  <c r="CN209"/>
  <c r="D210"/>
  <c r="E210"/>
  <c r="F210"/>
  <c r="G210"/>
  <c r="H210"/>
  <c r="I210"/>
  <c r="J210"/>
  <c r="K210"/>
  <c r="M210"/>
  <c r="N210"/>
  <c r="O210"/>
  <c r="P210"/>
  <c r="Q210"/>
  <c r="R210"/>
  <c r="S210"/>
  <c r="T210"/>
  <c r="V210"/>
  <c r="W210"/>
  <c r="X210"/>
  <c r="Y210"/>
  <c r="Z210"/>
  <c r="AA210"/>
  <c r="AB210"/>
  <c r="AC210"/>
  <c r="AE210"/>
  <c r="AF210"/>
  <c r="AG210"/>
  <c r="AH210"/>
  <c r="AI210"/>
  <c r="AJ210"/>
  <c r="AK210"/>
  <c r="AL210"/>
  <c r="AN210"/>
  <c r="AO210"/>
  <c r="AP210"/>
  <c r="AQ210"/>
  <c r="AR210"/>
  <c r="AS210"/>
  <c r="AT210"/>
  <c r="AU210"/>
  <c r="AW210"/>
  <c r="AX210"/>
  <c r="AY210"/>
  <c r="AZ210"/>
  <c r="BA210"/>
  <c r="BB210"/>
  <c r="BC210"/>
  <c r="BD210"/>
  <c r="BF210"/>
  <c r="BG210"/>
  <c r="BH210"/>
  <c r="BI210"/>
  <c r="BJ210"/>
  <c r="BK210"/>
  <c r="BL210"/>
  <c r="BM210"/>
  <c r="BO210"/>
  <c r="BP210"/>
  <c r="BQ210"/>
  <c r="BR210"/>
  <c r="BS210"/>
  <c r="BT210"/>
  <c r="BU210"/>
  <c r="BV210"/>
  <c r="BX210"/>
  <c r="BY210"/>
  <c r="BZ210"/>
  <c r="CA210"/>
  <c r="CB210"/>
  <c r="CC210"/>
  <c r="CD210"/>
  <c r="CE210"/>
  <c r="CG210"/>
  <c r="CH210"/>
  <c r="CI210"/>
  <c r="CJ210"/>
  <c r="CK210"/>
  <c r="CL210"/>
  <c r="CM210"/>
  <c r="CN210"/>
  <c r="D211"/>
  <c r="E211"/>
  <c r="F211"/>
  <c r="G211"/>
  <c r="H211"/>
  <c r="I211"/>
  <c r="J211"/>
  <c r="K211"/>
  <c r="M211"/>
  <c r="N211"/>
  <c r="O211"/>
  <c r="P211"/>
  <c r="Q211"/>
  <c r="R211"/>
  <c r="S211"/>
  <c r="T211"/>
  <c r="V211"/>
  <c r="W211"/>
  <c r="X211"/>
  <c r="Y211"/>
  <c r="Z211"/>
  <c r="AA211"/>
  <c r="AB211"/>
  <c r="AC211"/>
  <c r="AE211"/>
  <c r="AF211"/>
  <c r="AG211"/>
  <c r="AH211"/>
  <c r="AI211"/>
  <c r="AJ211"/>
  <c r="AK211"/>
  <c r="AL211"/>
  <c r="AN211"/>
  <c r="AO211"/>
  <c r="AP211"/>
  <c r="AQ211"/>
  <c r="AR211"/>
  <c r="AS211"/>
  <c r="AT211"/>
  <c r="AU211"/>
  <c r="AW211"/>
  <c r="AX211"/>
  <c r="AY211"/>
  <c r="AZ211"/>
  <c r="BA211"/>
  <c r="BB211"/>
  <c r="BC211"/>
  <c r="BD211"/>
  <c r="BF211"/>
  <c r="BG211"/>
  <c r="BH211"/>
  <c r="BI211"/>
  <c r="BJ211"/>
  <c r="BK211"/>
  <c r="BL211"/>
  <c r="BM211"/>
  <c r="BO211"/>
  <c r="BP211"/>
  <c r="BQ211"/>
  <c r="BR211"/>
  <c r="BS211"/>
  <c r="BT211"/>
  <c r="BU211"/>
  <c r="BV211"/>
  <c r="BX211"/>
  <c r="BY211"/>
  <c r="BZ211"/>
  <c r="CA211"/>
  <c r="CB211"/>
  <c r="CC211"/>
  <c r="CD211"/>
  <c r="CE211"/>
  <c r="CG211"/>
  <c r="CH211"/>
  <c r="CI211"/>
  <c r="CJ211"/>
  <c r="CK211"/>
  <c r="CL211"/>
  <c r="CM211"/>
  <c r="CN211"/>
  <c r="D212"/>
  <c r="E212"/>
  <c r="F212"/>
  <c r="G212"/>
  <c r="H212"/>
  <c r="I212"/>
  <c r="J212"/>
  <c r="K212"/>
  <c r="M212"/>
  <c r="N212"/>
  <c r="O212"/>
  <c r="P212"/>
  <c r="Q212"/>
  <c r="R212"/>
  <c r="S212"/>
  <c r="T212"/>
  <c r="V212"/>
  <c r="W212"/>
  <c r="X212"/>
  <c r="Y212"/>
  <c r="Z212"/>
  <c r="AA212"/>
  <c r="AB212"/>
  <c r="AC212"/>
  <c r="AE212"/>
  <c r="AF212"/>
  <c r="AG212"/>
  <c r="AH212"/>
  <c r="AI212"/>
  <c r="AJ212"/>
  <c r="AK212"/>
  <c r="AL212"/>
  <c r="AN212"/>
  <c r="AO212"/>
  <c r="AP212"/>
  <c r="AQ212"/>
  <c r="AR212"/>
  <c r="AS212"/>
  <c r="AT212"/>
  <c r="AU212"/>
  <c r="AW212"/>
  <c r="AX212"/>
  <c r="AY212"/>
  <c r="AZ212"/>
  <c r="BA212"/>
  <c r="BB212"/>
  <c r="BC212"/>
  <c r="BD212"/>
  <c r="BF212"/>
  <c r="BG212"/>
  <c r="BH212"/>
  <c r="BI212"/>
  <c r="BJ212"/>
  <c r="BK212"/>
  <c r="BL212"/>
  <c r="BM212"/>
  <c r="BO212"/>
  <c r="BP212"/>
  <c r="BQ212"/>
  <c r="BR212"/>
  <c r="BS212"/>
  <c r="BT212"/>
  <c r="BU212"/>
  <c r="BV212"/>
  <c r="BX212"/>
  <c r="BY212"/>
  <c r="BZ212"/>
  <c r="CA212"/>
  <c r="CB212"/>
  <c r="CC212"/>
  <c r="CD212"/>
  <c r="CE212"/>
  <c r="CG212"/>
  <c r="CH212"/>
  <c r="CI212"/>
  <c r="CJ212"/>
  <c r="CK212"/>
  <c r="CL212"/>
  <c r="CM212"/>
  <c r="CN212"/>
  <c r="D213"/>
  <c r="E213"/>
  <c r="F213"/>
  <c r="G213"/>
  <c r="H213"/>
  <c r="I213"/>
  <c r="J213"/>
  <c r="K213"/>
  <c r="M213"/>
  <c r="N213"/>
  <c r="O213"/>
  <c r="P213"/>
  <c r="Q213"/>
  <c r="R213"/>
  <c r="S213"/>
  <c r="T213"/>
  <c r="V213"/>
  <c r="W213"/>
  <c r="X213"/>
  <c r="Y213"/>
  <c r="Z213"/>
  <c r="AA213"/>
  <c r="AB213"/>
  <c r="AC213"/>
  <c r="AE213"/>
  <c r="AF213"/>
  <c r="AG213"/>
  <c r="AH213"/>
  <c r="AI213"/>
  <c r="AJ213"/>
  <c r="AK213"/>
  <c r="AL213"/>
  <c r="AN213"/>
  <c r="AO213"/>
  <c r="AP213"/>
  <c r="AQ213"/>
  <c r="AR213"/>
  <c r="AS213"/>
  <c r="AT213"/>
  <c r="AU213"/>
  <c r="AW213"/>
  <c r="AX213"/>
  <c r="AY213"/>
  <c r="AZ213"/>
  <c r="BA213"/>
  <c r="BB213"/>
  <c r="BC213"/>
  <c r="BD213"/>
  <c r="BF213"/>
  <c r="BG213"/>
  <c r="BH213"/>
  <c r="BI213"/>
  <c r="BJ213"/>
  <c r="BK213"/>
  <c r="BL213"/>
  <c r="BM213"/>
  <c r="BO213"/>
  <c r="BP213"/>
  <c r="BQ213"/>
  <c r="BR213"/>
  <c r="BS213"/>
  <c r="BT213"/>
  <c r="BU213"/>
  <c r="BV213"/>
  <c r="BX213"/>
  <c r="BY213"/>
  <c r="BZ213"/>
  <c r="CA213"/>
  <c r="CB213"/>
  <c r="CC213"/>
  <c r="CD213"/>
  <c r="CE213"/>
  <c r="CG213"/>
  <c r="CH213"/>
  <c r="CI213"/>
  <c r="CJ213"/>
  <c r="CK213"/>
  <c r="CL213"/>
  <c r="CM213"/>
  <c r="CN213"/>
  <c r="D214"/>
  <c r="E214"/>
  <c r="F214"/>
  <c r="G214"/>
  <c r="H214"/>
  <c r="I214"/>
  <c r="J214"/>
  <c r="K214"/>
  <c r="M214"/>
  <c r="N214"/>
  <c r="O214"/>
  <c r="P214"/>
  <c r="Q214"/>
  <c r="R214"/>
  <c r="S214"/>
  <c r="T214"/>
  <c r="V214"/>
  <c r="W214"/>
  <c r="X214"/>
  <c r="Y214"/>
  <c r="Z214"/>
  <c r="AA214"/>
  <c r="AB214"/>
  <c r="AC214"/>
  <c r="AE214"/>
  <c r="AF214"/>
  <c r="AG214"/>
  <c r="AH214"/>
  <c r="AI214"/>
  <c r="AJ214"/>
  <c r="AK214"/>
  <c r="AL214"/>
  <c r="AN214"/>
  <c r="AO214"/>
  <c r="AP214"/>
  <c r="AQ214"/>
  <c r="AR214"/>
  <c r="AS214"/>
  <c r="AT214"/>
  <c r="AU214"/>
  <c r="AW214"/>
  <c r="AX214"/>
  <c r="AY214"/>
  <c r="AZ214"/>
  <c r="BA214"/>
  <c r="BB214"/>
  <c r="BC214"/>
  <c r="BD214"/>
  <c r="BF214"/>
  <c r="BG214"/>
  <c r="BH214"/>
  <c r="BI214"/>
  <c r="BJ214"/>
  <c r="BK214"/>
  <c r="BL214"/>
  <c r="BM214"/>
  <c r="BO214"/>
  <c r="BP214"/>
  <c r="BQ214"/>
  <c r="BR214"/>
  <c r="BS214"/>
  <c r="BT214"/>
  <c r="BU214"/>
  <c r="BV214"/>
  <c r="BX214"/>
  <c r="BY214"/>
  <c r="BZ214"/>
  <c r="CA214"/>
  <c r="CB214"/>
  <c r="CC214"/>
  <c r="CD214"/>
  <c r="CE214"/>
  <c r="CG214"/>
  <c r="CH214"/>
  <c r="CI214"/>
  <c r="CJ214"/>
  <c r="CK214"/>
  <c r="CL214"/>
  <c r="CM214"/>
  <c r="CN214"/>
  <c r="D215"/>
  <c r="E215"/>
  <c r="F215"/>
  <c r="G215"/>
  <c r="H215"/>
  <c r="I215"/>
  <c r="J215"/>
  <c r="K215"/>
  <c r="M215"/>
  <c r="N215"/>
  <c r="O215"/>
  <c r="P215"/>
  <c r="Q215"/>
  <c r="R215"/>
  <c r="S215"/>
  <c r="T215"/>
  <c r="V215"/>
  <c r="W215"/>
  <c r="X215"/>
  <c r="Y215"/>
  <c r="Z215"/>
  <c r="AA215"/>
  <c r="AB215"/>
  <c r="AC215"/>
  <c r="AE215"/>
  <c r="AF215"/>
  <c r="AG215"/>
  <c r="AH215"/>
  <c r="AI215"/>
  <c r="AJ215"/>
  <c r="AK215"/>
  <c r="AL215"/>
  <c r="AN215"/>
  <c r="AO215"/>
  <c r="AP215"/>
  <c r="AQ215"/>
  <c r="AR215"/>
  <c r="AS215"/>
  <c r="AT215"/>
  <c r="AU215"/>
  <c r="AW215"/>
  <c r="AX215"/>
  <c r="AY215"/>
  <c r="AZ215"/>
  <c r="BA215"/>
  <c r="BB215"/>
  <c r="BC215"/>
  <c r="BD215"/>
  <c r="BF215"/>
  <c r="BG215"/>
  <c r="BH215"/>
  <c r="BI215"/>
  <c r="BJ215"/>
  <c r="BK215"/>
  <c r="BL215"/>
  <c r="BM215"/>
  <c r="BO215"/>
  <c r="BP215"/>
  <c r="BQ215"/>
  <c r="BR215"/>
  <c r="BS215"/>
  <c r="BT215"/>
  <c r="BU215"/>
  <c r="BV215"/>
  <c r="BX215"/>
  <c r="BY215"/>
  <c r="BZ215"/>
  <c r="CA215"/>
  <c r="CB215"/>
  <c r="CC215"/>
  <c r="CD215"/>
  <c r="CE215"/>
  <c r="CG215"/>
  <c r="CH215"/>
  <c r="CI215"/>
  <c r="CJ215"/>
  <c r="CK215"/>
  <c r="CL215"/>
  <c r="CM215"/>
  <c r="CN215"/>
  <c r="D216"/>
  <c r="E216"/>
  <c r="F216"/>
  <c r="G216"/>
  <c r="H216"/>
  <c r="I216"/>
  <c r="J216"/>
  <c r="K216"/>
  <c r="M216"/>
  <c r="N216"/>
  <c r="O216"/>
  <c r="P216"/>
  <c r="Q216"/>
  <c r="R216"/>
  <c r="S216"/>
  <c r="T216"/>
  <c r="V216"/>
  <c r="W216"/>
  <c r="X216"/>
  <c r="Y216"/>
  <c r="Z216"/>
  <c r="AA216"/>
  <c r="AB216"/>
  <c r="AC216"/>
  <c r="AE216"/>
  <c r="AF216"/>
  <c r="AG216"/>
  <c r="AH216"/>
  <c r="AI216"/>
  <c r="AJ216"/>
  <c r="AK216"/>
  <c r="AL216"/>
  <c r="AN216"/>
  <c r="AO216"/>
  <c r="AP216"/>
  <c r="AQ216"/>
  <c r="AR216"/>
  <c r="AS216"/>
  <c r="AT216"/>
  <c r="AU216"/>
  <c r="AW216"/>
  <c r="AX216"/>
  <c r="AY216"/>
  <c r="AZ216"/>
  <c r="BA216"/>
  <c r="BB216"/>
  <c r="BC216"/>
  <c r="BD216"/>
  <c r="BF216"/>
  <c r="BG216"/>
  <c r="BH216"/>
  <c r="BI216"/>
  <c r="BJ216"/>
  <c r="BK216"/>
  <c r="BL216"/>
  <c r="BM216"/>
  <c r="BO216"/>
  <c r="BP216"/>
  <c r="BQ216"/>
  <c r="BR216"/>
  <c r="BS216"/>
  <c r="BT216"/>
  <c r="BU216"/>
  <c r="BV216"/>
  <c r="BX216"/>
  <c r="BY216"/>
  <c r="BZ216"/>
  <c r="CA216"/>
  <c r="CB216"/>
  <c r="CC216"/>
  <c r="CD216"/>
  <c r="CE216"/>
  <c r="CG216"/>
  <c r="CH216"/>
  <c r="CI216"/>
  <c r="CJ216"/>
  <c r="CK216"/>
  <c r="CL216"/>
  <c r="CM216"/>
  <c r="CN216"/>
  <c r="D217"/>
  <c r="E217"/>
  <c r="F217"/>
  <c r="G217"/>
  <c r="H217"/>
  <c r="I217"/>
  <c r="J217"/>
  <c r="K217"/>
  <c r="M217"/>
  <c r="N217"/>
  <c r="O217"/>
  <c r="P217"/>
  <c r="Q217"/>
  <c r="R217"/>
  <c r="S217"/>
  <c r="T217"/>
  <c r="V217"/>
  <c r="W217"/>
  <c r="X217"/>
  <c r="Y217"/>
  <c r="Z217"/>
  <c r="AA217"/>
  <c r="AB217"/>
  <c r="AC217"/>
  <c r="AE217"/>
  <c r="AF217"/>
  <c r="AG217"/>
  <c r="AH217"/>
  <c r="AI217"/>
  <c r="AJ217"/>
  <c r="AK217"/>
  <c r="AL217"/>
  <c r="AN217"/>
  <c r="AO217"/>
  <c r="AP217"/>
  <c r="AQ217"/>
  <c r="AR217"/>
  <c r="AS217"/>
  <c r="AT217"/>
  <c r="AU217"/>
  <c r="AW217"/>
  <c r="AX217"/>
  <c r="AY217"/>
  <c r="AZ217"/>
  <c r="BA217"/>
  <c r="BB217"/>
  <c r="BC217"/>
  <c r="BD217"/>
  <c r="BF217"/>
  <c r="BG217"/>
  <c r="BH217"/>
  <c r="BI217"/>
  <c r="BJ217"/>
  <c r="BK217"/>
  <c r="BL217"/>
  <c r="BM217"/>
  <c r="BO217"/>
  <c r="BP217"/>
  <c r="BQ217"/>
  <c r="BR217"/>
  <c r="BS217"/>
  <c r="BT217"/>
  <c r="BU217"/>
  <c r="BV217"/>
  <c r="BX217"/>
  <c r="BY217"/>
  <c r="BZ217"/>
  <c r="CA217"/>
  <c r="CB217"/>
  <c r="CC217"/>
  <c r="CD217"/>
  <c r="CE217"/>
  <c r="CG217"/>
  <c r="CH217"/>
  <c r="CI217"/>
  <c r="CJ217"/>
  <c r="CK217"/>
  <c r="CL217"/>
  <c r="CM217"/>
  <c r="CN217"/>
  <c r="D218"/>
  <c r="E218"/>
  <c r="F218"/>
  <c r="G218"/>
  <c r="H218"/>
  <c r="I218"/>
  <c r="J218"/>
  <c r="K218"/>
  <c r="M218"/>
  <c r="N218"/>
  <c r="O218"/>
  <c r="P218"/>
  <c r="Q218"/>
  <c r="R218"/>
  <c r="S218"/>
  <c r="T218"/>
  <c r="V218"/>
  <c r="W218"/>
  <c r="X218"/>
  <c r="Y218"/>
  <c r="Z218"/>
  <c r="AA218"/>
  <c r="AB218"/>
  <c r="AC218"/>
  <c r="AE218"/>
  <c r="AF218"/>
  <c r="AG218"/>
  <c r="AH218"/>
  <c r="AI218"/>
  <c r="AJ218"/>
  <c r="AK218"/>
  <c r="AL218"/>
  <c r="AN218"/>
  <c r="AO218"/>
  <c r="AP218"/>
  <c r="AQ218"/>
  <c r="AR218"/>
  <c r="AS218"/>
  <c r="AT218"/>
  <c r="AU218"/>
  <c r="AW218"/>
  <c r="AX218"/>
  <c r="AY218"/>
  <c r="AZ218"/>
  <c r="BA218"/>
  <c r="BB218"/>
  <c r="BC218"/>
  <c r="BD218"/>
  <c r="BF218"/>
  <c r="BG218"/>
  <c r="BH218"/>
  <c r="BI218"/>
  <c r="BJ218"/>
  <c r="BK218"/>
  <c r="BL218"/>
  <c r="BM218"/>
  <c r="BO218"/>
  <c r="BP218"/>
  <c r="BQ218"/>
  <c r="BR218"/>
  <c r="BS218"/>
  <c r="BT218"/>
  <c r="BU218"/>
  <c r="BV218"/>
  <c r="BX218"/>
  <c r="BY218"/>
  <c r="BZ218"/>
  <c r="CA218"/>
  <c r="CB218"/>
  <c r="CC218"/>
  <c r="CD218"/>
  <c r="CE218"/>
  <c r="CG218"/>
  <c r="CH218"/>
  <c r="CI218"/>
  <c r="CJ218"/>
  <c r="CK218"/>
  <c r="CL218"/>
  <c r="CM218"/>
  <c r="CN218"/>
  <c r="D219"/>
  <c r="E219"/>
  <c r="F219"/>
  <c r="G219"/>
  <c r="H219"/>
  <c r="I219"/>
  <c r="J219"/>
  <c r="K219"/>
  <c r="M219"/>
  <c r="N219"/>
  <c r="O219"/>
  <c r="P219"/>
  <c r="Q219"/>
  <c r="R219"/>
  <c r="S219"/>
  <c r="T219"/>
  <c r="V219"/>
  <c r="W219"/>
  <c r="X219"/>
  <c r="Y219"/>
  <c r="Z219"/>
  <c r="AA219"/>
  <c r="AB219"/>
  <c r="AC219"/>
  <c r="AE219"/>
  <c r="AF219"/>
  <c r="AG219"/>
  <c r="AH219"/>
  <c r="AI219"/>
  <c r="AJ219"/>
  <c r="AK219"/>
  <c r="AL219"/>
  <c r="AN219"/>
  <c r="AO219"/>
  <c r="AP219"/>
  <c r="AQ219"/>
  <c r="AR219"/>
  <c r="AS219"/>
  <c r="AT219"/>
  <c r="AU219"/>
  <c r="AW219"/>
  <c r="AX219"/>
  <c r="AY219"/>
  <c r="AZ219"/>
  <c r="BA219"/>
  <c r="BB219"/>
  <c r="BC219"/>
  <c r="BD219"/>
  <c r="BF219"/>
  <c r="BG219"/>
  <c r="BH219"/>
  <c r="BI219"/>
  <c r="BJ219"/>
  <c r="BK219"/>
  <c r="BL219"/>
  <c r="BM219"/>
  <c r="BO219"/>
  <c r="BP219"/>
  <c r="BQ219"/>
  <c r="BR219"/>
  <c r="BS219"/>
  <c r="BT219"/>
  <c r="BU219"/>
  <c r="BV219"/>
  <c r="BX219"/>
  <c r="BY219"/>
  <c r="BZ219"/>
  <c r="CA219"/>
  <c r="CB219"/>
  <c r="CC219"/>
  <c r="CD219"/>
  <c r="CE219"/>
  <c r="CG219"/>
  <c r="CH219"/>
  <c r="CI219"/>
  <c r="CJ219"/>
  <c r="CK219"/>
  <c r="CL219"/>
  <c r="CM219"/>
  <c r="CN219"/>
  <c r="D220"/>
  <c r="E220"/>
  <c r="F220"/>
  <c r="G220"/>
  <c r="H220"/>
  <c r="I220"/>
  <c r="J220"/>
  <c r="K220"/>
  <c r="M220"/>
  <c r="N220"/>
  <c r="O220"/>
  <c r="P220"/>
  <c r="Q220"/>
  <c r="R220"/>
  <c r="S220"/>
  <c r="T220"/>
  <c r="V220"/>
  <c r="W220"/>
  <c r="X220"/>
  <c r="Y220"/>
  <c r="Z220"/>
  <c r="AA220"/>
  <c r="AB220"/>
  <c r="AC220"/>
  <c r="AE220"/>
  <c r="AF220"/>
  <c r="AG220"/>
  <c r="AH220"/>
  <c r="AI220"/>
  <c r="AJ220"/>
  <c r="AK220"/>
  <c r="AL220"/>
  <c r="AN220"/>
  <c r="AO220"/>
  <c r="AP220"/>
  <c r="AQ220"/>
  <c r="AR220"/>
  <c r="AS220"/>
  <c r="AT220"/>
  <c r="AU220"/>
  <c r="AW220"/>
  <c r="AX220"/>
  <c r="AY220"/>
  <c r="AZ220"/>
  <c r="BA220"/>
  <c r="BB220"/>
  <c r="BC220"/>
  <c r="BD220"/>
  <c r="BF220"/>
  <c r="BG220"/>
  <c r="BH220"/>
  <c r="BI220"/>
  <c r="BJ220"/>
  <c r="BK220"/>
  <c r="BL220"/>
  <c r="BM220"/>
  <c r="BO220"/>
  <c r="BP220"/>
  <c r="BQ220"/>
  <c r="BR220"/>
  <c r="BS220"/>
  <c r="BT220"/>
  <c r="BU220"/>
  <c r="BV220"/>
  <c r="BX220"/>
  <c r="BY220"/>
  <c r="BZ220"/>
  <c r="CA220"/>
  <c r="CB220"/>
  <c r="CC220"/>
  <c r="CD220"/>
  <c r="CE220"/>
  <c r="CG220"/>
  <c r="CH220"/>
  <c r="CI220"/>
  <c r="CJ220"/>
  <c r="CK220"/>
  <c r="CL220"/>
  <c r="CM220"/>
  <c r="CN220"/>
  <c r="D221"/>
  <c r="E221"/>
  <c r="F221"/>
  <c r="G221"/>
  <c r="H221"/>
  <c r="I221"/>
  <c r="J221"/>
  <c r="K221"/>
  <c r="M221"/>
  <c r="N221"/>
  <c r="O221"/>
  <c r="P221"/>
  <c r="Q221"/>
  <c r="R221"/>
  <c r="S221"/>
  <c r="T221"/>
  <c r="V221"/>
  <c r="W221"/>
  <c r="X221"/>
  <c r="Y221"/>
  <c r="Z221"/>
  <c r="AA221"/>
  <c r="AB221"/>
  <c r="AC221"/>
  <c r="AE221"/>
  <c r="AF221"/>
  <c r="AG221"/>
  <c r="AH221"/>
  <c r="AI221"/>
  <c r="AJ221"/>
  <c r="AK221"/>
  <c r="AL221"/>
  <c r="AN221"/>
  <c r="AO221"/>
  <c r="AP221"/>
  <c r="AQ221"/>
  <c r="AR221"/>
  <c r="AS221"/>
  <c r="AT221"/>
  <c r="AU221"/>
  <c r="AW221"/>
  <c r="AX221"/>
  <c r="AY221"/>
  <c r="AZ221"/>
  <c r="BA221"/>
  <c r="BB221"/>
  <c r="BC221"/>
  <c r="BD221"/>
  <c r="BF221"/>
  <c r="BG221"/>
  <c r="BH221"/>
  <c r="BI221"/>
  <c r="BJ221"/>
  <c r="BK221"/>
  <c r="BL221"/>
  <c r="BM221"/>
  <c r="BO221"/>
  <c r="BP221"/>
  <c r="BQ221"/>
  <c r="BR221"/>
  <c r="BS221"/>
  <c r="BT221"/>
  <c r="BU221"/>
  <c r="BV221"/>
  <c r="BX221"/>
  <c r="BY221"/>
  <c r="BZ221"/>
  <c r="CA221"/>
  <c r="CB221"/>
  <c r="CC221"/>
  <c r="CD221"/>
  <c r="CE221"/>
  <c r="CG221"/>
  <c r="CH221"/>
  <c r="CI221"/>
  <c r="CJ221"/>
  <c r="CK221"/>
  <c r="CL221"/>
  <c r="CM221"/>
  <c r="CN221"/>
  <c r="D222"/>
  <c r="E222"/>
  <c r="F222"/>
  <c r="G222"/>
  <c r="H222"/>
  <c r="I222"/>
  <c r="J222"/>
  <c r="K222"/>
  <c r="M222"/>
  <c r="N222"/>
  <c r="O222"/>
  <c r="P222"/>
  <c r="Q222"/>
  <c r="R222"/>
  <c r="S222"/>
  <c r="T222"/>
  <c r="V222"/>
  <c r="W222"/>
  <c r="X222"/>
  <c r="Y222"/>
  <c r="Z222"/>
  <c r="AA222"/>
  <c r="AB222"/>
  <c r="AC222"/>
  <c r="AE222"/>
  <c r="AF222"/>
  <c r="AG222"/>
  <c r="AH222"/>
  <c r="AI222"/>
  <c r="AJ222"/>
  <c r="AK222"/>
  <c r="AL222"/>
  <c r="AN222"/>
  <c r="AO222"/>
  <c r="AP222"/>
  <c r="AQ222"/>
  <c r="AR222"/>
  <c r="AS222"/>
  <c r="AT222"/>
  <c r="AU222"/>
  <c r="AW222"/>
  <c r="AX222"/>
  <c r="AY222"/>
  <c r="AZ222"/>
  <c r="BA222"/>
  <c r="BB222"/>
  <c r="BC222"/>
  <c r="BD222"/>
  <c r="BF222"/>
  <c r="BG222"/>
  <c r="BH222"/>
  <c r="BI222"/>
  <c r="BJ222"/>
  <c r="BK222"/>
  <c r="BL222"/>
  <c r="BM222"/>
  <c r="BO222"/>
  <c r="BP222"/>
  <c r="BQ222"/>
  <c r="BR222"/>
  <c r="BS222"/>
  <c r="BT222"/>
  <c r="BU222"/>
  <c r="BV222"/>
  <c r="BX222"/>
  <c r="BY222"/>
  <c r="BZ222"/>
  <c r="CA222"/>
  <c r="CB222"/>
  <c r="CC222"/>
  <c r="CD222"/>
  <c r="CE222"/>
  <c r="CG222"/>
  <c r="CH222"/>
  <c r="CI222"/>
  <c r="CJ222"/>
  <c r="CK222"/>
  <c r="CL222"/>
  <c r="CM222"/>
  <c r="CN222"/>
  <c r="D223"/>
  <c r="E223"/>
  <c r="F223"/>
  <c r="G223"/>
  <c r="H223"/>
  <c r="I223"/>
  <c r="J223"/>
  <c r="K223"/>
  <c r="M223"/>
  <c r="N223"/>
  <c r="O223"/>
  <c r="P223"/>
  <c r="Q223"/>
  <c r="R223"/>
  <c r="S223"/>
  <c r="T223"/>
  <c r="V223"/>
  <c r="W223"/>
  <c r="X223"/>
  <c r="Y223"/>
  <c r="Z223"/>
  <c r="AA223"/>
  <c r="AB223"/>
  <c r="AC223"/>
  <c r="AE223"/>
  <c r="AF223"/>
  <c r="AG223"/>
  <c r="AH223"/>
  <c r="AI223"/>
  <c r="AJ223"/>
  <c r="AK223"/>
  <c r="AL223"/>
  <c r="AN223"/>
  <c r="AO223"/>
  <c r="AP223"/>
  <c r="AQ223"/>
  <c r="AR223"/>
  <c r="AS223"/>
  <c r="AT223"/>
  <c r="AU223"/>
  <c r="AW223"/>
  <c r="AX223"/>
  <c r="AY223"/>
  <c r="AZ223"/>
  <c r="BA223"/>
  <c r="BB223"/>
  <c r="BC223"/>
  <c r="BD223"/>
  <c r="BF223"/>
  <c r="BG223"/>
  <c r="BH223"/>
  <c r="BI223"/>
  <c r="BJ223"/>
  <c r="BK223"/>
  <c r="BL223"/>
  <c r="BM223"/>
  <c r="BO223"/>
  <c r="BP223"/>
  <c r="BQ223"/>
  <c r="BR223"/>
  <c r="BS223"/>
  <c r="BT223"/>
  <c r="BU223"/>
  <c r="BV223"/>
  <c r="BX223"/>
  <c r="BY223"/>
  <c r="BZ223"/>
  <c r="CA223"/>
  <c r="CB223"/>
  <c r="CC223"/>
  <c r="CD223"/>
  <c r="CE223"/>
  <c r="CG223"/>
  <c r="CH223"/>
  <c r="CI223"/>
  <c r="CJ223"/>
  <c r="CK223"/>
  <c r="CL223"/>
  <c r="CM223"/>
  <c r="CN223"/>
  <c r="D224"/>
  <c r="E224"/>
  <c r="F224"/>
  <c r="G224"/>
  <c r="H224"/>
  <c r="I224"/>
  <c r="J224"/>
  <c r="K224"/>
  <c r="M224"/>
  <c r="N224"/>
  <c r="O224"/>
  <c r="P224"/>
  <c r="Q224"/>
  <c r="R224"/>
  <c r="S224"/>
  <c r="T224"/>
  <c r="V224"/>
  <c r="W224"/>
  <c r="X224"/>
  <c r="Y224"/>
  <c r="Z224"/>
  <c r="AA224"/>
  <c r="AB224"/>
  <c r="AC224"/>
  <c r="AE224"/>
  <c r="AF224"/>
  <c r="AG224"/>
  <c r="AH224"/>
  <c r="AI224"/>
  <c r="AJ224"/>
  <c r="AK224"/>
  <c r="AL224"/>
  <c r="AN224"/>
  <c r="AO224"/>
  <c r="AP224"/>
  <c r="AQ224"/>
  <c r="AR224"/>
  <c r="AS224"/>
  <c r="AT224"/>
  <c r="AU224"/>
  <c r="AW224"/>
  <c r="AX224"/>
  <c r="AY224"/>
  <c r="AZ224"/>
  <c r="BA224"/>
  <c r="BB224"/>
  <c r="BC224"/>
  <c r="BD224"/>
  <c r="BF224"/>
  <c r="BG224"/>
  <c r="BH224"/>
  <c r="BI224"/>
  <c r="BJ224"/>
  <c r="BK224"/>
  <c r="BL224"/>
  <c r="BM224"/>
  <c r="BO224"/>
  <c r="BP224"/>
  <c r="BQ224"/>
  <c r="BR224"/>
  <c r="BS224"/>
  <c r="BT224"/>
  <c r="BU224"/>
  <c r="BV224"/>
  <c r="BX224"/>
  <c r="BY224"/>
  <c r="BZ224"/>
  <c r="CA224"/>
  <c r="CB224"/>
  <c r="CC224"/>
  <c r="CD224"/>
  <c r="CE224"/>
  <c r="CG224"/>
  <c r="CH224"/>
  <c r="CI224"/>
  <c r="CJ224"/>
  <c r="CK224"/>
  <c r="CL224"/>
  <c r="CM224"/>
  <c r="CN224"/>
  <c r="D225"/>
  <c r="E225"/>
  <c r="F225"/>
  <c r="G225"/>
  <c r="H225"/>
  <c r="I225"/>
  <c r="J225"/>
  <c r="K225"/>
  <c r="M225"/>
  <c r="N225"/>
  <c r="O225"/>
  <c r="P225"/>
  <c r="Q225"/>
  <c r="R225"/>
  <c r="S225"/>
  <c r="T225"/>
  <c r="V225"/>
  <c r="W225"/>
  <c r="X225"/>
  <c r="Y225"/>
  <c r="Z225"/>
  <c r="AA225"/>
  <c r="AB225"/>
  <c r="AC225"/>
  <c r="AE225"/>
  <c r="AF225"/>
  <c r="AG225"/>
  <c r="AH225"/>
  <c r="AI225"/>
  <c r="AJ225"/>
  <c r="AK225"/>
  <c r="AL225"/>
  <c r="AN225"/>
  <c r="AO225"/>
  <c r="AP225"/>
  <c r="AQ225"/>
  <c r="AR225"/>
  <c r="AS225"/>
  <c r="AT225"/>
  <c r="AU225"/>
  <c r="AW225"/>
  <c r="AX225"/>
  <c r="AY225"/>
  <c r="AZ225"/>
  <c r="BA225"/>
  <c r="BB225"/>
  <c r="BC225"/>
  <c r="BD225"/>
  <c r="BF225"/>
  <c r="BG225"/>
  <c r="BH225"/>
  <c r="BI225"/>
  <c r="BJ225"/>
  <c r="BK225"/>
  <c r="BL225"/>
  <c r="BM225"/>
  <c r="BO225"/>
  <c r="BP225"/>
  <c r="BQ225"/>
  <c r="BR225"/>
  <c r="BS225"/>
  <c r="BT225"/>
  <c r="BU225"/>
  <c r="BV225"/>
  <c r="BX225"/>
  <c r="BY225"/>
  <c r="BZ225"/>
  <c r="CA225"/>
  <c r="CB225"/>
  <c r="CC225"/>
  <c r="CD225"/>
  <c r="CE225"/>
  <c r="CG225"/>
  <c r="CH225"/>
  <c r="CI225"/>
  <c r="CJ225"/>
  <c r="CK225"/>
  <c r="CL225"/>
  <c r="CM225"/>
  <c r="CN225"/>
  <c r="D226"/>
  <c r="E226"/>
  <c r="F226"/>
  <c r="G226"/>
  <c r="H226"/>
  <c r="I226"/>
  <c r="J226"/>
  <c r="K226"/>
  <c r="M226"/>
  <c r="N226"/>
  <c r="O226"/>
  <c r="P226"/>
  <c r="Q226"/>
  <c r="R226"/>
  <c r="S226"/>
  <c r="T226"/>
  <c r="V226"/>
  <c r="W226"/>
  <c r="X226"/>
  <c r="Y226"/>
  <c r="Z226"/>
  <c r="AA226"/>
  <c r="AB226"/>
  <c r="AC226"/>
  <c r="AE226"/>
  <c r="AF226"/>
  <c r="AG226"/>
  <c r="AH226"/>
  <c r="AI226"/>
  <c r="AJ226"/>
  <c r="AK226"/>
  <c r="AL226"/>
  <c r="AN226"/>
  <c r="AO226"/>
  <c r="AP226"/>
  <c r="AQ226"/>
  <c r="AR226"/>
  <c r="AS226"/>
  <c r="AT226"/>
  <c r="AU226"/>
  <c r="AW226"/>
  <c r="AX226"/>
  <c r="AY226"/>
  <c r="AZ226"/>
  <c r="BA226"/>
  <c r="BB226"/>
  <c r="BC226"/>
  <c r="BD226"/>
  <c r="BF226"/>
  <c r="BG226"/>
  <c r="BH226"/>
  <c r="BI226"/>
  <c r="BJ226"/>
  <c r="BK226"/>
  <c r="BL226"/>
  <c r="BM226"/>
  <c r="BO226"/>
  <c r="BP226"/>
  <c r="BQ226"/>
  <c r="BR226"/>
  <c r="BS226"/>
  <c r="BT226"/>
  <c r="BU226"/>
  <c r="BV226"/>
  <c r="BX226"/>
  <c r="BY226"/>
  <c r="BZ226"/>
  <c r="CA226"/>
  <c r="CB226"/>
  <c r="CC226"/>
  <c r="CD226"/>
  <c r="CE226"/>
  <c r="CG226"/>
  <c r="CH226"/>
  <c r="CI226"/>
  <c r="CJ226"/>
  <c r="CK226"/>
  <c r="CL226"/>
  <c r="CM226"/>
  <c r="CN226"/>
  <c r="D227"/>
  <c r="E227"/>
  <c r="F227"/>
  <c r="G227"/>
  <c r="H227"/>
  <c r="I227"/>
  <c r="J227"/>
  <c r="K227"/>
  <c r="M227"/>
  <c r="N227"/>
  <c r="O227"/>
  <c r="P227"/>
  <c r="Q227"/>
  <c r="R227"/>
  <c r="S227"/>
  <c r="T227"/>
  <c r="V227"/>
  <c r="W227"/>
  <c r="X227"/>
  <c r="Y227"/>
  <c r="Z227"/>
  <c r="AA227"/>
  <c r="AB227"/>
  <c r="AC227"/>
  <c r="AE227"/>
  <c r="AF227"/>
  <c r="AG227"/>
  <c r="AH227"/>
  <c r="AI227"/>
  <c r="AJ227"/>
  <c r="AK227"/>
  <c r="AL227"/>
  <c r="AN227"/>
  <c r="AO227"/>
  <c r="AP227"/>
  <c r="AQ227"/>
  <c r="AR227"/>
  <c r="AS227"/>
  <c r="AT227"/>
  <c r="AU227"/>
  <c r="AW227"/>
  <c r="AX227"/>
  <c r="AY227"/>
  <c r="AZ227"/>
  <c r="BA227"/>
  <c r="BB227"/>
  <c r="BC227"/>
  <c r="BD227"/>
  <c r="BF227"/>
  <c r="BG227"/>
  <c r="BH227"/>
  <c r="BI227"/>
  <c r="BJ227"/>
  <c r="BK227"/>
  <c r="BL227"/>
  <c r="BM227"/>
  <c r="BO227"/>
  <c r="BP227"/>
  <c r="BQ227"/>
  <c r="BR227"/>
  <c r="BS227"/>
  <c r="BT227"/>
  <c r="BU227"/>
  <c r="BV227"/>
  <c r="BX227"/>
  <c r="BY227"/>
  <c r="BZ227"/>
  <c r="CA227"/>
  <c r="CB227"/>
  <c r="CC227"/>
  <c r="CD227"/>
  <c r="CE227"/>
  <c r="CG227"/>
  <c r="CH227"/>
  <c r="CI227"/>
  <c r="CJ227"/>
  <c r="CK227"/>
  <c r="CL227"/>
  <c r="CM227"/>
  <c r="CN227"/>
  <c r="D228"/>
  <c r="E228"/>
  <c r="F228"/>
  <c r="G228"/>
  <c r="H228"/>
  <c r="I228"/>
  <c r="J228"/>
  <c r="K228"/>
  <c r="M228"/>
  <c r="N228"/>
  <c r="O228"/>
  <c r="P228"/>
  <c r="Q228"/>
  <c r="R228"/>
  <c r="S228"/>
  <c r="T228"/>
  <c r="V228"/>
  <c r="W228"/>
  <c r="X228"/>
  <c r="Y228"/>
  <c r="Z228"/>
  <c r="AA228"/>
  <c r="AB228"/>
  <c r="AC228"/>
  <c r="AE228"/>
  <c r="AF228"/>
  <c r="AG228"/>
  <c r="AH228"/>
  <c r="AI228"/>
  <c r="AJ228"/>
  <c r="AK228"/>
  <c r="AL228"/>
  <c r="AN228"/>
  <c r="AO228"/>
  <c r="AP228"/>
  <c r="AQ228"/>
  <c r="AR228"/>
  <c r="AS228"/>
  <c r="AT228"/>
  <c r="AU228"/>
  <c r="AW228"/>
  <c r="AX228"/>
  <c r="AY228"/>
  <c r="AZ228"/>
  <c r="BA228"/>
  <c r="BB228"/>
  <c r="BC228"/>
  <c r="BD228"/>
  <c r="BF228"/>
  <c r="BG228"/>
  <c r="BH228"/>
  <c r="BI228"/>
  <c r="BJ228"/>
  <c r="BK228"/>
  <c r="BL228"/>
  <c r="BM228"/>
  <c r="BO228"/>
  <c r="BP228"/>
  <c r="BQ228"/>
  <c r="BR228"/>
  <c r="BS228"/>
  <c r="BT228"/>
  <c r="BU228"/>
  <c r="BV228"/>
  <c r="BX228"/>
  <c r="BY228"/>
  <c r="BZ228"/>
  <c r="CA228"/>
  <c r="CB228"/>
  <c r="CC228"/>
  <c r="CD228"/>
  <c r="CE228"/>
  <c r="CG228"/>
  <c r="CH228"/>
  <c r="CI228"/>
  <c r="CJ228"/>
  <c r="CK228"/>
  <c r="CL228"/>
  <c r="CM228"/>
  <c r="CN228"/>
  <c r="D229"/>
  <c r="E229"/>
  <c r="F229"/>
  <c r="G229"/>
  <c r="H229"/>
  <c r="I229"/>
  <c r="J229"/>
  <c r="K229"/>
  <c r="M229"/>
  <c r="N229"/>
  <c r="O229"/>
  <c r="P229"/>
  <c r="Q229"/>
  <c r="R229"/>
  <c r="S229"/>
  <c r="T229"/>
  <c r="V229"/>
  <c r="W229"/>
  <c r="X229"/>
  <c r="Y229"/>
  <c r="Z229"/>
  <c r="AA229"/>
  <c r="AB229"/>
  <c r="AC229"/>
  <c r="AE229"/>
  <c r="AF229"/>
  <c r="AG229"/>
  <c r="AH229"/>
  <c r="AI229"/>
  <c r="AJ229"/>
  <c r="AK229"/>
  <c r="AL229"/>
  <c r="AN229"/>
  <c r="AO229"/>
  <c r="AP229"/>
  <c r="AQ229"/>
  <c r="AR229"/>
  <c r="AS229"/>
  <c r="AT229"/>
  <c r="AU229"/>
  <c r="AW229"/>
  <c r="AX229"/>
  <c r="AY229"/>
  <c r="AZ229"/>
  <c r="BA229"/>
  <c r="BB229"/>
  <c r="BC229"/>
  <c r="BD229"/>
  <c r="BF229"/>
  <c r="BG229"/>
  <c r="BH229"/>
  <c r="BI229"/>
  <c r="BJ229"/>
  <c r="BK229"/>
  <c r="BL229"/>
  <c r="BM229"/>
  <c r="BO229"/>
  <c r="BP229"/>
  <c r="BQ229"/>
  <c r="BR229"/>
  <c r="BS229"/>
  <c r="BT229"/>
  <c r="BU229"/>
  <c r="BV229"/>
  <c r="BX229"/>
  <c r="BY229"/>
  <c r="BZ229"/>
  <c r="CA229"/>
  <c r="CB229"/>
  <c r="CC229"/>
  <c r="CD229"/>
  <c r="CE229"/>
  <c r="CG229"/>
  <c r="CH229"/>
  <c r="CI229"/>
  <c r="CJ229"/>
  <c r="CK229"/>
  <c r="CL229"/>
  <c r="CM229"/>
  <c r="CN229"/>
  <c r="D230"/>
  <c r="E230"/>
  <c r="F230"/>
  <c r="G230"/>
  <c r="H230"/>
  <c r="I230"/>
  <c r="J230"/>
  <c r="K230"/>
  <c r="M230"/>
  <c r="N230"/>
  <c r="O230"/>
  <c r="P230"/>
  <c r="Q230"/>
  <c r="R230"/>
  <c r="S230"/>
  <c r="T230"/>
  <c r="V230"/>
  <c r="W230"/>
  <c r="X230"/>
  <c r="Y230"/>
  <c r="Z230"/>
  <c r="AA230"/>
  <c r="AB230"/>
  <c r="AC230"/>
  <c r="AE230"/>
  <c r="AF230"/>
  <c r="AG230"/>
  <c r="AH230"/>
  <c r="AI230"/>
  <c r="AJ230"/>
  <c r="AK230"/>
  <c r="AL230"/>
  <c r="AN230"/>
  <c r="AO230"/>
  <c r="AP230"/>
  <c r="AQ230"/>
  <c r="AR230"/>
  <c r="AS230"/>
  <c r="AT230"/>
  <c r="AU230"/>
  <c r="AW230"/>
  <c r="AX230"/>
  <c r="AY230"/>
  <c r="AZ230"/>
  <c r="BA230"/>
  <c r="BB230"/>
  <c r="BC230"/>
  <c r="BD230"/>
  <c r="BF230"/>
  <c r="BG230"/>
  <c r="BH230"/>
  <c r="BI230"/>
  <c r="BJ230"/>
  <c r="BK230"/>
  <c r="BL230"/>
  <c r="BM230"/>
  <c r="BO230"/>
  <c r="BP230"/>
  <c r="BQ230"/>
  <c r="BR230"/>
  <c r="BS230"/>
  <c r="BT230"/>
  <c r="BU230"/>
  <c r="BV230"/>
  <c r="BX230"/>
  <c r="BY230"/>
  <c r="BZ230"/>
  <c r="CA230"/>
  <c r="CB230"/>
  <c r="CC230"/>
  <c r="CD230"/>
  <c r="CE230"/>
  <c r="CG230"/>
  <c r="CH230"/>
  <c r="CI230"/>
  <c r="CJ230"/>
  <c r="CK230"/>
  <c r="CL230"/>
  <c r="CM230"/>
  <c r="CN230"/>
  <c r="D231"/>
  <c r="E231"/>
  <c r="F231"/>
  <c r="G231"/>
  <c r="H231"/>
  <c r="I231"/>
  <c r="J231"/>
  <c r="K231"/>
  <c r="M231"/>
  <c r="N231"/>
  <c r="O231"/>
  <c r="P231"/>
  <c r="Q231"/>
  <c r="R231"/>
  <c r="S231"/>
  <c r="T231"/>
  <c r="V231"/>
  <c r="W231"/>
  <c r="X231"/>
  <c r="Y231"/>
  <c r="Z231"/>
  <c r="AA231"/>
  <c r="AB231"/>
  <c r="AC231"/>
  <c r="AE231"/>
  <c r="AF231"/>
  <c r="AG231"/>
  <c r="AH231"/>
  <c r="AI231"/>
  <c r="AJ231"/>
  <c r="AK231"/>
  <c r="AL231"/>
  <c r="AN231"/>
  <c r="AO231"/>
  <c r="AP231"/>
  <c r="AQ231"/>
  <c r="AR231"/>
  <c r="AS231"/>
  <c r="AT231"/>
  <c r="AU231"/>
  <c r="AW231"/>
  <c r="AX231"/>
  <c r="AY231"/>
  <c r="AZ231"/>
  <c r="BA231"/>
  <c r="BB231"/>
  <c r="BC231"/>
  <c r="BD231"/>
  <c r="BF231"/>
  <c r="BG231"/>
  <c r="BH231"/>
  <c r="BI231"/>
  <c r="BJ231"/>
  <c r="BK231"/>
  <c r="BL231"/>
  <c r="BM231"/>
  <c r="BO231"/>
  <c r="BP231"/>
  <c r="BQ231"/>
  <c r="BR231"/>
  <c r="BS231"/>
  <c r="BT231"/>
  <c r="BU231"/>
  <c r="BV231"/>
  <c r="BX231"/>
  <c r="BY231"/>
  <c r="BZ231"/>
  <c r="CA231"/>
  <c r="CB231"/>
  <c r="CC231"/>
  <c r="CD231"/>
  <c r="CE231"/>
  <c r="CG231"/>
  <c r="CH231"/>
  <c r="CI231"/>
  <c r="CJ231"/>
  <c r="CK231"/>
  <c r="CL231"/>
  <c r="CM231"/>
  <c r="CN231"/>
  <c r="D232"/>
  <c r="E232"/>
  <c r="F232"/>
  <c r="G232"/>
  <c r="H232"/>
  <c r="I232"/>
  <c r="J232"/>
  <c r="K232"/>
  <c r="M232"/>
  <c r="N232"/>
  <c r="O232"/>
  <c r="P232"/>
  <c r="Q232"/>
  <c r="R232"/>
  <c r="S232"/>
  <c r="T232"/>
  <c r="V232"/>
  <c r="W232"/>
  <c r="X232"/>
  <c r="Y232"/>
  <c r="Z232"/>
  <c r="AA232"/>
  <c r="AB232"/>
  <c r="AC232"/>
  <c r="AE232"/>
  <c r="AF232"/>
  <c r="AG232"/>
  <c r="AH232"/>
  <c r="AI232"/>
  <c r="AJ232"/>
  <c r="AK232"/>
  <c r="AL232"/>
  <c r="AN232"/>
  <c r="AO232"/>
  <c r="AP232"/>
  <c r="AQ232"/>
  <c r="AR232"/>
  <c r="AS232"/>
  <c r="AT232"/>
  <c r="AU232"/>
  <c r="AW232"/>
  <c r="AX232"/>
  <c r="AY232"/>
  <c r="AZ232"/>
  <c r="BA232"/>
  <c r="BB232"/>
  <c r="BC232"/>
  <c r="BD232"/>
  <c r="BF232"/>
  <c r="BG232"/>
  <c r="BH232"/>
  <c r="BI232"/>
  <c r="BJ232"/>
  <c r="BK232"/>
  <c r="BL232"/>
  <c r="BM232"/>
  <c r="BO232"/>
  <c r="BP232"/>
  <c r="BQ232"/>
  <c r="BR232"/>
  <c r="BS232"/>
  <c r="BT232"/>
  <c r="BU232"/>
  <c r="BV232"/>
  <c r="BX232"/>
  <c r="BY232"/>
  <c r="BZ232"/>
  <c r="CA232"/>
  <c r="CB232"/>
  <c r="CC232"/>
  <c r="CD232"/>
  <c r="CE232"/>
  <c r="CG232"/>
  <c r="CH232"/>
  <c r="CI232"/>
  <c r="CJ232"/>
  <c r="CK232"/>
  <c r="CL232"/>
  <c r="CM232"/>
  <c r="CN232"/>
  <c r="D233"/>
  <c r="E233"/>
  <c r="F233"/>
  <c r="G233"/>
  <c r="H233"/>
  <c r="I233"/>
  <c r="J233"/>
  <c r="K233"/>
  <c r="M233"/>
  <c r="N233"/>
  <c r="O233"/>
  <c r="P233"/>
  <c r="Q233"/>
  <c r="R233"/>
  <c r="S233"/>
  <c r="T233"/>
  <c r="V233"/>
  <c r="W233"/>
  <c r="X233"/>
  <c r="Y233"/>
  <c r="Z233"/>
  <c r="AA233"/>
  <c r="AB233"/>
  <c r="AC233"/>
  <c r="AE233"/>
  <c r="AF233"/>
  <c r="AG233"/>
  <c r="AH233"/>
  <c r="AI233"/>
  <c r="AJ233"/>
  <c r="AK233"/>
  <c r="AL233"/>
  <c r="AN233"/>
  <c r="AO233"/>
  <c r="AP233"/>
  <c r="AQ233"/>
  <c r="AR233"/>
  <c r="AS233"/>
  <c r="AT233"/>
  <c r="AU233"/>
  <c r="AW233"/>
  <c r="AX233"/>
  <c r="AY233"/>
  <c r="AZ233"/>
  <c r="BA233"/>
  <c r="BB233"/>
  <c r="BC233"/>
  <c r="BD233"/>
  <c r="BF233"/>
  <c r="BG233"/>
  <c r="BH233"/>
  <c r="BI233"/>
  <c r="BJ233"/>
  <c r="BK233"/>
  <c r="BL233"/>
  <c r="BM233"/>
  <c r="BO233"/>
  <c r="BP233"/>
  <c r="BQ233"/>
  <c r="BR233"/>
  <c r="BS233"/>
  <c r="BT233"/>
  <c r="BU233"/>
  <c r="BV233"/>
  <c r="BX233"/>
  <c r="BY233"/>
  <c r="BZ233"/>
  <c r="CA233"/>
  <c r="CB233"/>
  <c r="CC233"/>
  <c r="CD233"/>
  <c r="CE233"/>
  <c r="CG233"/>
  <c r="CH233"/>
  <c r="CI233"/>
  <c r="CJ233"/>
  <c r="CK233"/>
  <c r="CL233"/>
  <c r="CM233"/>
  <c r="CN233"/>
  <c r="D234"/>
  <c r="E234"/>
  <c r="F234"/>
  <c r="G234"/>
  <c r="H234"/>
  <c r="I234"/>
  <c r="J234"/>
  <c r="K234"/>
  <c r="M234"/>
  <c r="N234"/>
  <c r="O234"/>
  <c r="P234"/>
  <c r="Q234"/>
  <c r="R234"/>
  <c r="S234"/>
  <c r="T234"/>
  <c r="V234"/>
  <c r="W234"/>
  <c r="X234"/>
  <c r="Y234"/>
  <c r="Z234"/>
  <c r="AA234"/>
  <c r="AB234"/>
  <c r="AC234"/>
  <c r="AE234"/>
  <c r="AF234"/>
  <c r="AG234"/>
  <c r="AH234"/>
  <c r="AI234"/>
  <c r="AJ234"/>
  <c r="AK234"/>
  <c r="AL234"/>
  <c r="AN234"/>
  <c r="AO234"/>
  <c r="AP234"/>
  <c r="AQ234"/>
  <c r="AR234"/>
  <c r="AS234"/>
  <c r="AT234"/>
  <c r="AU234"/>
  <c r="AW234"/>
  <c r="AX234"/>
  <c r="AY234"/>
  <c r="AZ234"/>
  <c r="BA234"/>
  <c r="BB234"/>
  <c r="BC234"/>
  <c r="BD234"/>
  <c r="BF234"/>
  <c r="BG234"/>
  <c r="BH234"/>
  <c r="BI234"/>
  <c r="BJ234"/>
  <c r="BK234"/>
  <c r="BL234"/>
  <c r="BM234"/>
  <c r="BO234"/>
  <c r="BP234"/>
  <c r="BQ234"/>
  <c r="BR234"/>
  <c r="BS234"/>
  <c r="BT234"/>
  <c r="BU234"/>
  <c r="BV234"/>
  <c r="BX234"/>
  <c r="BY234"/>
  <c r="BZ234"/>
  <c r="CA234"/>
  <c r="CB234"/>
  <c r="CC234"/>
  <c r="CD234"/>
  <c r="CE234"/>
  <c r="CG234"/>
  <c r="CH234"/>
  <c r="CI234"/>
  <c r="CJ234"/>
  <c r="CK234"/>
  <c r="CL234"/>
  <c r="CM234"/>
  <c r="CN234"/>
  <c r="D235"/>
  <c r="E235"/>
  <c r="F235"/>
  <c r="G235"/>
  <c r="H235"/>
  <c r="I235"/>
  <c r="J235"/>
  <c r="K235"/>
  <c r="M235"/>
  <c r="N235"/>
  <c r="O235"/>
  <c r="P235"/>
  <c r="Q235"/>
  <c r="R235"/>
  <c r="S235"/>
  <c r="T235"/>
  <c r="V235"/>
  <c r="W235"/>
  <c r="X235"/>
  <c r="Y235"/>
  <c r="Z235"/>
  <c r="AA235"/>
  <c r="AB235"/>
  <c r="AC235"/>
  <c r="AE235"/>
  <c r="AF235"/>
  <c r="AG235"/>
  <c r="AH235"/>
  <c r="AI235"/>
  <c r="AJ235"/>
  <c r="AK235"/>
  <c r="AL235"/>
  <c r="AN235"/>
  <c r="AO235"/>
  <c r="AP235"/>
  <c r="AQ235"/>
  <c r="AR235"/>
  <c r="AS235"/>
  <c r="AT235"/>
  <c r="AU235"/>
  <c r="AW235"/>
  <c r="AX235"/>
  <c r="AY235"/>
  <c r="AZ235"/>
  <c r="BA235"/>
  <c r="BB235"/>
  <c r="BC235"/>
  <c r="BD235"/>
  <c r="BF235"/>
  <c r="BG235"/>
  <c r="BH235"/>
  <c r="BI235"/>
  <c r="BJ235"/>
  <c r="BK235"/>
  <c r="BL235"/>
  <c r="BM235"/>
  <c r="BO235"/>
  <c r="BP235"/>
  <c r="BQ235"/>
  <c r="BR235"/>
  <c r="BS235"/>
  <c r="BT235"/>
  <c r="BU235"/>
  <c r="BV235"/>
  <c r="BX235"/>
  <c r="BY235"/>
  <c r="BZ235"/>
  <c r="CA235"/>
  <c r="CB235"/>
  <c r="CC235"/>
  <c r="CD235"/>
  <c r="CE235"/>
  <c r="CG235"/>
  <c r="CH235"/>
  <c r="CI235"/>
  <c r="CJ235"/>
  <c r="CK235"/>
  <c r="CL235"/>
  <c r="CM235"/>
  <c r="CN235"/>
  <c r="D236"/>
  <c r="E236"/>
  <c r="F236"/>
  <c r="G236"/>
  <c r="H236"/>
  <c r="I236"/>
  <c r="J236"/>
  <c r="K236"/>
  <c r="M236"/>
  <c r="N236"/>
  <c r="O236"/>
  <c r="P236"/>
  <c r="Q236"/>
  <c r="R236"/>
  <c r="S236"/>
  <c r="T236"/>
  <c r="V236"/>
  <c r="W236"/>
  <c r="X236"/>
  <c r="Y236"/>
  <c r="Z236"/>
  <c r="AA236"/>
  <c r="AB236"/>
  <c r="AC236"/>
  <c r="AE236"/>
  <c r="AF236"/>
  <c r="AG236"/>
  <c r="AH236"/>
  <c r="AI236"/>
  <c r="AJ236"/>
  <c r="AK236"/>
  <c r="AL236"/>
  <c r="AN236"/>
  <c r="AO236"/>
  <c r="AP236"/>
  <c r="AQ236"/>
  <c r="AR236"/>
  <c r="AS236"/>
  <c r="AT236"/>
  <c r="AU236"/>
  <c r="AW236"/>
  <c r="AX236"/>
  <c r="AY236"/>
  <c r="AZ236"/>
  <c r="BA236"/>
  <c r="BB236"/>
  <c r="BC236"/>
  <c r="BD236"/>
  <c r="BF236"/>
  <c r="BG236"/>
  <c r="BH236"/>
  <c r="BI236"/>
  <c r="BJ236"/>
  <c r="BK236"/>
  <c r="BL236"/>
  <c r="BM236"/>
  <c r="BO236"/>
  <c r="BP236"/>
  <c r="BQ236"/>
  <c r="BR236"/>
  <c r="BS236"/>
  <c r="BT236"/>
  <c r="BU236"/>
  <c r="BV236"/>
  <c r="BX236"/>
  <c r="BY236"/>
  <c r="BZ236"/>
  <c r="CA236"/>
  <c r="CB236"/>
  <c r="CC236"/>
  <c r="CD236"/>
  <c r="CE236"/>
  <c r="CG236"/>
  <c r="CH236"/>
  <c r="CI236"/>
  <c r="CJ236"/>
  <c r="CK236"/>
  <c r="CL236"/>
  <c r="CM236"/>
  <c r="CN236"/>
  <c r="D237"/>
  <c r="E237"/>
  <c r="F237"/>
  <c r="G237"/>
  <c r="H237"/>
  <c r="I237"/>
  <c r="J237"/>
  <c r="K237"/>
  <c r="M237"/>
  <c r="N237"/>
  <c r="O237"/>
  <c r="P237"/>
  <c r="Q237"/>
  <c r="R237"/>
  <c r="S237"/>
  <c r="T237"/>
  <c r="V237"/>
  <c r="W237"/>
  <c r="X237"/>
  <c r="Y237"/>
  <c r="Z237"/>
  <c r="AA237"/>
  <c r="AB237"/>
  <c r="AC237"/>
  <c r="AE237"/>
  <c r="AF237"/>
  <c r="AG237"/>
  <c r="AH237"/>
  <c r="AI237"/>
  <c r="AJ237"/>
  <c r="AK237"/>
  <c r="AL237"/>
  <c r="AN237"/>
  <c r="AO237"/>
  <c r="AP237"/>
  <c r="AQ237"/>
  <c r="AR237"/>
  <c r="AS237"/>
  <c r="AT237"/>
  <c r="AU237"/>
  <c r="AW237"/>
  <c r="AX237"/>
  <c r="AY237"/>
  <c r="AZ237"/>
  <c r="BA237"/>
  <c r="BB237"/>
  <c r="BC237"/>
  <c r="BD237"/>
  <c r="BF237"/>
  <c r="BG237"/>
  <c r="BH237"/>
  <c r="BI237"/>
  <c r="BJ237"/>
  <c r="BK237"/>
  <c r="BL237"/>
  <c r="BM237"/>
  <c r="BO237"/>
  <c r="BP237"/>
  <c r="BQ237"/>
  <c r="BR237"/>
  <c r="BS237"/>
  <c r="BT237"/>
  <c r="BU237"/>
  <c r="BV237"/>
  <c r="BX237"/>
  <c r="BY237"/>
  <c r="BZ237"/>
  <c r="CA237"/>
  <c r="CB237"/>
  <c r="CC237"/>
  <c r="CD237"/>
  <c r="CE237"/>
  <c r="CG237"/>
  <c r="CH237"/>
  <c r="CI237"/>
  <c r="CJ237"/>
  <c r="CK237"/>
  <c r="CL237"/>
  <c r="CM237"/>
  <c r="CN237"/>
  <c r="D238"/>
  <c r="E238"/>
  <c r="F238"/>
  <c r="G238"/>
  <c r="H238"/>
  <c r="I238"/>
  <c r="J238"/>
  <c r="K238"/>
  <c r="M238"/>
  <c r="N238"/>
  <c r="O238"/>
  <c r="P238"/>
  <c r="Q238"/>
  <c r="R238"/>
  <c r="S238"/>
  <c r="T238"/>
  <c r="V238"/>
  <c r="W238"/>
  <c r="X238"/>
  <c r="Y238"/>
  <c r="Z238"/>
  <c r="AA238"/>
  <c r="AB238"/>
  <c r="AC238"/>
  <c r="AE238"/>
  <c r="AF238"/>
  <c r="AG238"/>
  <c r="AH238"/>
  <c r="AI238"/>
  <c r="AJ238"/>
  <c r="AK238"/>
  <c r="AL238"/>
  <c r="AN238"/>
  <c r="AO238"/>
  <c r="AP238"/>
  <c r="AQ238"/>
  <c r="AR238"/>
  <c r="AS238"/>
  <c r="AT238"/>
  <c r="AU238"/>
  <c r="AW238"/>
  <c r="AX238"/>
  <c r="AY238"/>
  <c r="AZ238"/>
  <c r="BA238"/>
  <c r="BB238"/>
  <c r="BC238"/>
  <c r="BD238"/>
  <c r="BF238"/>
  <c r="BG238"/>
  <c r="BH238"/>
  <c r="BI238"/>
  <c r="BJ238"/>
  <c r="BK238"/>
  <c r="BL238"/>
  <c r="BM238"/>
  <c r="BO238"/>
  <c r="BP238"/>
  <c r="BQ238"/>
  <c r="BR238"/>
  <c r="BS238"/>
  <c r="BT238"/>
  <c r="BU238"/>
  <c r="BV238"/>
  <c r="BX238"/>
  <c r="BY238"/>
  <c r="BZ238"/>
  <c r="CA238"/>
  <c r="CB238"/>
  <c r="CC238"/>
  <c r="CD238"/>
  <c r="CE238"/>
  <c r="CG238"/>
  <c r="CH238"/>
  <c r="CI238"/>
  <c r="CJ238"/>
  <c r="CK238"/>
  <c r="CL238"/>
  <c r="CM238"/>
  <c r="CN238"/>
  <c r="D239"/>
  <c r="E239"/>
  <c r="F239"/>
  <c r="G239"/>
  <c r="H239"/>
  <c r="I239"/>
  <c r="J239"/>
  <c r="K239"/>
  <c r="M239"/>
  <c r="N239"/>
  <c r="O239"/>
  <c r="P239"/>
  <c r="Q239"/>
  <c r="R239"/>
  <c r="S239"/>
  <c r="T239"/>
  <c r="V239"/>
  <c r="W239"/>
  <c r="X239"/>
  <c r="Y239"/>
  <c r="Z239"/>
  <c r="AA239"/>
  <c r="AB239"/>
  <c r="AC239"/>
  <c r="AE239"/>
  <c r="AF239"/>
  <c r="AG239"/>
  <c r="AH239"/>
  <c r="AI239"/>
  <c r="AJ239"/>
  <c r="AK239"/>
  <c r="AL239"/>
  <c r="AN239"/>
  <c r="AO239"/>
  <c r="AP239"/>
  <c r="AQ239"/>
  <c r="AR239"/>
  <c r="AS239"/>
  <c r="AT239"/>
  <c r="AU239"/>
  <c r="AW239"/>
  <c r="AX239"/>
  <c r="AY239"/>
  <c r="AZ239"/>
  <c r="BA239"/>
  <c r="BB239"/>
  <c r="BC239"/>
  <c r="BD239"/>
  <c r="BF239"/>
  <c r="BG239"/>
  <c r="BH239"/>
  <c r="BI239"/>
  <c r="BJ239"/>
  <c r="BK239"/>
  <c r="BL239"/>
  <c r="BM239"/>
  <c r="BO239"/>
  <c r="BP239"/>
  <c r="BQ239"/>
  <c r="BR239"/>
  <c r="BS239"/>
  <c r="BT239"/>
  <c r="BU239"/>
  <c r="BV239"/>
  <c r="BX239"/>
  <c r="BY239"/>
  <c r="BZ239"/>
  <c r="CA239"/>
  <c r="CB239"/>
  <c r="CC239"/>
  <c r="CD239"/>
  <c r="CE239"/>
  <c r="CG239"/>
  <c r="CH239"/>
  <c r="CI239"/>
  <c r="CJ239"/>
  <c r="CK239"/>
  <c r="CL239"/>
  <c r="CM239"/>
  <c r="CN239"/>
  <c r="D240"/>
  <c r="E240"/>
  <c r="F240"/>
  <c r="G240"/>
  <c r="H240"/>
  <c r="I240"/>
  <c r="J240"/>
  <c r="K240"/>
  <c r="M240"/>
  <c r="N240"/>
  <c r="O240"/>
  <c r="P240"/>
  <c r="Q240"/>
  <c r="R240"/>
  <c r="S240"/>
  <c r="T240"/>
  <c r="V240"/>
  <c r="W240"/>
  <c r="X240"/>
  <c r="Y240"/>
  <c r="Z240"/>
  <c r="AA240"/>
  <c r="AB240"/>
  <c r="AC240"/>
  <c r="AE240"/>
  <c r="AF240"/>
  <c r="AG240"/>
  <c r="AH240"/>
  <c r="AI240"/>
  <c r="AJ240"/>
  <c r="AK240"/>
  <c r="AL240"/>
  <c r="AN240"/>
  <c r="AO240"/>
  <c r="AP240"/>
  <c r="AQ240"/>
  <c r="AR240"/>
  <c r="AS240"/>
  <c r="AT240"/>
  <c r="AU240"/>
  <c r="AW240"/>
  <c r="AX240"/>
  <c r="AY240"/>
  <c r="AZ240"/>
  <c r="BA240"/>
  <c r="BB240"/>
  <c r="BC240"/>
  <c r="BD240"/>
  <c r="BF240"/>
  <c r="BG240"/>
  <c r="BH240"/>
  <c r="BI240"/>
  <c r="BJ240"/>
  <c r="BK240"/>
  <c r="BL240"/>
  <c r="BM240"/>
  <c r="BO240"/>
  <c r="BP240"/>
  <c r="BQ240"/>
  <c r="BR240"/>
  <c r="BS240"/>
  <c r="BT240"/>
  <c r="BU240"/>
  <c r="BV240"/>
  <c r="BX240"/>
  <c r="BY240"/>
  <c r="BZ240"/>
  <c r="CA240"/>
  <c r="CB240"/>
  <c r="CC240"/>
  <c r="CD240"/>
  <c r="CE240"/>
  <c r="CG240"/>
  <c r="CH240"/>
  <c r="CI240"/>
  <c r="CJ240"/>
  <c r="CK240"/>
  <c r="CL240"/>
  <c r="CM240"/>
  <c r="CN240"/>
  <c r="D241"/>
  <c r="E241"/>
  <c r="F241"/>
  <c r="G241"/>
  <c r="H241"/>
  <c r="I241"/>
  <c r="J241"/>
  <c r="K241"/>
  <c r="M241"/>
  <c r="N241"/>
  <c r="O241"/>
  <c r="P241"/>
  <c r="Q241"/>
  <c r="R241"/>
  <c r="S241"/>
  <c r="T241"/>
  <c r="V241"/>
  <c r="W241"/>
  <c r="X241"/>
  <c r="Y241"/>
  <c r="Z241"/>
  <c r="AA241"/>
  <c r="AB241"/>
  <c r="AC241"/>
  <c r="AE241"/>
  <c r="AF241"/>
  <c r="AG241"/>
  <c r="AH241"/>
  <c r="AI241"/>
  <c r="AJ241"/>
  <c r="AK241"/>
  <c r="AL241"/>
  <c r="AN241"/>
  <c r="AO241"/>
  <c r="AP241"/>
  <c r="AQ241"/>
  <c r="AR241"/>
  <c r="AS241"/>
  <c r="AT241"/>
  <c r="AU241"/>
  <c r="AW241"/>
  <c r="AX241"/>
  <c r="AY241"/>
  <c r="AZ241"/>
  <c r="BA241"/>
  <c r="BB241"/>
  <c r="BC241"/>
  <c r="BD241"/>
  <c r="BF241"/>
  <c r="BG241"/>
  <c r="BH241"/>
  <c r="BI241"/>
  <c r="BJ241"/>
  <c r="BK241"/>
  <c r="BL241"/>
  <c r="BM241"/>
  <c r="BO241"/>
  <c r="BP241"/>
  <c r="BQ241"/>
  <c r="BR241"/>
  <c r="BS241"/>
  <c r="BT241"/>
  <c r="BU241"/>
  <c r="BV241"/>
  <c r="BX241"/>
  <c r="BY241"/>
  <c r="BZ241"/>
  <c r="CA241"/>
  <c r="CB241"/>
  <c r="CC241"/>
  <c r="CD241"/>
  <c r="CE241"/>
  <c r="CG241"/>
  <c r="CH241"/>
  <c r="CI241"/>
  <c r="CJ241"/>
  <c r="CK241"/>
  <c r="CL241"/>
  <c r="CM241"/>
  <c r="CN241"/>
  <c r="D242"/>
  <c r="E242"/>
  <c r="F242"/>
  <c r="G242"/>
  <c r="H242"/>
  <c r="I242"/>
  <c r="J242"/>
  <c r="K242"/>
  <c r="M242"/>
  <c r="N242"/>
  <c r="O242"/>
  <c r="P242"/>
  <c r="Q242"/>
  <c r="R242"/>
  <c r="S242"/>
  <c r="T242"/>
  <c r="V242"/>
  <c r="W242"/>
  <c r="X242"/>
  <c r="Y242"/>
  <c r="Z242"/>
  <c r="AA242"/>
  <c r="AB242"/>
  <c r="AC242"/>
  <c r="AE242"/>
  <c r="AF242"/>
  <c r="AG242"/>
  <c r="AH242"/>
  <c r="AI242"/>
  <c r="AJ242"/>
  <c r="AK242"/>
  <c r="AL242"/>
  <c r="AN242"/>
  <c r="AO242"/>
  <c r="AP242"/>
  <c r="AQ242"/>
  <c r="AR242"/>
  <c r="AS242"/>
  <c r="AT242"/>
  <c r="AU242"/>
  <c r="AW242"/>
  <c r="AX242"/>
  <c r="AY242"/>
  <c r="AZ242"/>
  <c r="BA242"/>
  <c r="BB242"/>
  <c r="BC242"/>
  <c r="BD242"/>
  <c r="BF242"/>
  <c r="BG242"/>
  <c r="BH242"/>
  <c r="BI242"/>
  <c r="BJ242"/>
  <c r="BK242"/>
  <c r="BL242"/>
  <c r="BM242"/>
  <c r="BO242"/>
  <c r="BP242"/>
  <c r="BQ242"/>
  <c r="BR242"/>
  <c r="BS242"/>
  <c r="BT242"/>
  <c r="BU242"/>
  <c r="BV242"/>
  <c r="BX242"/>
  <c r="BY242"/>
  <c r="BZ242"/>
  <c r="CA242"/>
  <c r="CB242"/>
  <c r="CC242"/>
  <c r="CD242"/>
  <c r="CE242"/>
  <c r="CG242"/>
  <c r="CH242"/>
  <c r="CI242"/>
  <c r="CJ242"/>
  <c r="CK242"/>
  <c r="CL242"/>
  <c r="CM242"/>
  <c r="CN242"/>
  <c r="D243"/>
  <c r="E243"/>
  <c r="F243"/>
  <c r="G243"/>
  <c r="H243"/>
  <c r="I243"/>
  <c r="J243"/>
  <c r="K243"/>
  <c r="M243"/>
  <c r="N243"/>
  <c r="O243"/>
  <c r="P243"/>
  <c r="Q243"/>
  <c r="R243"/>
  <c r="S243"/>
  <c r="T243"/>
  <c r="V243"/>
  <c r="W243"/>
  <c r="X243"/>
  <c r="Y243"/>
  <c r="Z243"/>
  <c r="AA243"/>
  <c r="AB243"/>
  <c r="AC243"/>
  <c r="AE243"/>
  <c r="AF243"/>
  <c r="AG243"/>
  <c r="AH243"/>
  <c r="AI243"/>
  <c r="AJ243"/>
  <c r="AK243"/>
  <c r="AL243"/>
  <c r="AN243"/>
  <c r="AO243"/>
  <c r="AP243"/>
  <c r="AQ243"/>
  <c r="AR243"/>
  <c r="AS243"/>
  <c r="AT243"/>
  <c r="AU243"/>
  <c r="AW243"/>
  <c r="AX243"/>
  <c r="AY243"/>
  <c r="AZ243"/>
  <c r="BA243"/>
  <c r="BB243"/>
  <c r="BC243"/>
  <c r="BD243"/>
  <c r="BF243"/>
  <c r="BG243"/>
  <c r="BH243"/>
  <c r="BI243"/>
  <c r="BJ243"/>
  <c r="BK243"/>
  <c r="BL243"/>
  <c r="BM243"/>
  <c r="BO243"/>
  <c r="BP243"/>
  <c r="BQ243"/>
  <c r="BR243"/>
  <c r="BS243"/>
  <c r="BT243"/>
  <c r="BU243"/>
  <c r="BV243"/>
  <c r="BX243"/>
  <c r="BY243"/>
  <c r="BZ243"/>
  <c r="CA243"/>
  <c r="CB243"/>
  <c r="CC243"/>
  <c r="CD243"/>
  <c r="CE243"/>
  <c r="CG243"/>
  <c r="CH243"/>
  <c r="CI243"/>
  <c r="CJ243"/>
  <c r="CK243"/>
  <c r="CL243"/>
  <c r="CM243"/>
  <c r="CN243"/>
  <c r="D244"/>
  <c r="E244"/>
  <c r="F244"/>
  <c r="G244"/>
  <c r="H244"/>
  <c r="I244"/>
  <c r="J244"/>
  <c r="K244"/>
  <c r="M244"/>
  <c r="N244"/>
  <c r="O244"/>
  <c r="P244"/>
  <c r="Q244"/>
  <c r="R244"/>
  <c r="S244"/>
  <c r="T244"/>
  <c r="V244"/>
  <c r="W244"/>
  <c r="X244"/>
  <c r="Y244"/>
  <c r="Z244"/>
  <c r="AA244"/>
  <c r="AB244"/>
  <c r="AC244"/>
  <c r="AE244"/>
  <c r="AF244"/>
  <c r="AG244"/>
  <c r="AH244"/>
  <c r="AI244"/>
  <c r="AJ244"/>
  <c r="AK244"/>
  <c r="AL244"/>
  <c r="AN244"/>
  <c r="AO244"/>
  <c r="AP244"/>
  <c r="AQ244"/>
  <c r="AR244"/>
  <c r="AS244"/>
  <c r="AT244"/>
  <c r="AU244"/>
  <c r="AW244"/>
  <c r="AX244"/>
  <c r="AY244"/>
  <c r="AZ244"/>
  <c r="BA244"/>
  <c r="BB244"/>
  <c r="BC244"/>
  <c r="BD244"/>
  <c r="BF244"/>
  <c r="BG244"/>
  <c r="BH244"/>
  <c r="BI244"/>
  <c r="BJ244"/>
  <c r="BK244"/>
  <c r="BL244"/>
  <c r="BM244"/>
  <c r="BO244"/>
  <c r="BP244"/>
  <c r="BQ244"/>
  <c r="BR244"/>
  <c r="BS244"/>
  <c r="BT244"/>
  <c r="BU244"/>
  <c r="BV244"/>
  <c r="BX244"/>
  <c r="BY244"/>
  <c r="BZ244"/>
  <c r="CA244"/>
  <c r="CB244"/>
  <c r="CC244"/>
  <c r="CD244"/>
  <c r="CE244"/>
  <c r="CG244"/>
  <c r="CH244"/>
  <c r="CI244"/>
  <c r="CJ244"/>
  <c r="CK244"/>
  <c r="CL244"/>
  <c r="CM244"/>
  <c r="CN244"/>
  <c r="D245"/>
  <c r="E245"/>
  <c r="F245"/>
  <c r="G245"/>
  <c r="H245"/>
  <c r="I245"/>
  <c r="J245"/>
  <c r="K245"/>
  <c r="M245"/>
  <c r="N245"/>
  <c r="O245"/>
  <c r="P245"/>
  <c r="Q245"/>
  <c r="R245"/>
  <c r="S245"/>
  <c r="T245"/>
  <c r="V245"/>
  <c r="W245"/>
  <c r="X245"/>
  <c r="Y245"/>
  <c r="Z245"/>
  <c r="AA245"/>
  <c r="AB245"/>
  <c r="AC245"/>
  <c r="AE245"/>
  <c r="AF245"/>
  <c r="AG245"/>
  <c r="AH245"/>
  <c r="AI245"/>
  <c r="AJ245"/>
  <c r="AK245"/>
  <c r="AL245"/>
  <c r="AN245"/>
  <c r="AO245"/>
  <c r="AP245"/>
  <c r="AQ245"/>
  <c r="AR245"/>
  <c r="AS245"/>
  <c r="AT245"/>
  <c r="AU245"/>
  <c r="AW245"/>
  <c r="AX245"/>
  <c r="AY245"/>
  <c r="AZ245"/>
  <c r="BA245"/>
  <c r="BB245"/>
  <c r="BC245"/>
  <c r="BD245"/>
  <c r="BF245"/>
  <c r="BG245"/>
  <c r="BH245"/>
  <c r="BI245"/>
  <c r="BJ245"/>
  <c r="BK245"/>
  <c r="BL245"/>
  <c r="BM245"/>
  <c r="BO245"/>
  <c r="BP245"/>
  <c r="BQ245"/>
  <c r="BR245"/>
  <c r="BS245"/>
  <c r="BT245"/>
  <c r="BU245"/>
  <c r="BV245"/>
  <c r="BX245"/>
  <c r="BY245"/>
  <c r="BZ245"/>
  <c r="CA245"/>
  <c r="CB245"/>
  <c r="CC245"/>
  <c r="CD245"/>
  <c r="CE245"/>
  <c r="CG245"/>
  <c r="CH245"/>
  <c r="CI245"/>
  <c r="CJ245"/>
  <c r="CK245"/>
  <c r="CL245"/>
  <c r="CM245"/>
  <c r="CN245"/>
  <c r="D246"/>
  <c r="E246"/>
  <c r="F246"/>
  <c r="G246"/>
  <c r="H246"/>
  <c r="I246"/>
  <c r="J246"/>
  <c r="K246"/>
  <c r="M246"/>
  <c r="N246"/>
  <c r="O246"/>
  <c r="P246"/>
  <c r="Q246"/>
  <c r="R246"/>
  <c r="S246"/>
  <c r="T246"/>
  <c r="V246"/>
  <c r="W246"/>
  <c r="X246"/>
  <c r="Y246"/>
  <c r="Z246"/>
  <c r="AA246"/>
  <c r="AB246"/>
  <c r="AC246"/>
  <c r="AE246"/>
  <c r="AF246"/>
  <c r="AG246"/>
  <c r="AH246"/>
  <c r="AI246"/>
  <c r="AJ246"/>
  <c r="AK246"/>
  <c r="AL246"/>
  <c r="AN246"/>
  <c r="AO246"/>
  <c r="AP246"/>
  <c r="AQ246"/>
  <c r="AR246"/>
  <c r="AS246"/>
  <c r="AT246"/>
  <c r="AU246"/>
  <c r="AW246"/>
  <c r="AX246"/>
  <c r="AY246"/>
  <c r="AZ246"/>
  <c r="BA246"/>
  <c r="BB246"/>
  <c r="BC246"/>
  <c r="BD246"/>
  <c r="BF246"/>
  <c r="BG246"/>
  <c r="BH246"/>
  <c r="BI246"/>
  <c r="BJ246"/>
  <c r="BK246"/>
  <c r="BL246"/>
  <c r="BM246"/>
  <c r="BO246"/>
  <c r="BP246"/>
  <c r="BQ246"/>
  <c r="BR246"/>
  <c r="BS246"/>
  <c r="BT246"/>
  <c r="BU246"/>
  <c r="BV246"/>
  <c r="BX246"/>
  <c r="BY246"/>
  <c r="BZ246"/>
  <c r="CA246"/>
  <c r="CB246"/>
  <c r="CC246"/>
  <c r="CD246"/>
  <c r="CE246"/>
  <c r="CG246"/>
  <c r="CH246"/>
  <c r="CI246"/>
  <c r="CJ246"/>
  <c r="CK246"/>
  <c r="CL246"/>
  <c r="CM246"/>
  <c r="CN246"/>
  <c r="D247"/>
  <c r="E247"/>
  <c r="F247"/>
  <c r="G247"/>
  <c r="H247"/>
  <c r="I247"/>
  <c r="J247"/>
  <c r="K247"/>
  <c r="M247"/>
  <c r="N247"/>
  <c r="O247"/>
  <c r="P247"/>
  <c r="Q247"/>
  <c r="R247"/>
  <c r="S247"/>
  <c r="T247"/>
  <c r="V247"/>
  <c r="W247"/>
  <c r="X247"/>
  <c r="Y247"/>
  <c r="Z247"/>
  <c r="AA247"/>
  <c r="AB247"/>
  <c r="AC247"/>
  <c r="AE247"/>
  <c r="AF247"/>
  <c r="AG247"/>
  <c r="AH247"/>
  <c r="AI247"/>
  <c r="AJ247"/>
  <c r="AK247"/>
  <c r="AL247"/>
  <c r="AN247"/>
  <c r="AO247"/>
  <c r="AP247"/>
  <c r="AQ247"/>
  <c r="AR247"/>
  <c r="AS247"/>
  <c r="AT247"/>
  <c r="AU247"/>
  <c r="AW247"/>
  <c r="AX247"/>
  <c r="AY247"/>
  <c r="AZ247"/>
  <c r="BA247"/>
  <c r="BB247"/>
  <c r="BC247"/>
  <c r="BD247"/>
  <c r="BF247"/>
  <c r="BG247"/>
  <c r="BH247"/>
  <c r="BI247"/>
  <c r="BJ247"/>
  <c r="BK247"/>
  <c r="BL247"/>
  <c r="BM247"/>
  <c r="BO247"/>
  <c r="BP247"/>
  <c r="BQ247"/>
  <c r="BR247"/>
  <c r="BS247"/>
  <c r="BT247"/>
  <c r="BU247"/>
  <c r="BV247"/>
  <c r="BX247"/>
  <c r="BY247"/>
  <c r="BZ247"/>
  <c r="CA247"/>
  <c r="CB247"/>
  <c r="CC247"/>
  <c r="CD247"/>
  <c r="CE247"/>
  <c r="CG247"/>
  <c r="CH247"/>
  <c r="CI247"/>
  <c r="CJ247"/>
  <c r="CK247"/>
  <c r="CL247"/>
  <c r="CM247"/>
  <c r="CN247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I11" i="15"/>
  <c r="I10"/>
  <c r="I9"/>
  <c r="I8"/>
  <c r="I7"/>
  <c r="I6"/>
  <c r="I5"/>
  <c r="I4"/>
  <c r="I3"/>
  <c r="I2"/>
  <c r="H11"/>
  <c r="H10"/>
  <c r="H9"/>
  <c r="H8"/>
  <c r="H7"/>
  <c r="H6"/>
  <c r="H5"/>
  <c r="H4"/>
  <c r="H3"/>
  <c r="H2"/>
  <c r="G11"/>
  <c r="G10"/>
  <c r="G9"/>
  <c r="G8"/>
  <c r="G7"/>
  <c r="G6"/>
  <c r="G5"/>
  <c r="G4"/>
  <c r="G3"/>
  <c r="G2"/>
  <c r="F11"/>
  <c r="F10"/>
  <c r="F9"/>
  <c r="F8"/>
  <c r="F7"/>
  <c r="F6"/>
  <c r="F5"/>
  <c r="F4"/>
  <c r="F3"/>
  <c r="F2"/>
  <c r="E11"/>
  <c r="D11"/>
  <c r="C11"/>
  <c r="B11"/>
  <c r="CG3" i="18"/>
  <c r="CH3"/>
  <c r="CI3"/>
  <c r="CJ3"/>
  <c r="CK3"/>
  <c r="CL3"/>
  <c r="CM3"/>
  <c r="CN3"/>
  <c r="CG4"/>
  <c r="CH4"/>
  <c r="CI4"/>
  <c r="CJ4"/>
  <c r="CK4"/>
  <c r="CL4"/>
  <c r="CM4"/>
  <c r="CN4"/>
  <c r="CG5"/>
  <c r="CH5"/>
  <c r="CI5"/>
  <c r="CJ5"/>
  <c r="CK5"/>
  <c r="CL5"/>
  <c r="CM5"/>
  <c r="CN5"/>
  <c r="CG6"/>
  <c r="CH6"/>
  <c r="CI6"/>
  <c r="CJ6"/>
  <c r="CK6"/>
  <c r="CL6"/>
  <c r="CM6"/>
  <c r="CN6"/>
  <c r="CG7"/>
  <c r="CH7"/>
  <c r="CI7"/>
  <c r="CJ7"/>
  <c r="CK7"/>
  <c r="CL7"/>
  <c r="CM7"/>
  <c r="CN7"/>
  <c r="CG8"/>
  <c r="CH8"/>
  <c r="CI8"/>
  <c r="CJ8"/>
  <c r="CK8"/>
  <c r="CL8"/>
  <c r="CM8"/>
  <c r="CN8"/>
  <c r="CG9"/>
  <c r="CH9"/>
  <c r="CI9"/>
  <c r="CJ9"/>
  <c r="CK9"/>
  <c r="CL9"/>
  <c r="CM9"/>
  <c r="CN9"/>
  <c r="CG10"/>
  <c r="CH10"/>
  <c r="CI10"/>
  <c r="CJ10"/>
  <c r="CK10"/>
  <c r="CL10"/>
  <c r="CM10"/>
  <c r="CN10"/>
  <c r="CG11"/>
  <c r="CH11"/>
  <c r="CI11"/>
  <c r="CJ11"/>
  <c r="CK11"/>
  <c r="CL11"/>
  <c r="CM11"/>
  <c r="CN11"/>
  <c r="CG12"/>
  <c r="CH12"/>
  <c r="CI12"/>
  <c r="CJ12"/>
  <c r="CK12"/>
  <c r="CL12"/>
  <c r="CM12"/>
  <c r="CN12"/>
  <c r="CG13"/>
  <c r="CH13"/>
  <c r="CI13"/>
  <c r="CJ13"/>
  <c r="CK13"/>
  <c r="CL13"/>
  <c r="CM13"/>
  <c r="CN13"/>
  <c r="CG14"/>
  <c r="CH14"/>
  <c r="CI14"/>
  <c r="CJ14"/>
  <c r="CK14"/>
  <c r="CL14"/>
  <c r="CM14"/>
  <c r="CN14"/>
  <c r="CG15"/>
  <c r="CH15"/>
  <c r="CI15"/>
  <c r="CJ15"/>
  <c r="CK15"/>
  <c r="CL15"/>
  <c r="CM15"/>
  <c r="CN15"/>
  <c r="CG16"/>
  <c r="CH16"/>
  <c r="CI16"/>
  <c r="CJ16"/>
  <c r="CK16"/>
  <c r="CL16"/>
  <c r="CM16"/>
  <c r="CN16"/>
  <c r="CG17"/>
  <c r="CH17"/>
  <c r="CI17"/>
  <c r="CJ17"/>
  <c r="CK17"/>
  <c r="CL17"/>
  <c r="CM17"/>
  <c r="CN17"/>
  <c r="CG18"/>
  <c r="CH18"/>
  <c r="CI18"/>
  <c r="CJ18"/>
  <c r="CK18"/>
  <c r="CL18"/>
  <c r="CM18"/>
  <c r="CN18"/>
  <c r="CG19"/>
  <c r="CH19"/>
  <c r="CI19"/>
  <c r="CJ19"/>
  <c r="CK19"/>
  <c r="CL19"/>
  <c r="CM19"/>
  <c r="CN19"/>
  <c r="CG20"/>
  <c r="CH20"/>
  <c r="CI20"/>
  <c r="CJ20"/>
  <c r="CK20"/>
  <c r="CL20"/>
  <c r="CM20"/>
  <c r="CN20"/>
  <c r="CN2"/>
  <c r="CM2"/>
  <c r="CL2"/>
  <c r="CK2"/>
  <c r="CJ2"/>
  <c r="CI2"/>
  <c r="CH2"/>
  <c r="CG2"/>
  <c r="D3"/>
  <c r="E3"/>
  <c r="F3"/>
  <c r="G3"/>
  <c r="H3"/>
  <c r="I3"/>
  <c r="J3"/>
  <c r="K3"/>
  <c r="M3"/>
  <c r="N3"/>
  <c r="O3"/>
  <c r="P3"/>
  <c r="Q3"/>
  <c r="R3"/>
  <c r="S3"/>
  <c r="T3"/>
  <c r="V3"/>
  <c r="W3"/>
  <c r="X3"/>
  <c r="Y3"/>
  <c r="Z3"/>
  <c r="AA3"/>
  <c r="AB3"/>
  <c r="AC3"/>
  <c r="AE3"/>
  <c r="AF3"/>
  <c r="AG3"/>
  <c r="AH3"/>
  <c r="AI3"/>
  <c r="AJ3"/>
  <c r="AK3"/>
  <c r="AL3"/>
  <c r="AN3"/>
  <c r="AO3"/>
  <c r="AP3"/>
  <c r="AQ3"/>
  <c r="AR3"/>
  <c r="AS3"/>
  <c r="AT3"/>
  <c r="AU3"/>
  <c r="AW3"/>
  <c r="AX3"/>
  <c r="AY3"/>
  <c r="AZ3"/>
  <c r="BA3"/>
  <c r="BB3"/>
  <c r="BC3"/>
  <c r="BD3"/>
  <c r="BF3"/>
  <c r="BG3"/>
  <c r="BH3"/>
  <c r="BI3"/>
  <c r="BJ3"/>
  <c r="BK3"/>
  <c r="BL3"/>
  <c r="BM3"/>
  <c r="BO3"/>
  <c r="BP3"/>
  <c r="BQ3"/>
  <c r="BR3"/>
  <c r="BS3"/>
  <c r="BT3"/>
  <c r="BU3"/>
  <c r="BV3"/>
  <c r="BX3"/>
  <c r="BY3"/>
  <c r="BZ3"/>
  <c r="CA3"/>
  <c r="CB3"/>
  <c r="CC3"/>
  <c r="CD3"/>
  <c r="CE3"/>
  <c r="D4"/>
  <c r="E4"/>
  <c r="F4"/>
  <c r="G4"/>
  <c r="H4"/>
  <c r="I4"/>
  <c r="J4"/>
  <c r="K4"/>
  <c r="M4"/>
  <c r="N4"/>
  <c r="O4"/>
  <c r="P4"/>
  <c r="Q4"/>
  <c r="R4"/>
  <c r="S4"/>
  <c r="T4"/>
  <c r="V4"/>
  <c r="W4"/>
  <c r="X4"/>
  <c r="Y4"/>
  <c r="Z4"/>
  <c r="AA4"/>
  <c r="AB4"/>
  <c r="AC4"/>
  <c r="AE4"/>
  <c r="AF4"/>
  <c r="AG4"/>
  <c r="AH4"/>
  <c r="AI4"/>
  <c r="AJ4"/>
  <c r="AK4"/>
  <c r="AL4"/>
  <c r="AN4"/>
  <c r="AO4"/>
  <c r="AP4"/>
  <c r="AQ4"/>
  <c r="AR4"/>
  <c r="AS4"/>
  <c r="AT4"/>
  <c r="AU4"/>
  <c r="AW4"/>
  <c r="AX4"/>
  <c r="AY4"/>
  <c r="AZ4"/>
  <c r="BA4"/>
  <c r="BB4"/>
  <c r="BC4"/>
  <c r="BD4"/>
  <c r="BF4"/>
  <c r="BG4"/>
  <c r="BH4"/>
  <c r="BI4"/>
  <c r="BJ4"/>
  <c r="BK4"/>
  <c r="BL4"/>
  <c r="BM4"/>
  <c r="BO4"/>
  <c r="BP4"/>
  <c r="BQ4"/>
  <c r="BR4"/>
  <c r="BS4"/>
  <c r="BT4"/>
  <c r="BU4"/>
  <c r="BV4"/>
  <c r="BX4"/>
  <c r="BY4"/>
  <c r="BZ4"/>
  <c r="CA4"/>
  <c r="CB4"/>
  <c r="CC4"/>
  <c r="CD4"/>
  <c r="CE4"/>
  <c r="D5"/>
  <c r="E5"/>
  <c r="F5"/>
  <c r="G5"/>
  <c r="H5"/>
  <c r="I5"/>
  <c r="J5"/>
  <c r="K5"/>
  <c r="M5"/>
  <c r="N5"/>
  <c r="O5"/>
  <c r="P5"/>
  <c r="Q5"/>
  <c r="R5"/>
  <c r="S5"/>
  <c r="T5"/>
  <c r="V5"/>
  <c r="W5"/>
  <c r="X5"/>
  <c r="Y5"/>
  <c r="Z5"/>
  <c r="AA5"/>
  <c r="AB5"/>
  <c r="AC5"/>
  <c r="AE5"/>
  <c r="AF5"/>
  <c r="AG5"/>
  <c r="AH5"/>
  <c r="AI5"/>
  <c r="AJ5"/>
  <c r="AK5"/>
  <c r="AL5"/>
  <c r="AN5"/>
  <c r="AO5"/>
  <c r="AP5"/>
  <c r="AQ5"/>
  <c r="AR5"/>
  <c r="AS5"/>
  <c r="AT5"/>
  <c r="AU5"/>
  <c r="AW5"/>
  <c r="AX5"/>
  <c r="AY5"/>
  <c r="AZ5"/>
  <c r="BA5"/>
  <c r="BB5"/>
  <c r="BC5"/>
  <c r="BD5"/>
  <c r="BF5"/>
  <c r="BG5"/>
  <c r="BH5"/>
  <c r="BI5"/>
  <c r="BJ5"/>
  <c r="BK5"/>
  <c r="BL5"/>
  <c r="BM5"/>
  <c r="BO5"/>
  <c r="BP5"/>
  <c r="BQ5"/>
  <c r="BR5"/>
  <c r="BS5"/>
  <c r="BT5"/>
  <c r="BU5"/>
  <c r="BV5"/>
  <c r="BX5"/>
  <c r="BY5"/>
  <c r="BZ5"/>
  <c r="CA5"/>
  <c r="CB5"/>
  <c r="CC5"/>
  <c r="CD5"/>
  <c r="CE5"/>
  <c r="D6"/>
  <c r="E6"/>
  <c r="F6"/>
  <c r="G6"/>
  <c r="H6"/>
  <c r="I6"/>
  <c r="J6"/>
  <c r="K6"/>
  <c r="M6"/>
  <c r="N6"/>
  <c r="O6"/>
  <c r="P6"/>
  <c r="Q6"/>
  <c r="R6"/>
  <c r="S6"/>
  <c r="T6"/>
  <c r="V6"/>
  <c r="W6"/>
  <c r="X6"/>
  <c r="Y6"/>
  <c r="Z6"/>
  <c r="AA6"/>
  <c r="AB6"/>
  <c r="AC6"/>
  <c r="AE6"/>
  <c r="AF6"/>
  <c r="AG6"/>
  <c r="AH6"/>
  <c r="AI6"/>
  <c r="AJ6"/>
  <c r="AK6"/>
  <c r="AL6"/>
  <c r="AN6"/>
  <c r="AO6"/>
  <c r="AP6"/>
  <c r="AQ6"/>
  <c r="AR6"/>
  <c r="AS6"/>
  <c r="AT6"/>
  <c r="AU6"/>
  <c r="AW6"/>
  <c r="AX6"/>
  <c r="AY6"/>
  <c r="AZ6"/>
  <c r="BA6"/>
  <c r="BB6"/>
  <c r="BC6"/>
  <c r="BD6"/>
  <c r="BF6"/>
  <c r="BG6"/>
  <c r="BH6"/>
  <c r="BI6"/>
  <c r="BJ6"/>
  <c r="BK6"/>
  <c r="BL6"/>
  <c r="BM6"/>
  <c r="BO6"/>
  <c r="BP6"/>
  <c r="BQ6"/>
  <c r="BR6"/>
  <c r="BS6"/>
  <c r="BT6"/>
  <c r="BU6"/>
  <c r="BV6"/>
  <c r="BX6"/>
  <c r="BY6"/>
  <c r="BZ6"/>
  <c r="CA6"/>
  <c r="CB6"/>
  <c r="CC6"/>
  <c r="CD6"/>
  <c r="CE6"/>
  <c r="D7"/>
  <c r="E7"/>
  <c r="F7"/>
  <c r="G7"/>
  <c r="H7"/>
  <c r="I7"/>
  <c r="J7"/>
  <c r="K7"/>
  <c r="M7"/>
  <c r="N7"/>
  <c r="O7"/>
  <c r="P7"/>
  <c r="Q7"/>
  <c r="R7"/>
  <c r="S7"/>
  <c r="T7"/>
  <c r="V7"/>
  <c r="W7"/>
  <c r="X7"/>
  <c r="Y7"/>
  <c r="Z7"/>
  <c r="AA7"/>
  <c r="AB7"/>
  <c r="AC7"/>
  <c r="AE7"/>
  <c r="AF7"/>
  <c r="AG7"/>
  <c r="AH7"/>
  <c r="AI7"/>
  <c r="AJ7"/>
  <c r="AK7"/>
  <c r="AL7"/>
  <c r="AN7"/>
  <c r="AO7"/>
  <c r="AP7"/>
  <c r="AQ7"/>
  <c r="AR7"/>
  <c r="AS7"/>
  <c r="AT7"/>
  <c r="AU7"/>
  <c r="AW7"/>
  <c r="AX7"/>
  <c r="AY7"/>
  <c r="AZ7"/>
  <c r="BA7"/>
  <c r="BB7"/>
  <c r="BC7"/>
  <c r="BD7"/>
  <c r="BF7"/>
  <c r="BG7"/>
  <c r="BH7"/>
  <c r="BI7"/>
  <c r="BJ7"/>
  <c r="BK7"/>
  <c r="BL7"/>
  <c r="BM7"/>
  <c r="BO7"/>
  <c r="BP7"/>
  <c r="BQ7"/>
  <c r="BR7"/>
  <c r="BS7"/>
  <c r="BT7"/>
  <c r="BU7"/>
  <c r="BV7"/>
  <c r="BX7"/>
  <c r="BY7"/>
  <c r="BZ7"/>
  <c r="CA7"/>
  <c r="CB7"/>
  <c r="CC7"/>
  <c r="CD7"/>
  <c r="CE7"/>
  <c r="M8"/>
  <c r="N8"/>
  <c r="O8"/>
  <c r="P8"/>
  <c r="Q8"/>
  <c r="R8"/>
  <c r="S8"/>
  <c r="T8"/>
  <c r="V8"/>
  <c r="W8"/>
  <c r="X8"/>
  <c r="Y8"/>
  <c r="Z8"/>
  <c r="AA8"/>
  <c r="AB8"/>
  <c r="AC8"/>
  <c r="AE8"/>
  <c r="AF8"/>
  <c r="AG8"/>
  <c r="AH8"/>
  <c r="AI8"/>
  <c r="AJ8"/>
  <c r="AK8"/>
  <c r="AL8"/>
  <c r="AN8"/>
  <c r="AO8"/>
  <c r="AP8"/>
  <c r="AQ8"/>
  <c r="AR8"/>
  <c r="AS8"/>
  <c r="AT8"/>
  <c r="AU8"/>
  <c r="AW8"/>
  <c r="AX8"/>
  <c r="AY8"/>
  <c r="AZ8"/>
  <c r="BA8"/>
  <c r="BB8"/>
  <c r="BC8"/>
  <c r="BD8"/>
  <c r="BF8"/>
  <c r="BG8"/>
  <c r="BH8"/>
  <c r="BI8"/>
  <c r="BJ8"/>
  <c r="BK8"/>
  <c r="BL8"/>
  <c r="BM8"/>
  <c r="BO8"/>
  <c r="BP8"/>
  <c r="BQ8"/>
  <c r="BR8"/>
  <c r="BS8"/>
  <c r="BT8"/>
  <c r="BU8"/>
  <c r="BV8"/>
  <c r="BX8"/>
  <c r="BY8"/>
  <c r="BZ8"/>
  <c r="CA8"/>
  <c r="CB8"/>
  <c r="CC8"/>
  <c r="CD8"/>
  <c r="CE8"/>
  <c r="D9"/>
  <c r="E9"/>
  <c r="F9"/>
  <c r="G9"/>
  <c r="H9"/>
  <c r="I9"/>
  <c r="J9"/>
  <c r="K9"/>
  <c r="M9"/>
  <c r="N9"/>
  <c r="O9"/>
  <c r="P9"/>
  <c r="Q9"/>
  <c r="R9"/>
  <c r="S9"/>
  <c r="T9"/>
  <c r="V9"/>
  <c r="W9"/>
  <c r="X9"/>
  <c r="Y9"/>
  <c r="Z9"/>
  <c r="AA9"/>
  <c r="AB9"/>
  <c r="AC9"/>
  <c r="AE9"/>
  <c r="AF9"/>
  <c r="AG9"/>
  <c r="AH9"/>
  <c r="AI9"/>
  <c r="AJ9"/>
  <c r="AK9"/>
  <c r="AL9"/>
  <c r="AN9"/>
  <c r="AO9"/>
  <c r="AP9"/>
  <c r="AQ9"/>
  <c r="AR9"/>
  <c r="AS9"/>
  <c r="AT9"/>
  <c r="AU9"/>
  <c r="AW9"/>
  <c r="AX9"/>
  <c r="AY9"/>
  <c r="AZ9"/>
  <c r="BA9"/>
  <c r="BB9"/>
  <c r="BC9"/>
  <c r="BD9"/>
  <c r="BF9"/>
  <c r="BG9"/>
  <c r="BH9"/>
  <c r="BI9"/>
  <c r="BJ9"/>
  <c r="BK9"/>
  <c r="BL9"/>
  <c r="BM9"/>
  <c r="BO9"/>
  <c r="BP9"/>
  <c r="BQ9"/>
  <c r="BR9"/>
  <c r="BS9"/>
  <c r="BT9"/>
  <c r="BU9"/>
  <c r="BV9"/>
  <c r="BX9"/>
  <c r="BY9"/>
  <c r="BZ9"/>
  <c r="CA9"/>
  <c r="CB9"/>
  <c r="CC9"/>
  <c r="CD9"/>
  <c r="CE9"/>
  <c r="D10"/>
  <c r="E10"/>
  <c r="F10"/>
  <c r="G10"/>
  <c r="H10"/>
  <c r="I10"/>
  <c r="J10"/>
  <c r="K10"/>
  <c r="M10"/>
  <c r="N10"/>
  <c r="O10"/>
  <c r="P10"/>
  <c r="Q10"/>
  <c r="R10"/>
  <c r="S10"/>
  <c r="T10"/>
  <c r="V10"/>
  <c r="W10"/>
  <c r="X10"/>
  <c r="Y10"/>
  <c r="Z10"/>
  <c r="AA10"/>
  <c r="AB10"/>
  <c r="AC10"/>
  <c r="AE10"/>
  <c r="AF10"/>
  <c r="AG10"/>
  <c r="AH10"/>
  <c r="AI10"/>
  <c r="AJ10"/>
  <c r="AK10"/>
  <c r="AL10"/>
  <c r="AN10"/>
  <c r="AO10"/>
  <c r="AP10"/>
  <c r="AQ10"/>
  <c r="AR10"/>
  <c r="AS10"/>
  <c r="AT10"/>
  <c r="AU10"/>
  <c r="AW10"/>
  <c r="AX10"/>
  <c r="AY10"/>
  <c r="AZ10"/>
  <c r="BA10"/>
  <c r="BB10"/>
  <c r="BC10"/>
  <c r="BD10"/>
  <c r="BF10"/>
  <c r="BG10"/>
  <c r="BH10"/>
  <c r="BI10"/>
  <c r="BJ10"/>
  <c r="BK10"/>
  <c r="BL10"/>
  <c r="BM10"/>
  <c r="BO10"/>
  <c r="BP10"/>
  <c r="BQ10"/>
  <c r="BR10"/>
  <c r="BS10"/>
  <c r="BT10"/>
  <c r="BU10"/>
  <c r="BV10"/>
  <c r="BX10"/>
  <c r="BY10"/>
  <c r="BZ10"/>
  <c r="CA10"/>
  <c r="CB10"/>
  <c r="CC10"/>
  <c r="CD10"/>
  <c r="CE10"/>
  <c r="D11"/>
  <c r="E11"/>
  <c r="F11"/>
  <c r="G11"/>
  <c r="H11"/>
  <c r="I11"/>
  <c r="J11"/>
  <c r="K11"/>
  <c r="M11"/>
  <c r="N11"/>
  <c r="O11"/>
  <c r="P11"/>
  <c r="Q11"/>
  <c r="R11"/>
  <c r="S11"/>
  <c r="T11"/>
  <c r="V11"/>
  <c r="W11"/>
  <c r="X11"/>
  <c r="Y11"/>
  <c r="Z11"/>
  <c r="AA11"/>
  <c r="AB11"/>
  <c r="AC11"/>
  <c r="AE11"/>
  <c r="AF11"/>
  <c r="AG11"/>
  <c r="AH11"/>
  <c r="AI11"/>
  <c r="AJ11"/>
  <c r="AK11"/>
  <c r="AL11"/>
  <c r="AN11"/>
  <c r="AO11"/>
  <c r="AP11"/>
  <c r="AQ11"/>
  <c r="AR11"/>
  <c r="AS11"/>
  <c r="AT11"/>
  <c r="AU11"/>
  <c r="AW11"/>
  <c r="AX11"/>
  <c r="AY11"/>
  <c r="AZ11"/>
  <c r="BA11"/>
  <c r="BB11"/>
  <c r="BC11"/>
  <c r="BD11"/>
  <c r="BF11"/>
  <c r="BG11"/>
  <c r="BH11"/>
  <c r="BI11"/>
  <c r="BJ11"/>
  <c r="BK11"/>
  <c r="BL11"/>
  <c r="BM11"/>
  <c r="BO11"/>
  <c r="BP11"/>
  <c r="BQ11"/>
  <c r="BR11"/>
  <c r="BS11"/>
  <c r="BT11"/>
  <c r="BU11"/>
  <c r="BV11"/>
  <c r="BX11"/>
  <c r="BY11"/>
  <c r="BZ11"/>
  <c r="CA11"/>
  <c r="CB11"/>
  <c r="CC11"/>
  <c r="CD11"/>
  <c r="CE11"/>
  <c r="D12"/>
  <c r="E12"/>
  <c r="F12"/>
  <c r="G12"/>
  <c r="H12"/>
  <c r="I12"/>
  <c r="J12"/>
  <c r="K12"/>
  <c r="M12"/>
  <c r="N12"/>
  <c r="O12"/>
  <c r="P12"/>
  <c r="Q12"/>
  <c r="R12"/>
  <c r="S12"/>
  <c r="T12"/>
  <c r="V12"/>
  <c r="W12"/>
  <c r="X12"/>
  <c r="Y12"/>
  <c r="Z12"/>
  <c r="AA12"/>
  <c r="AB12"/>
  <c r="AC12"/>
  <c r="AE12"/>
  <c r="AF12"/>
  <c r="AG12"/>
  <c r="AH12"/>
  <c r="AI12"/>
  <c r="AJ12"/>
  <c r="AK12"/>
  <c r="AL12"/>
  <c r="AN12"/>
  <c r="AO12"/>
  <c r="AP12"/>
  <c r="AQ12"/>
  <c r="AR12"/>
  <c r="AS12"/>
  <c r="AT12"/>
  <c r="AU12"/>
  <c r="AW12"/>
  <c r="AX12"/>
  <c r="AY12"/>
  <c r="AZ12"/>
  <c r="BA12"/>
  <c r="BB12"/>
  <c r="BC12"/>
  <c r="BD12"/>
  <c r="BF12"/>
  <c r="BG12"/>
  <c r="BH12"/>
  <c r="BI12"/>
  <c r="BJ12"/>
  <c r="BK12"/>
  <c r="BL12"/>
  <c r="BM12"/>
  <c r="BO12"/>
  <c r="BP12"/>
  <c r="BQ12"/>
  <c r="BR12"/>
  <c r="BS12"/>
  <c r="BT12"/>
  <c r="BU12"/>
  <c r="BV12"/>
  <c r="BX12"/>
  <c r="BY12"/>
  <c r="BZ12"/>
  <c r="CA12"/>
  <c r="CB12"/>
  <c r="CC12"/>
  <c r="CD12"/>
  <c r="CE12"/>
  <c r="D13"/>
  <c r="E13"/>
  <c r="F13"/>
  <c r="G13"/>
  <c r="H13"/>
  <c r="I13"/>
  <c r="J13"/>
  <c r="K13"/>
  <c r="M13"/>
  <c r="N13"/>
  <c r="O13"/>
  <c r="P13"/>
  <c r="Q13"/>
  <c r="R13"/>
  <c r="S13"/>
  <c r="T13"/>
  <c r="V13"/>
  <c r="W13"/>
  <c r="X13"/>
  <c r="Y13"/>
  <c r="Z13"/>
  <c r="AA13"/>
  <c r="AB13"/>
  <c r="AC13"/>
  <c r="AE13"/>
  <c r="AF13"/>
  <c r="AG13"/>
  <c r="AH13"/>
  <c r="AI13"/>
  <c r="AJ13"/>
  <c r="AK13"/>
  <c r="AL13"/>
  <c r="AN13"/>
  <c r="AO13"/>
  <c r="AP13"/>
  <c r="AQ13"/>
  <c r="AR13"/>
  <c r="AS13"/>
  <c r="AT13"/>
  <c r="AU13"/>
  <c r="AW13"/>
  <c r="AX13"/>
  <c r="AY13"/>
  <c r="AZ13"/>
  <c r="BA13"/>
  <c r="BB13"/>
  <c r="BC13"/>
  <c r="BD13"/>
  <c r="BF13"/>
  <c r="BG13"/>
  <c r="BH13"/>
  <c r="BI13"/>
  <c r="BJ13"/>
  <c r="BK13"/>
  <c r="BL13"/>
  <c r="BM13"/>
  <c r="BO13"/>
  <c r="BP13"/>
  <c r="BQ13"/>
  <c r="BR13"/>
  <c r="BS13"/>
  <c r="BT13"/>
  <c r="BU13"/>
  <c r="BV13"/>
  <c r="BX13"/>
  <c r="BY13"/>
  <c r="BZ13"/>
  <c r="CA13"/>
  <c r="CB13"/>
  <c r="CC13"/>
  <c r="CD13"/>
  <c r="CE13"/>
  <c r="D14"/>
  <c r="E14"/>
  <c r="F14"/>
  <c r="G14"/>
  <c r="H14"/>
  <c r="I14"/>
  <c r="J14"/>
  <c r="K14"/>
  <c r="M14"/>
  <c r="N14"/>
  <c r="O14"/>
  <c r="P14"/>
  <c r="Q14"/>
  <c r="R14"/>
  <c r="S14"/>
  <c r="T14"/>
  <c r="V14"/>
  <c r="W14"/>
  <c r="X14"/>
  <c r="Y14"/>
  <c r="Z14"/>
  <c r="AA14"/>
  <c r="AB14"/>
  <c r="AC14"/>
  <c r="AE14"/>
  <c r="AF14"/>
  <c r="AG14"/>
  <c r="AH14"/>
  <c r="AI14"/>
  <c r="AJ14"/>
  <c r="AK14"/>
  <c r="AL14"/>
  <c r="AN14"/>
  <c r="AO14"/>
  <c r="AP14"/>
  <c r="AQ14"/>
  <c r="AR14"/>
  <c r="AS14"/>
  <c r="AT14"/>
  <c r="AU14"/>
  <c r="AW14"/>
  <c r="AX14"/>
  <c r="AY14"/>
  <c r="AZ14"/>
  <c r="BA14"/>
  <c r="BB14"/>
  <c r="BC14"/>
  <c r="BD14"/>
  <c r="BF14"/>
  <c r="BG14"/>
  <c r="BH14"/>
  <c r="BI14"/>
  <c r="BJ14"/>
  <c r="BK14"/>
  <c r="BL14"/>
  <c r="BM14"/>
  <c r="BO14"/>
  <c r="BP14"/>
  <c r="BQ14"/>
  <c r="BR14"/>
  <c r="BS14"/>
  <c r="BT14"/>
  <c r="BU14"/>
  <c r="BV14"/>
  <c r="BX14"/>
  <c r="BY14"/>
  <c r="BZ14"/>
  <c r="CA14"/>
  <c r="CB14"/>
  <c r="CC14"/>
  <c r="CD14"/>
  <c r="CE14"/>
  <c r="D15"/>
  <c r="E15"/>
  <c r="F15"/>
  <c r="G15"/>
  <c r="H15"/>
  <c r="I15"/>
  <c r="J15"/>
  <c r="K15"/>
  <c r="M15"/>
  <c r="N15"/>
  <c r="O15"/>
  <c r="P15"/>
  <c r="Q15"/>
  <c r="R15"/>
  <c r="S15"/>
  <c r="T15"/>
  <c r="V15"/>
  <c r="W15"/>
  <c r="X15"/>
  <c r="Y15"/>
  <c r="Z15"/>
  <c r="AA15"/>
  <c r="AB15"/>
  <c r="AC15"/>
  <c r="AE15"/>
  <c r="AF15"/>
  <c r="AG15"/>
  <c r="AH15"/>
  <c r="AI15"/>
  <c r="AJ15"/>
  <c r="AK15"/>
  <c r="AL15"/>
  <c r="AN15"/>
  <c r="AO15"/>
  <c r="AP15"/>
  <c r="AQ15"/>
  <c r="AR15"/>
  <c r="AS15"/>
  <c r="AT15"/>
  <c r="AU15"/>
  <c r="AW15"/>
  <c r="AX15"/>
  <c r="AY15"/>
  <c r="AZ15"/>
  <c r="BA15"/>
  <c r="BB15"/>
  <c r="BC15"/>
  <c r="BD15"/>
  <c r="BF15"/>
  <c r="BG15"/>
  <c r="BH15"/>
  <c r="BI15"/>
  <c r="BJ15"/>
  <c r="BK15"/>
  <c r="BL15"/>
  <c r="BM15"/>
  <c r="BO15"/>
  <c r="BP15"/>
  <c r="BQ15"/>
  <c r="BR15"/>
  <c r="BS15"/>
  <c r="BT15"/>
  <c r="BU15"/>
  <c r="BV15"/>
  <c r="BX15"/>
  <c r="BY15"/>
  <c r="BZ15"/>
  <c r="CA15"/>
  <c r="CB15"/>
  <c r="CC15"/>
  <c r="CD15"/>
  <c r="CE15"/>
  <c r="D16"/>
  <c r="E16"/>
  <c r="F16"/>
  <c r="G16"/>
  <c r="H16"/>
  <c r="I16"/>
  <c r="J16"/>
  <c r="K16"/>
  <c r="M16"/>
  <c r="N16"/>
  <c r="O16"/>
  <c r="P16"/>
  <c r="Q16"/>
  <c r="R16"/>
  <c r="S16"/>
  <c r="T16"/>
  <c r="V16"/>
  <c r="W16"/>
  <c r="X16"/>
  <c r="Y16"/>
  <c r="Z16"/>
  <c r="AA16"/>
  <c r="AB16"/>
  <c r="AC16"/>
  <c r="AE16"/>
  <c r="AF16"/>
  <c r="AG16"/>
  <c r="AH16"/>
  <c r="AI16"/>
  <c r="AJ16"/>
  <c r="AK16"/>
  <c r="AL16"/>
  <c r="AN16"/>
  <c r="AO16"/>
  <c r="AP16"/>
  <c r="AQ16"/>
  <c r="AR16"/>
  <c r="AS16"/>
  <c r="AT16"/>
  <c r="AU16"/>
  <c r="AW16"/>
  <c r="AX16"/>
  <c r="AY16"/>
  <c r="AZ16"/>
  <c r="BA16"/>
  <c r="BB16"/>
  <c r="BC16"/>
  <c r="BD16"/>
  <c r="BF16"/>
  <c r="BG16"/>
  <c r="BH16"/>
  <c r="BI16"/>
  <c r="BJ16"/>
  <c r="BK16"/>
  <c r="BL16"/>
  <c r="BM16"/>
  <c r="BO16"/>
  <c r="BP16"/>
  <c r="BQ16"/>
  <c r="BR16"/>
  <c r="BS16"/>
  <c r="BT16"/>
  <c r="BU16"/>
  <c r="BV16"/>
  <c r="BX16"/>
  <c r="BY16"/>
  <c r="BZ16"/>
  <c r="CA16"/>
  <c r="CB16"/>
  <c r="CC16"/>
  <c r="CD16"/>
  <c r="CE16"/>
  <c r="D17"/>
  <c r="E17"/>
  <c r="F17"/>
  <c r="G17"/>
  <c r="H17"/>
  <c r="I17"/>
  <c r="J17"/>
  <c r="K17"/>
  <c r="M17"/>
  <c r="N17"/>
  <c r="O17"/>
  <c r="P17"/>
  <c r="Q17"/>
  <c r="R17"/>
  <c r="S17"/>
  <c r="T17"/>
  <c r="V17"/>
  <c r="W17"/>
  <c r="X17"/>
  <c r="Y17"/>
  <c r="Z17"/>
  <c r="AA17"/>
  <c r="AB17"/>
  <c r="AC17"/>
  <c r="AE17"/>
  <c r="AF17"/>
  <c r="AG17"/>
  <c r="AH17"/>
  <c r="AI17"/>
  <c r="AJ17"/>
  <c r="AK17"/>
  <c r="AL17"/>
  <c r="AN17"/>
  <c r="AO17"/>
  <c r="AP17"/>
  <c r="AQ17"/>
  <c r="AR17"/>
  <c r="AS17"/>
  <c r="AT17"/>
  <c r="AU17"/>
  <c r="AW17"/>
  <c r="AX17"/>
  <c r="AY17"/>
  <c r="AZ17"/>
  <c r="BA17"/>
  <c r="BB17"/>
  <c r="BC17"/>
  <c r="BD17"/>
  <c r="BF17"/>
  <c r="BG17"/>
  <c r="BH17"/>
  <c r="BI17"/>
  <c r="BJ17"/>
  <c r="BK17"/>
  <c r="BL17"/>
  <c r="BM17"/>
  <c r="BO17"/>
  <c r="BP17"/>
  <c r="BQ17"/>
  <c r="BR17"/>
  <c r="BS17"/>
  <c r="BT17"/>
  <c r="BU17"/>
  <c r="BV17"/>
  <c r="BX17"/>
  <c r="BY17"/>
  <c r="BZ17"/>
  <c r="CA17"/>
  <c r="CB17"/>
  <c r="CC17"/>
  <c r="CD17"/>
  <c r="CE17"/>
  <c r="D18"/>
  <c r="E18"/>
  <c r="F18"/>
  <c r="G18"/>
  <c r="H18"/>
  <c r="I18"/>
  <c r="J18"/>
  <c r="K18"/>
  <c r="M18"/>
  <c r="N18"/>
  <c r="O18"/>
  <c r="P18"/>
  <c r="Q18"/>
  <c r="R18"/>
  <c r="S18"/>
  <c r="T18"/>
  <c r="V18"/>
  <c r="W18"/>
  <c r="X18"/>
  <c r="Y18"/>
  <c r="Z18"/>
  <c r="AA18"/>
  <c r="AB18"/>
  <c r="AC18"/>
  <c r="AE18"/>
  <c r="AF18"/>
  <c r="AG18"/>
  <c r="AH18"/>
  <c r="AI18"/>
  <c r="AJ18"/>
  <c r="AK18"/>
  <c r="AL18"/>
  <c r="AN18"/>
  <c r="AO18"/>
  <c r="AP18"/>
  <c r="AQ18"/>
  <c r="AR18"/>
  <c r="AS18"/>
  <c r="AT18"/>
  <c r="AU18"/>
  <c r="AW18"/>
  <c r="AX18"/>
  <c r="AY18"/>
  <c r="AZ18"/>
  <c r="BA18"/>
  <c r="BB18"/>
  <c r="BC18"/>
  <c r="BD18"/>
  <c r="BF18"/>
  <c r="BG18"/>
  <c r="BH18"/>
  <c r="BI18"/>
  <c r="BJ18"/>
  <c r="BK18"/>
  <c r="BL18"/>
  <c r="BM18"/>
  <c r="BO18"/>
  <c r="BP18"/>
  <c r="BQ18"/>
  <c r="BR18"/>
  <c r="BS18"/>
  <c r="BT18"/>
  <c r="BU18"/>
  <c r="BV18"/>
  <c r="BX18"/>
  <c r="BY18"/>
  <c r="BZ18"/>
  <c r="CA18"/>
  <c r="CB18"/>
  <c r="CC18"/>
  <c r="CD18"/>
  <c r="CE18"/>
  <c r="D19"/>
  <c r="E19"/>
  <c r="F19"/>
  <c r="G19"/>
  <c r="H19"/>
  <c r="I19"/>
  <c r="J19"/>
  <c r="K19"/>
  <c r="M19"/>
  <c r="N19"/>
  <c r="O19"/>
  <c r="P19"/>
  <c r="Q19"/>
  <c r="R19"/>
  <c r="S19"/>
  <c r="T19"/>
  <c r="V19"/>
  <c r="W19"/>
  <c r="X19"/>
  <c r="Y19"/>
  <c r="Z19"/>
  <c r="AA19"/>
  <c r="AB19"/>
  <c r="AC19"/>
  <c r="AE19"/>
  <c r="AF19"/>
  <c r="AG19"/>
  <c r="AH19"/>
  <c r="AI19"/>
  <c r="AJ19"/>
  <c r="AK19"/>
  <c r="AL19"/>
  <c r="AN19"/>
  <c r="AO19"/>
  <c r="AP19"/>
  <c r="AQ19"/>
  <c r="AR19"/>
  <c r="AS19"/>
  <c r="AT19"/>
  <c r="AU19"/>
  <c r="AW19"/>
  <c r="AX19"/>
  <c r="AY19"/>
  <c r="AZ19"/>
  <c r="BA19"/>
  <c r="BB19"/>
  <c r="BC19"/>
  <c r="BD19"/>
  <c r="BF19"/>
  <c r="BG19"/>
  <c r="BH19"/>
  <c r="BI19"/>
  <c r="BJ19"/>
  <c r="BK19"/>
  <c r="BL19"/>
  <c r="BM19"/>
  <c r="BO19"/>
  <c r="BP19"/>
  <c r="BQ19"/>
  <c r="BR19"/>
  <c r="BS19"/>
  <c r="BT19"/>
  <c r="BU19"/>
  <c r="BV19"/>
  <c r="BX19"/>
  <c r="BY19"/>
  <c r="BZ19"/>
  <c r="CA19"/>
  <c r="CB19"/>
  <c r="CC19"/>
  <c r="CD19"/>
  <c r="CE19"/>
  <c r="D20"/>
  <c r="E20"/>
  <c r="F20"/>
  <c r="G20"/>
  <c r="H20"/>
  <c r="I20"/>
  <c r="J20"/>
  <c r="K20"/>
  <c r="M20"/>
  <c r="N20"/>
  <c r="O20"/>
  <c r="P20"/>
  <c r="Q20"/>
  <c r="R20"/>
  <c r="S20"/>
  <c r="T20"/>
  <c r="V20"/>
  <c r="W20"/>
  <c r="X20"/>
  <c r="Y20"/>
  <c r="Z20"/>
  <c r="AA20"/>
  <c r="AB20"/>
  <c r="AC20"/>
  <c r="AE20"/>
  <c r="AF20"/>
  <c r="AG20"/>
  <c r="AH20"/>
  <c r="AI20"/>
  <c r="AJ20"/>
  <c r="AK20"/>
  <c r="AL20"/>
  <c r="AN20"/>
  <c r="AO20"/>
  <c r="AP20"/>
  <c r="AQ20"/>
  <c r="AR20"/>
  <c r="AS20"/>
  <c r="AT20"/>
  <c r="AU20"/>
  <c r="AW20"/>
  <c r="AX20"/>
  <c r="AY20"/>
  <c r="AZ20"/>
  <c r="BA20"/>
  <c r="BB20"/>
  <c r="BC20"/>
  <c r="BD20"/>
  <c r="BF20"/>
  <c r="BG20"/>
  <c r="BH20"/>
  <c r="BI20"/>
  <c r="BJ20"/>
  <c r="BK20"/>
  <c r="BL20"/>
  <c r="BM20"/>
  <c r="BO20"/>
  <c r="BP20"/>
  <c r="BQ20"/>
  <c r="BR20"/>
  <c r="BS20"/>
  <c r="BT20"/>
  <c r="BU20"/>
  <c r="BV20"/>
  <c r="BX20"/>
  <c r="BY20"/>
  <c r="BZ20"/>
  <c r="CA20"/>
  <c r="CB20"/>
  <c r="CC20"/>
  <c r="CD20"/>
  <c r="CE20"/>
  <c r="E10" i="15"/>
  <c r="D10"/>
  <c r="C10"/>
  <c r="B10"/>
  <c r="B9"/>
  <c r="CE2" i="18"/>
  <c r="CD2"/>
  <c r="CC2"/>
  <c r="CB2"/>
  <c r="BV2"/>
  <c r="BU2"/>
  <c r="BT2"/>
  <c r="BS2"/>
  <c r="BM2"/>
  <c r="BL2"/>
  <c r="BK2"/>
  <c r="BJ2"/>
  <c r="BD2"/>
  <c r="BC2"/>
  <c r="BB2"/>
  <c r="BA2"/>
  <c r="AU2"/>
  <c r="AT2"/>
  <c r="AS2"/>
  <c r="AR2"/>
  <c r="AL2"/>
  <c r="AK2"/>
  <c r="AJ2"/>
  <c r="AI2"/>
  <c r="AC2"/>
  <c r="AB2"/>
  <c r="AA2"/>
  <c r="Z2"/>
  <c r="T2"/>
  <c r="S2"/>
  <c r="R2"/>
  <c r="Q2"/>
  <c r="K2"/>
  <c r="J2"/>
  <c r="I2"/>
  <c r="H2"/>
  <c r="CA2"/>
  <c r="BZ2"/>
  <c r="BY2"/>
  <c r="BX2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D21" i="8" l="1"/>
  <c r="C21" s="1"/>
  <c r="D20"/>
  <c r="C20" s="1"/>
  <c r="D19"/>
  <c r="C19" s="1"/>
  <c r="D18"/>
  <c r="C18" s="1"/>
  <c r="D22"/>
  <c r="C22" s="1"/>
  <c r="D11"/>
  <c r="C11" s="1"/>
  <c r="D24" i="5"/>
  <c r="C24" s="1"/>
  <c r="D25"/>
  <c r="C25" s="1"/>
  <c r="D31" i="9"/>
  <c r="C31" s="1"/>
  <c r="D32"/>
  <c r="C32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9"/>
  <c r="C19" s="1"/>
  <c r="D20"/>
  <c r="C20" s="1"/>
  <c r="D21"/>
  <c r="C21" s="1"/>
  <c r="D22"/>
  <c r="C22" s="1"/>
  <c r="E101" i="9"/>
  <c r="D101" s="1"/>
  <c r="C101" s="1"/>
  <c r="E69"/>
  <c r="D69" s="1"/>
  <c r="C69" s="1"/>
  <c r="E102"/>
  <c r="D102" s="1"/>
  <c r="C102" s="1"/>
  <c r="E70"/>
  <c r="D70" s="1"/>
  <c r="C70" s="1"/>
  <c r="E38"/>
  <c r="D38" s="1"/>
  <c r="C38" s="1"/>
  <c r="E103"/>
  <c r="D103" s="1"/>
  <c r="C103" s="1"/>
  <c r="E71"/>
  <c r="D71" s="1"/>
  <c r="C71" s="1"/>
  <c r="E104"/>
  <c r="D104" s="1"/>
  <c r="C104" s="1"/>
  <c r="E72"/>
  <c r="D72" s="1"/>
  <c r="C72" s="1"/>
  <c r="E105"/>
  <c r="D105" s="1"/>
  <c r="C105" s="1"/>
  <c r="E73"/>
  <c r="D73" s="1"/>
  <c r="C73" s="1"/>
  <c r="D74"/>
  <c r="C74" s="1"/>
  <c r="D42"/>
  <c r="C42" s="1"/>
  <c r="E106"/>
  <c r="D106" s="1"/>
  <c r="C106" s="1"/>
  <c r="E74"/>
  <c r="E42"/>
  <c r="E107"/>
  <c r="D107" s="1"/>
  <c r="C107" s="1"/>
  <c r="E75"/>
  <c r="D75" s="1"/>
  <c r="C75" s="1"/>
  <c r="E43"/>
  <c r="D43" s="1"/>
  <c r="C43" s="1"/>
  <c r="E108"/>
  <c r="D108" s="1"/>
  <c r="C108" s="1"/>
  <c r="E76"/>
  <c r="D76" s="1"/>
  <c r="C76" s="1"/>
  <c r="E44"/>
  <c r="D44" s="1"/>
  <c r="C44" s="1"/>
  <c r="E109"/>
  <c r="D109" s="1"/>
  <c r="C109" s="1"/>
  <c r="E77"/>
  <c r="D77" s="1"/>
  <c r="C77" s="1"/>
  <c r="E110"/>
  <c r="D110" s="1"/>
  <c r="C110" s="1"/>
  <c r="E78"/>
  <c r="D78" s="1"/>
  <c r="C78" s="1"/>
  <c r="E111"/>
  <c r="D111" s="1"/>
  <c r="C111" s="1"/>
  <c r="E79"/>
  <c r="D79" s="1"/>
  <c r="C79" s="1"/>
  <c r="E47"/>
  <c r="D47" s="1"/>
  <c r="C47" s="1"/>
  <c r="D80"/>
  <c r="C80" s="1"/>
  <c r="E112"/>
  <c r="D112" s="1"/>
  <c r="C112" s="1"/>
  <c r="E80"/>
  <c r="D113"/>
  <c r="C113" s="1"/>
  <c r="E113"/>
  <c r="E81"/>
  <c r="D81" s="1"/>
  <c r="C81" s="1"/>
  <c r="E114"/>
  <c r="D114" s="1"/>
  <c r="C114" s="1"/>
  <c r="E82"/>
  <c r="D82" s="1"/>
  <c r="C82" s="1"/>
  <c r="E115"/>
  <c r="D115" s="1"/>
  <c r="C115" s="1"/>
  <c r="E83"/>
  <c r="D83" s="1"/>
  <c r="C83" s="1"/>
  <c r="E51"/>
  <c r="D51" s="1"/>
  <c r="C51" s="1"/>
  <c r="D52"/>
  <c r="C52" s="1"/>
  <c r="E116"/>
  <c r="D116" s="1"/>
  <c r="C116" s="1"/>
  <c r="E84"/>
  <c r="D84" s="1"/>
  <c r="C84" s="1"/>
  <c r="E52"/>
  <c r="D117"/>
  <c r="C117" s="1"/>
  <c r="D85"/>
  <c r="C85" s="1"/>
  <c r="E117"/>
  <c r="E85"/>
  <c r="E53"/>
  <c r="D53" s="1"/>
  <c r="C53" s="1"/>
  <c r="E118"/>
  <c r="D118" s="1"/>
  <c r="C118" s="1"/>
  <c r="E86"/>
  <c r="D86" s="1"/>
  <c r="C86" s="1"/>
  <c r="E54"/>
  <c r="D54" s="1"/>
  <c r="C54" s="1"/>
  <c r="D88"/>
  <c r="C88" s="1"/>
  <c r="E120"/>
  <c r="D120" s="1"/>
  <c r="C120" s="1"/>
  <c r="E88"/>
  <c r="E121"/>
  <c r="D121" s="1"/>
  <c r="C121" s="1"/>
  <c r="E89"/>
  <c r="D89" s="1"/>
  <c r="C89" s="1"/>
  <c r="E57"/>
  <c r="D57" s="1"/>
  <c r="C57" s="1"/>
  <c r="D122"/>
  <c r="C122" s="1"/>
  <c r="D58"/>
  <c r="C58" s="1"/>
  <c r="E122"/>
  <c r="E90"/>
  <c r="D90" s="1"/>
  <c r="C90" s="1"/>
  <c r="E58"/>
  <c r="E123"/>
  <c r="D123" s="1"/>
  <c r="C123" s="1"/>
  <c r="E91"/>
  <c r="D91" s="1"/>
  <c r="C91" s="1"/>
  <c r="E59"/>
  <c r="D59" s="1"/>
  <c r="C59" s="1"/>
  <c r="D93"/>
  <c r="C93" s="1"/>
  <c r="D61"/>
  <c r="C61" s="1"/>
  <c r="E93"/>
  <c r="E61"/>
  <c r="E29"/>
  <c r="D29" s="1"/>
  <c r="C29" s="1"/>
  <c r="E95"/>
  <c r="D95" s="1"/>
  <c r="C95" s="1"/>
  <c r="E63"/>
  <c r="D63" s="1"/>
  <c r="C63" s="1"/>
  <c r="E96"/>
  <c r="D96" s="1"/>
  <c r="C96" s="1"/>
  <c r="E64"/>
  <c r="D64" s="1"/>
  <c r="C64" s="1"/>
  <c r="E97"/>
  <c r="D97" s="1"/>
  <c r="C97" s="1"/>
  <c r="E65"/>
  <c r="D65" s="1"/>
  <c r="C65" s="1"/>
  <c r="E33"/>
  <c r="D33" s="1"/>
  <c r="C33" s="1"/>
  <c r="E98"/>
  <c r="D98" s="1"/>
  <c r="C98" s="1"/>
  <c r="E66"/>
  <c r="D66" s="1"/>
  <c r="C66" s="1"/>
  <c r="D99"/>
  <c r="C99" s="1"/>
  <c r="E99"/>
  <c r="E67"/>
  <c r="D67" s="1"/>
  <c r="C67" s="1"/>
  <c r="E35"/>
  <c r="D35" s="1"/>
  <c r="C35" s="1"/>
  <c r="W35" s="1"/>
  <c r="D100"/>
  <c r="C100" s="1"/>
  <c r="D68"/>
  <c r="C68" s="1"/>
  <c r="E100"/>
  <c r="E68"/>
  <c r="E36"/>
  <c r="D36" s="1"/>
  <c r="C36" s="1"/>
  <c r="W36" s="1"/>
  <c r="D56"/>
  <c r="C56" s="1"/>
  <c r="D92"/>
  <c r="C92" s="1"/>
  <c r="D60"/>
  <c r="C60" s="1"/>
  <c r="D94"/>
  <c r="C94" s="1"/>
  <c r="D62"/>
  <c r="C62" s="1"/>
  <c r="D30"/>
  <c r="C30" s="1"/>
  <c r="D34"/>
  <c r="C34" s="1"/>
  <c r="D37"/>
  <c r="C37" s="1"/>
  <c r="D39"/>
  <c r="C39" s="1"/>
  <c r="D40"/>
  <c r="C40" s="1"/>
  <c r="D41"/>
  <c r="C41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B6" i="18"/>
  <c r="F14" i="15" s="1"/>
  <c r="AE18" i="20"/>
  <c r="AI18" s="1"/>
  <c r="B7" i="18"/>
  <c r="G14" i="15" s="1"/>
  <c r="AE12" i="20"/>
  <c r="AI12" s="1"/>
  <c r="B8" i="18"/>
  <c r="H14" i="15" s="1"/>
  <c r="B9" i="18"/>
  <c r="I14" i="15" s="1"/>
  <c r="AC16" i="20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I13" i="15"/>
  <c r="H13"/>
  <c r="G13"/>
  <c r="F13"/>
  <c r="AE6" i="20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AK209" l="1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7" i="12"/>
  <c r="BR2" i="18"/>
  <c r="BQ2"/>
  <c r="BP2"/>
  <c r="BO2"/>
  <c r="BI2"/>
  <c r="BH2"/>
  <c r="BG2"/>
  <c r="BF2"/>
  <c r="AZ2"/>
  <c r="AY2"/>
  <c r="AX2"/>
  <c r="AW2"/>
  <c r="AQ2"/>
  <c r="AP2"/>
  <c r="AO2"/>
  <c r="AN2"/>
  <c r="AH2"/>
  <c r="AG2"/>
  <c r="AF2"/>
  <c r="AE2"/>
  <c r="P2"/>
  <c r="O2"/>
  <c r="N2"/>
  <c r="M2"/>
  <c r="Y2"/>
  <c r="X2"/>
  <c r="W2"/>
  <c r="V2"/>
  <c r="G2"/>
  <c r="F2"/>
  <c r="E2"/>
  <c r="G21" i="9"/>
  <c r="G22"/>
  <c r="G23"/>
  <c r="G24"/>
  <c r="G25"/>
  <c r="G26"/>
  <c r="G27"/>
  <c r="G28"/>
  <c r="O26"/>
  <c r="E26" s="1"/>
  <c r="O11" i="11"/>
  <c r="E11" s="1"/>
  <c r="O14" i="9"/>
  <c r="E14" s="1"/>
  <c r="G14"/>
  <c r="E5" i="11"/>
  <c r="G5"/>
  <c r="O5"/>
  <c r="O11" i="5"/>
  <c r="E11" s="1"/>
  <c r="G11"/>
  <c r="E9" i="15"/>
  <c r="E8"/>
  <c r="E7"/>
  <c r="E6"/>
  <c r="E5"/>
  <c r="E4"/>
  <c r="E3"/>
  <c r="E2"/>
  <c r="E4" i="8"/>
  <c r="G4"/>
  <c r="D9" i="15"/>
  <c r="D8"/>
  <c r="D7"/>
  <c r="D6"/>
  <c r="D5"/>
  <c r="D4"/>
  <c r="D3"/>
  <c r="D2"/>
  <c r="C9"/>
  <c r="C8"/>
  <c r="C7"/>
  <c r="C6"/>
  <c r="C5"/>
  <c r="C4"/>
  <c r="C3"/>
  <c r="C2"/>
  <c r="B8"/>
  <c r="B7"/>
  <c r="B6"/>
  <c r="B5"/>
  <c r="B4"/>
  <c r="B3"/>
  <c r="B2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10"/>
  <c r="E10" s="1"/>
  <c r="G10"/>
  <c r="O9"/>
  <c r="E9" s="1"/>
  <c r="D9" s="1"/>
  <c r="C9" s="1"/>
  <c r="G9"/>
  <c r="O8"/>
  <c r="E8" s="1"/>
  <c r="D8" s="1"/>
  <c r="C8" s="1"/>
  <c r="G8"/>
  <c r="O7"/>
  <c r="G7"/>
  <c r="E6"/>
  <c r="G6"/>
  <c r="E5"/>
  <c r="G5"/>
  <c r="E4"/>
  <c r="G4"/>
  <c r="E10" i="8"/>
  <c r="G10"/>
  <c r="E7" i="5"/>
  <c r="G7"/>
  <c r="O7"/>
  <c r="O4" i="11"/>
  <c r="O6"/>
  <c r="E6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G11"/>
  <c r="O10"/>
  <c r="E10" s="1"/>
  <c r="G10"/>
  <c r="O9"/>
  <c r="E9" s="1"/>
  <c r="G9"/>
  <c r="O8"/>
  <c r="E8" s="1"/>
  <c r="G8"/>
  <c r="O7"/>
  <c r="E7" s="1"/>
  <c r="G7"/>
  <c r="G6"/>
  <c r="G4"/>
  <c r="E4"/>
  <c r="E5" i="10"/>
  <c r="G5"/>
  <c r="E6"/>
  <c r="G6"/>
  <c r="E7"/>
  <c r="G7"/>
  <c r="E8"/>
  <c r="G8"/>
  <c r="E9"/>
  <c r="G9"/>
  <c r="E10"/>
  <c r="G10"/>
  <c r="G11"/>
  <c r="E11"/>
  <c r="E12"/>
  <c r="G12"/>
  <c r="E13"/>
  <c r="G13"/>
  <c r="G14"/>
  <c r="E14"/>
  <c r="E15"/>
  <c r="G15"/>
  <c r="G16"/>
  <c r="E16"/>
  <c r="G5" i="9"/>
  <c r="O19" i="10"/>
  <c r="E19" s="1"/>
  <c r="G19"/>
  <c r="E18"/>
  <c r="D18" s="1"/>
  <c r="C18" s="1"/>
  <c r="G18"/>
  <c r="E17"/>
  <c r="G17"/>
  <c r="E4"/>
  <c r="G4"/>
  <c r="O4" i="9"/>
  <c r="E4" s="1"/>
  <c r="G17" i="8"/>
  <c r="E17"/>
  <c r="G5" i="5"/>
  <c r="O5"/>
  <c r="E5" s="1"/>
  <c r="O20" i="9"/>
  <c r="E20" s="1"/>
  <c r="G20"/>
  <c r="O19"/>
  <c r="E19" s="1"/>
  <c r="G19"/>
  <c r="G18"/>
  <c r="O17"/>
  <c r="E17" s="1"/>
  <c r="G17"/>
  <c r="O16"/>
  <c r="E16" s="1"/>
  <c r="G16"/>
  <c r="O15"/>
  <c r="E15" s="1"/>
  <c r="G15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G4"/>
  <c r="G5" i="8"/>
  <c r="G6"/>
  <c r="G7"/>
  <c r="G8"/>
  <c r="G9"/>
  <c r="G12"/>
  <c r="G13"/>
  <c r="G14"/>
  <c r="G15"/>
  <c r="G16"/>
  <c r="G4" i="5"/>
  <c r="O4"/>
  <c r="E4" s="1"/>
  <c r="E16" i="8"/>
  <c r="E15"/>
  <c r="E14"/>
  <c r="E13"/>
  <c r="O12"/>
  <c r="E12" s="1"/>
  <c r="E9"/>
  <c r="E8"/>
  <c r="E7"/>
  <c r="E6"/>
  <c r="E5"/>
  <c r="O5" i="7"/>
  <c r="E5" s="1"/>
  <c r="O6"/>
  <c r="E6" s="1"/>
  <c r="O7"/>
  <c r="E7" s="1"/>
  <c r="O8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E17" s="1"/>
  <c r="O18"/>
  <c r="E18" s="1"/>
  <c r="O19"/>
  <c r="E19" s="1"/>
  <c r="O20"/>
  <c r="E20" s="1"/>
  <c r="G5"/>
  <c r="G6"/>
  <c r="G7"/>
  <c r="G8"/>
  <c r="G9"/>
  <c r="G10"/>
  <c r="G11"/>
  <c r="G12"/>
  <c r="G13"/>
  <c r="G14"/>
  <c r="G15"/>
  <c r="G16"/>
  <c r="G17"/>
  <c r="G18"/>
  <c r="G19"/>
  <c r="G20"/>
  <c r="E8"/>
  <c r="E15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D5" i="14" l="1"/>
  <c r="C5" s="1"/>
  <c r="D13" i="10"/>
  <c r="C13" s="1"/>
  <c r="D17"/>
  <c r="C17" s="1"/>
  <c r="D12" i="12"/>
  <c r="C12" s="1"/>
  <c r="D28" i="14"/>
  <c r="C28" s="1"/>
  <c r="D29"/>
  <c r="C29" s="1"/>
  <c r="D30"/>
  <c r="C30" s="1"/>
  <c r="B5" i="18"/>
  <c r="E14" i="15" s="1"/>
  <c r="B4" i="18"/>
  <c r="D14" i="15" s="1"/>
  <c r="B3" i="18"/>
  <c r="C14" i="15" s="1"/>
  <c r="D14" i="10"/>
  <c r="C14" s="1"/>
  <c r="D19"/>
  <c r="C19" s="1"/>
  <c r="B2" i="18"/>
  <c r="B14" i="15" s="1"/>
  <c r="J5" i="20"/>
  <c r="N5" s="1"/>
  <c r="I5"/>
  <c r="M5" s="1"/>
  <c r="D8" i="10"/>
  <c r="C8" s="1"/>
  <c r="C13" i="15"/>
  <c r="B13"/>
  <c r="D13"/>
  <c r="E13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4" i="10"/>
  <c r="C4" s="1"/>
  <c r="D10"/>
  <c r="C10" s="1"/>
  <c r="D8" i="9"/>
  <c r="C8" s="1"/>
  <c r="D10" i="8"/>
  <c r="C10" s="1"/>
  <c r="D22" i="9"/>
  <c r="C22" s="1"/>
  <c r="D21"/>
  <c r="C21" s="1"/>
  <c r="D25"/>
  <c r="C25" s="1"/>
  <c r="D23"/>
  <c r="C23" s="1"/>
  <c r="D24"/>
  <c r="C24" s="1"/>
  <c r="D27"/>
  <c r="C27" s="1"/>
  <c r="D28"/>
  <c r="C28" s="1"/>
  <c r="D26"/>
  <c r="C26" s="1"/>
  <c r="D19" i="12"/>
  <c r="C19" s="1"/>
  <c r="D17"/>
  <c r="C17" s="1"/>
  <c r="D9" i="9"/>
  <c r="C9" s="1"/>
  <c r="D20"/>
  <c r="C20" s="1"/>
  <c r="D19"/>
  <c r="C19" s="1"/>
  <c r="D16"/>
  <c r="C16" s="1"/>
  <c r="D6" i="12"/>
  <c r="C6" s="1"/>
  <c r="D11" i="11"/>
  <c r="C11" s="1"/>
  <c r="D15"/>
  <c r="C15" s="1"/>
  <c r="D10"/>
  <c r="C10" s="1"/>
  <c r="D19"/>
  <c r="C19" s="1"/>
  <c r="D8"/>
  <c r="C8" s="1"/>
  <c r="D12"/>
  <c r="C12" s="1"/>
  <c r="W12" s="1"/>
  <c r="D14" i="9"/>
  <c r="C14" s="1"/>
  <c r="D11" i="5"/>
  <c r="C11" s="1"/>
  <c r="D9" i="10"/>
  <c r="C9" s="1"/>
  <c r="D6"/>
  <c r="C6" s="1"/>
  <c r="D7" i="11"/>
  <c r="C7" s="1"/>
  <c r="D5"/>
  <c r="C5" s="1"/>
  <c r="D4" i="8"/>
  <c r="C4" s="1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4" i="11"/>
  <c r="C14" s="1"/>
  <c r="D4"/>
  <c r="C4" s="1"/>
  <c r="D13"/>
  <c r="C13" s="1"/>
  <c r="D6"/>
  <c r="C6" s="1"/>
  <c r="D9"/>
  <c r="C9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5" i="8"/>
  <c r="C5" s="1"/>
  <c r="D17" i="9"/>
  <c r="C17" s="1"/>
  <c r="D12"/>
  <c r="C12" s="1"/>
  <c r="D8" i="8"/>
  <c r="C8" s="1"/>
  <c r="D9"/>
  <c r="C9" s="1"/>
  <c r="D7"/>
  <c r="C7" s="1"/>
  <c r="D6"/>
  <c r="C6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  <c r="Q13" i="15" l="1"/>
  <c r="P5" i="20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<sst xmlns="http://schemas.openxmlformats.org/spreadsheetml/2006/main" count="738" uniqueCount="332">
  <si>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</si>
  <si>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</si>
  <si>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</si>
  <si>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</si>
  <si>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</si>
  <si>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</si>
  <si>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</si>
  <si>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</si>
  <si>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</si>
  <si>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</si>
  <si>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</si>
  <si>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</si>
  <si>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</si>
  <si>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</si>
  <si>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</si>
  <si>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</si>
  <si>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</si>
  <si>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</si>
  <si>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</si>
  <si>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</si>
  <si>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</si>
  <si>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</si>
  <si>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</si>
  <si>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</si>
  <si>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</si>
  <si>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</si>
  <si>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</si>
  <si>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</si>
  <si>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</si>
  <si>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</si>
  <si>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</si>
  <si>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</si>
  <si>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</si>
  <si>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</si>
  <si>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</si>
  <si>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</si>
  <si>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</si>
  <si>
    <t>HK416 CQB*</t>
  </si>
  <si>
    <t>HK416 ACOG*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</si>
  <si>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</si>
  <si>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</si>
  <si>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</si>
  <si>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</si>
  <si>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</si>
  <si>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</si>
  <si>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</si>
  <si>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</si>
  <si>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</si>
  <si>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</si>
  <si>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</si>
  <si>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</si>
  <si>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</si>
  <si>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</si>
  <si>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</si>
  <si>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</si>
  <si>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</si>
  <si>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</si>
  <si>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</si>
  <si>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</si>
  <si>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</si>
  <si>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</si>
  <si>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</si>
  <si>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</si>
  <si>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</si>
  <si>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</si>
  <si>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</si>
  <si>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</si>
  <si>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</si>
  <si>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</si>
  <si>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</si>
  <si>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</si>
  <si>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</si>
  <si>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</si>
  <si>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SNIPER MAX RANGE: 64.9</t>
  </si>
  <si>
    <t>SHOTGUN MAX RANGE: 20.9</t>
  </si>
  <si>
    <t>REVOLVER MAX RANGE: 25.9</t>
  </si>
  <si>
    <t>HANDGUN MAX RANGE: 25.9</t>
  </si>
  <si>
    <t>MG5*</t>
  </si>
  <si>
    <t>MG4 E*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</si>
  <si>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</si>
  <si>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</si>
  <si>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</si>
  <si>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</si>
  <si>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</si>
  <si>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</si>
  <si>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</si>
  <si>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</si>
  <si>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</si>
  <si>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</si>
  <si>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</si>
  <si>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</si>
  <si>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</si>
  <si>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</si>
  <si>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</si>
  <si>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</si>
  <si>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</si>
  <si>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Vol 1H</t>
  </si>
  <si>
    <t>Vol 2H</t>
  </si>
  <si>
    <t>Vol 3H</t>
  </si>
  <si>
    <t>Vol 4H</t>
  </si>
  <si>
    <t>Count</t>
  </si>
  <si>
    <t>V</t>
  </si>
  <si>
    <t>Vol 1Re</t>
  </si>
  <si>
    <t>Vol 2Re</t>
  </si>
  <si>
    <t>Vol 3Re</t>
  </si>
  <si>
    <t>Vol 4Re</t>
  </si>
  <si>
    <t>Vol 1SMG</t>
  </si>
  <si>
    <t>Vol 2SMG</t>
  </si>
  <si>
    <t>Vol 3SMG</t>
  </si>
  <si>
    <t>Vol 4SMG</t>
  </si>
  <si>
    <t>Vol 1Rif</t>
  </si>
  <si>
    <t>Vol 2Rif</t>
  </si>
  <si>
    <t>Vol 3Rif</t>
  </si>
  <si>
    <t>Vol 4Rif</t>
  </si>
  <si>
    <t>Vol 1Sni</t>
  </si>
  <si>
    <t>Vol 2Sni</t>
  </si>
  <si>
    <t>Vol 3Sni</t>
  </si>
  <si>
    <t>Vol 4Sni</t>
  </si>
  <si>
    <t>Vol 1Spr</t>
  </si>
  <si>
    <t>Vol 2Spr</t>
  </si>
  <si>
    <t>Vol 3Spr</t>
  </si>
  <si>
    <t>Vol 4Spr</t>
  </si>
  <si>
    <t>Vol 1Lmg</t>
  </si>
  <si>
    <t>Vol 2Lmg</t>
  </si>
  <si>
    <t>Vol 3Lmg</t>
  </si>
  <si>
    <t>Vol 4Lmg</t>
  </si>
  <si>
    <t>Vol 1Sho</t>
  </si>
  <si>
    <t>Vol 2Sho</t>
  </si>
  <si>
    <t>Vol 3Sho</t>
  </si>
  <si>
    <t>Vol 4Sho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</si>
  <si>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</si>
  <si>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</si>
  <si>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</si>
  <si>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</si>
  <si>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</si>
  <si>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</si>
  <si>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</si>
  <si>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</si>
  <si>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</si>
  <si>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</si>
  <si>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</si>
  <si>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</si>
  <si>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</si>
  <si>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</si>
  <si>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</si>
  <si>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</si>
  <si>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</si>
  <si>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</si>
  <si>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</si>
  <si>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</si>
  <si>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</si>
  <si>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</si>
  <si>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</si>
  <si>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</si>
  <si>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</si>
  <si>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 xml:space="preserve">Max 50 Weapons Total / Max 10 Craftable  Per Volume 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</si>
  <si>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</si>
  <si>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</si>
  <si>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</si>
  <si>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</si>
  <si>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</si>
  <si>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</si>
  <si>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</si>
  <si>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</si>
  <si>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</si>
  <si>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</si>
  <si>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</si>
  <si>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</si>
  <si>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</si>
  <si>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</si>
  <si>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</si>
  <si>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</si>
  <si>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</si>
  <si>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</si>
  <si>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</si>
  <si>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</si>
  <si>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</si>
  <si>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</si>
  <si>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</si>
  <si>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</si>
  <si>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</si>
  <si>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</si>
  <si>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</si>
  <si>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</si>
  <si>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</si>
  <si>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</si>
  <si>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</si>
  <si>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</si>
  <si>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</si>
  <si>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</si>
  <si>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</si>
  <si>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</si>
  <si>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</si>
  <si>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</si>
  <si>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</si>
  <si>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</si>
  <si>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</si>
  <si>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</si>
  <si>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</si>
  <si>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</si>
  <si>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</si>
  <si>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</si>
  <si>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LEAVE DAMAGE 2, 3 AND 4, BLANK IF NOTS USED (E.G. HANDLE, STAB, CUT)</t>
  </si>
  <si>
    <t>Vol 1Melee</t>
  </si>
  <si>
    <t>Vol 2Melee</t>
  </si>
  <si>
    <t>Vol 3Melee</t>
  </si>
  <si>
    <t>Vol 4Melee</t>
  </si>
  <si>
    <t>Vol 5H</t>
  </si>
  <si>
    <t>Vol 6H</t>
  </si>
  <si>
    <t>Vol 7H</t>
  </si>
  <si>
    <t>Vol 8H</t>
  </si>
  <si>
    <t>Vol 5Re</t>
  </si>
  <si>
    <t>Vol 6Re</t>
  </si>
  <si>
    <t>Vol 7Re</t>
  </si>
  <si>
    <t>Vol 8Re</t>
  </si>
  <si>
    <t>Vol 5SMG</t>
  </si>
  <si>
    <t>Vol 6SMG</t>
  </si>
  <si>
    <t>Vol 7SMG</t>
  </si>
  <si>
    <t>Vol 8SMG</t>
  </si>
  <si>
    <t>Vol 5Rif</t>
  </si>
  <si>
    <t>Vol 6Rif</t>
  </si>
  <si>
    <t>Vol 7Rif</t>
  </si>
  <si>
    <t>Vol 8Rif</t>
  </si>
  <si>
    <t>Vol 5Sni</t>
  </si>
  <si>
    <t>Vol 6Sni</t>
  </si>
  <si>
    <t>Vol 7Sni</t>
  </si>
  <si>
    <t>Vol 8Sni</t>
  </si>
  <si>
    <t>Vol 5Spr</t>
  </si>
  <si>
    <t>Vol 6Spr</t>
  </si>
  <si>
    <t>Vol 7Spr</t>
  </si>
  <si>
    <t>Vol 8Spr</t>
  </si>
  <si>
    <t>Vol 6Lmg</t>
  </si>
  <si>
    <t>Vol 5Lmg</t>
  </si>
  <si>
    <t>Vol 7Lmg</t>
  </si>
  <si>
    <t>Vol 8Lmg</t>
  </si>
  <si>
    <t>Vol 5Sho</t>
  </si>
  <si>
    <t>Vol 6Sho</t>
  </si>
  <si>
    <t>Vol 7Sho</t>
  </si>
  <si>
    <t>Vol 8Sho</t>
  </si>
  <si>
    <t>Vol 5Melee</t>
  </si>
  <si>
    <t>Vol 6Melee</t>
  </si>
  <si>
    <t>Vol 7Melee</t>
  </si>
  <si>
    <t>Vol 8Melee</t>
  </si>
  <si>
    <t>Vol 1Misc</t>
  </si>
  <si>
    <t>Vol 2Misc</t>
  </si>
  <si>
    <t>Vol 3Misc</t>
  </si>
  <si>
    <t>Vol 4Misc</t>
  </si>
  <si>
    <t>Vol 5Misc</t>
  </si>
  <si>
    <t>Vol 6Misc</t>
  </si>
  <si>
    <t>Vol 7Misc</t>
  </si>
  <si>
    <t>Vol 8Misc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</si>
  <si>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</si>
  <si>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</si>
  <si>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</si>
  <si>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</si>
  <si>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</si>
  <si>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</si>
  <si>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</si>
  <si>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</si>
  <si>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</si>
  <si>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</si>
  <si>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</si>
  <si>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</si>
  <si>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</si>
  <si>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</si>
  <si>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</si>
  <si>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</si>
  <si>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</si>
  <si>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</si>
  <si>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</si>
  <si>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</si>
  <si>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</si>
  <si>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</si>
  <si>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</si>
  <si>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</si>
  <si>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</si>
  <si>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</si>
  <si>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</si>
  <si>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</si>
  <si>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</si>
  <si>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</si>
  <si>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</si>
  <si>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</si>
  <si>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</si>
  <si>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</si>
  <si>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</si>
  <si>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</si>
  <si>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</si>
  <si>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</si>
  <si>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</si>
  <si>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</si>
  <si>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</si>
  <si>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</si>
  <si>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</si>
  <si>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</si>
  <si>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</si>
  <si>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</si>
  <si>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Auto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</si>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</sst>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1" fontId="0" fillId="0" borderId="0" xfId="0" applyNumberFormat="1"/>
  </cellXfs>
  <cellStyles count="1">
    <cellStyle name="Normal" xfId="0" builtinId="0"/>
  </cellStyles>
  <dxfs count="89"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8" name="Table1689" displayName="Table1689" ref="A3:W26" totalsRowShown="0">
  <autoFilter ref="A3:W26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86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85">
      <calculatedColumnFormula>SUM(Table1689[[#This Row],[DPS]]*Table1689[[#This Row],[Avg Accuracy]])</calculatedColumnFormula>
    </tableColumn>
    <tableColumn id="15" name="DPS" dataDxfId="84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83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8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15"/>
    <tableColumn id="4" name="Damage" dataDxfId="14"/>
    <tableColumn id="5" name="AP" dataDxfId="13"/>
    <tableColumn id="6" name="Stopping Power" dataDxfId="12"/>
    <tableColumn id="15" name="ForcedMiss" dataDxfId="11"/>
    <tableColumn id="11" name="DetDelay" dataDxfId="10"/>
    <tableColumn id="10" name="Blast Range" dataDxfId="9"/>
    <tableColumn id="8" name="Warm-Up" dataDxfId="8"/>
    <tableColumn id="9" name="Cooldown" dataDxfId="7"/>
    <tableColumn id="20" name="Burst" dataDxfId="6"/>
    <tableColumn id="13" name="Bullet Speed" dataDxfId="5"/>
    <tableColumn id="14" name="Weight" dataDxfId="4"/>
    <tableColumn id="7" name="Single Use" dataDxfId="3"/>
    <tableColumn id="21" name="Craftable" dataDxfId="2"/>
    <tableColumn id="2" name="Accuracy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80"/>
    <tableColumn id="22" name="Balance" dataDxfId="79">
      <calculatedColumnFormula>SUM(((Table168[[#This Row],[Avg DPS]]*(Table168[[#This Row],[Range]]))+(Table168[[#This Row],[Avg DPS]]*Table168[[#This Row],[Arm Pen (%)]]))/100)</calculatedColumnFormula>
    </tableColumn>
    <tableColumn id="20" name="Avg DPS" dataDxfId="78">
      <calculatedColumnFormula>SUM(Table168[[#This Row],[DPS]]*Table168[[#This Row],[Avg Accuracy]])</calculatedColumnFormula>
    </tableColumn>
    <tableColumn id="15" name="DPS" dataDxfId="77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76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7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72"/>
    <tableColumn id="22" name="Balance" dataDxfId="71">
      <calculatedColumnFormula>SUM(((Table16[[#This Row],[Avg DPS]]*(Table16[[#This Row],[Range]]))+(Table16[[#This Row],[Avg DPS]]*Table16[[#This Row],[Arm Pen (%)]]))/100)</calculatedColumnFormula>
    </tableColumn>
    <tableColumn id="20" name="Avg DPS" dataDxfId="70">
      <calculatedColumnFormula>SUM(Table16[[#This Row],[DPS]]*Table16[[#This Row],[Avg Accuracy]])</calculatedColumnFormula>
    </tableColumn>
    <tableColumn id="15" name="DPS" dataDxfId="69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68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66"/>
    <tableColumn id="14" name="Weight" dataDxfId="65"/>
    <tableColumn id="21" name="Craftable" dataDxfId="64"/>
    <tableColumn id="23" name="Value" dataDxfId="6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W123" totalsRowShown="0">
  <autoFilter ref="A3:W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60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59">
      <calculatedColumnFormula>SUM(Table16810[[#This Row],[DPS]]*Table16810[[#This Row],[Avg Accuracy]])</calculatedColumnFormula>
    </tableColumn>
    <tableColumn id="15" name="DPS" dataDxfId="58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57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55"/>
    <tableColumn id="23" name="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52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51">
      <calculatedColumnFormula>SUM(Table1681011[[#This Row],[DPS]]*Table1681011[[#This Row],[Avg Accuracy]])</calculatedColumnFormula>
    </tableColumn>
    <tableColumn id="15" name="DPS" dataDxfId="50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49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47"/>
    <tableColumn id="14" name="Weight" dataDxfId="46"/>
    <tableColumn id="21" name="Craftable" dataDxfId="45"/>
    <tableColumn id="23" name="Value" dataDxfId="4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43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42">
      <calculatedColumnFormula>SUM(Table1681015[[#This Row],[DPS]]*Table1681015[[#This Row],[Avg Accuracy]])</calculatedColumnFormula>
    </tableColumn>
    <tableColumn id="15" name="DPS" dataDxfId="41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40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7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36">
      <calculatedColumnFormula>SUM(Table168101112[[#This Row],[DPS]]*Table168101112[[#This Row],[Avg Accuracy]])</calculatedColumnFormula>
    </tableColumn>
    <tableColumn id="15" name="DPS" dataDxfId="35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34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16810111213" displayName="Table16810111213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1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30">
      <calculatedColumnFormula>SUM(Table16810111213[[#This Row],[DPS]]*Table16810111213[[#This Row],[Avg Accuracy]])</calculatedColumnFormula>
    </tableColumn>
    <tableColumn id="15" name="DPS" dataDxfId="29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28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25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24">
      <calculatedColumnFormula>SUM(Table168101112133[[#This Row],[Avg DAM]]*Table168101112133[[#This Row],[HPS]])</calculatedColumnFormula>
    </tableColumn>
    <tableColumn id="3" name="Avg DAM" dataDxfId="23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22"/>
    <tableColumn id="33" name="ExtraDamFactor" dataDxfId="21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20">
      <calculatedColumnFormula>Formulas!AP5</calculatedColumnFormula>
    </tableColumn>
    <tableColumn id="6" name="HPM" dataDxfId="19">
      <calculatedColumnFormula>SUM(60/Table168101112133[[#This Row],[Avg Cooldown]])</calculatedColumnFormula>
    </tableColumn>
    <tableColumn id="7" name="HPS" dataDxfId="18">
      <calculatedColumnFormula>SUM(Table168101112133[[#This Row],[HPM]]/60)</calculatedColumnFormula>
    </tableColumn>
    <tableColumn id="14" name="Weight" dataDxfId="17"/>
    <tableColumn id="21" name="Craftable"/>
    <tableColumn id="5" name="Value" dataDxfId="1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6"/>
  <sheetViews>
    <sheetView workbookViewId="0">
      <selection activeCell="V11" sqref="V11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3" max="23" width="6.140625" customWidth="1"/>
  </cols>
  <sheetData>
    <row r="1" spans="1:23">
      <c r="A1" s="1" t="s">
        <v>0</v>
      </c>
      <c r="C1" t="s">
        <v>24</v>
      </c>
      <c r="F1" s="1" t="s">
        <v>76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293</v>
      </c>
      <c r="W2">
        <v>80.346000000000004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79</v>
      </c>
      <c r="U3" s="16" t="s">
        <v>80</v>
      </c>
      <c r="V3" s="21" t="s">
        <v>92</v>
      </c>
      <c r="W3" s="21" t="s">
        <v>288</v>
      </c>
    </row>
    <row r="4" spans="1:23" ht="15.75" thickTop="1">
      <c r="A4" s="6" t="s">
        <v>41</v>
      </c>
      <c r="B4" s="11" t="s">
        <v>40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0</v>
      </c>
      <c r="P4">
        <v>0.8</v>
      </c>
      <c r="Q4">
        <v>0.7</v>
      </c>
      <c r="R4">
        <v>0.4</v>
      </c>
      <c r="S4">
        <v>0.3</v>
      </c>
      <c r="T4">
        <v>55</v>
      </c>
      <c r="V4" t="s">
        <v>93</v>
      </c>
      <c r="W4">
        <v>139</v>
      </c>
    </row>
    <row r="5" spans="1:23">
      <c r="A5" s="14" t="s">
        <v>87</v>
      </c>
      <c r="B5" s="4">
        <v>1</v>
      </c>
      <c r="C5" s="2">
        <f>SUM(((Table1689[[#This Row],[Avg DPS]]*(Table1689[[#This Row],[Range]]))+(Table1689[[#This Row],[Avg DPS]]*Table1689[[#This Row],[Arm Pen (%)]]))/100)</f>
        <v>1.45089</v>
      </c>
      <c r="D5" s="3">
        <f>SUM(Table1689[[#This Row],[DPS]]*Table1689[[#This Row],[Avg Accuracy]])</f>
        <v>4.41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5">
        <v>22.9</v>
      </c>
      <c r="G5" s="2">
        <f>SUM((Table1689[[#This Row],[Accuracy (Close)]]+Table1689[[#This Row],[Accuracy (Short)]]+Table1689[[#This Row],[Accuracy (Medium)]]+Table1689[[#This Row],[Accuracy (Long)]])/4)</f>
        <v>0.49</v>
      </c>
      <c r="H5">
        <v>9</v>
      </c>
      <c r="I5">
        <v>0.5</v>
      </c>
      <c r="J5">
        <v>10</v>
      </c>
      <c r="K5">
        <v>1</v>
      </c>
      <c r="L5">
        <v>0.7</v>
      </c>
      <c r="M5">
        <v>0.3</v>
      </c>
      <c r="N5">
        <v>0</v>
      </c>
      <c r="O5" s="2">
        <v>0</v>
      </c>
      <c r="P5">
        <v>0.81</v>
      </c>
      <c r="Q5">
        <v>0.7</v>
      </c>
      <c r="R5">
        <v>0.25</v>
      </c>
      <c r="S5">
        <v>0.2</v>
      </c>
      <c r="T5">
        <v>60</v>
      </c>
      <c r="U5">
        <v>0.71899999999999997</v>
      </c>
      <c r="V5" t="s">
        <v>93</v>
      </c>
    </row>
    <row r="6" spans="1:23">
      <c r="A6" t="s">
        <v>156</v>
      </c>
      <c r="B6" s="4">
        <v>1</v>
      </c>
      <c r="C6" s="2">
        <f>SUM(((Table1689[[#This Row],[Avg DPS]]*(Table1689[[#This Row],[Range]]))+(Table1689[[#This Row],[Avg DPS]]*Table1689[[#This Row],[Arm Pen (%)]]))/100)</f>
        <v>1.0984166666666666</v>
      </c>
      <c r="D6" s="3">
        <f>SUM(Table1689[[#This Row],[DPS]]*Table1689[[#This Row],[Avg Accuracy]])</f>
        <v>4.0833333333333339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6">
        <v>19.899999999999999</v>
      </c>
      <c r="G6" s="2">
        <f>SUM((Table1689[[#This Row],[Accuracy (Close)]]+Table1689[[#This Row],[Accuracy (Short)]]+Table1689[[#This Row],[Accuracy (Medium)]]+Table1689[[#This Row],[Accuracy (Long)]])/4)</f>
        <v>0.43750000000000006</v>
      </c>
      <c r="H6">
        <v>7</v>
      </c>
      <c r="I6">
        <v>0.5</v>
      </c>
      <c r="J6">
        <v>7</v>
      </c>
      <c r="K6">
        <v>1</v>
      </c>
      <c r="L6">
        <v>0.6</v>
      </c>
      <c r="M6">
        <v>0.15</v>
      </c>
      <c r="N6">
        <v>0</v>
      </c>
      <c r="O6" s="2">
        <v>0</v>
      </c>
      <c r="P6">
        <v>0.75</v>
      </c>
      <c r="Q6">
        <v>0.6</v>
      </c>
      <c r="R6">
        <v>0.3</v>
      </c>
      <c r="S6">
        <v>0.1</v>
      </c>
      <c r="T6">
        <v>55</v>
      </c>
      <c r="U6">
        <v>0.90700000000000003</v>
      </c>
      <c r="V6" t="s">
        <v>94</v>
      </c>
    </row>
    <row r="7" spans="1:23">
      <c r="A7" t="s">
        <v>157</v>
      </c>
      <c r="B7" s="4">
        <v>1</v>
      </c>
      <c r="C7" s="2">
        <f>SUM(((Table1689[[#This Row],[Avg DPS]]*(Table1689[[#This Row],[Range]]))+(Table1689[[#This Row],[Avg DPS]]*Table1689[[#This Row],[Arm Pen (%)]]))/100)</f>
        <v>1.6924285714285709</v>
      </c>
      <c r="D7" s="3">
        <f>SUM(Table1689[[#This Row],[DPS]]*Table1689[[#This Row],[Avg Accuracy]])</f>
        <v>4.7142857142857135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7">
        <v>22.9</v>
      </c>
      <c r="G7" s="2">
        <f>SUM((Table1689[[#This Row],[Accuracy (Close)]]+Table1689[[#This Row],[Accuracy (Short)]]+Table1689[[#This Row],[Accuracy (Medium)]]+Table1689[[#This Row],[Accuracy (Long)]])/4)</f>
        <v>0.54999999999999993</v>
      </c>
      <c r="H7">
        <v>9</v>
      </c>
      <c r="I7">
        <v>0.5</v>
      </c>
      <c r="J7">
        <v>13</v>
      </c>
      <c r="K7">
        <v>1</v>
      </c>
      <c r="L7">
        <v>0.78</v>
      </c>
      <c r="M7">
        <v>0.27</v>
      </c>
      <c r="N7">
        <v>0</v>
      </c>
      <c r="O7" s="2">
        <v>0</v>
      </c>
      <c r="P7">
        <v>0.8</v>
      </c>
      <c r="Q7">
        <v>0.7</v>
      </c>
      <c r="R7">
        <v>0.4</v>
      </c>
      <c r="S7">
        <v>0.3</v>
      </c>
      <c r="T7">
        <v>55</v>
      </c>
      <c r="U7">
        <v>1.19</v>
      </c>
      <c r="V7" t="s">
        <v>94</v>
      </c>
    </row>
    <row r="8" spans="1:23">
      <c r="A8" t="s">
        <v>158</v>
      </c>
      <c r="B8" s="4">
        <v>1</v>
      </c>
      <c r="C8" s="2">
        <f>SUM(((Table1689[[#This Row],[Avg DPS]]*(Table1689[[#This Row],[Range]]))+(Table1689[[#This Row],[Avg DPS]]*Table1689[[#This Row],[Arm Pen (%)]]))/100)</f>
        <v>1.7754493670886071</v>
      </c>
      <c r="D8" s="3">
        <f>SUM(Table1689[[#This Row],[DPS]]*Table1689[[#This Row],[Avg Accuracy]])</f>
        <v>4.0443037974683538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0.53249999999999997</v>
      </c>
      <c r="H8">
        <v>12</v>
      </c>
      <c r="I8">
        <v>0.5</v>
      </c>
      <c r="J8">
        <v>18</v>
      </c>
      <c r="K8">
        <v>1</v>
      </c>
      <c r="L8">
        <v>1.18</v>
      </c>
      <c r="M8">
        <v>0.4</v>
      </c>
      <c r="N8">
        <v>0</v>
      </c>
      <c r="O8" s="2">
        <v>0</v>
      </c>
      <c r="P8">
        <v>0.75</v>
      </c>
      <c r="Q8">
        <v>0.66</v>
      </c>
      <c r="R8">
        <v>0.42</v>
      </c>
      <c r="S8">
        <v>0.3</v>
      </c>
      <c r="T8">
        <v>65</v>
      </c>
      <c r="U8">
        <v>1.1990000000000001</v>
      </c>
      <c r="V8" t="s">
        <v>94</v>
      </c>
    </row>
    <row r="9" spans="1:23">
      <c r="A9" t="s">
        <v>159</v>
      </c>
      <c r="B9" s="4">
        <v>1</v>
      </c>
      <c r="C9" s="2">
        <f>SUM(((Table1689[[#This Row],[Avg DPS]]*(Table1689[[#This Row],[Range]]))+(Table1689[[#This Row],[Avg DPS]]*Table1689[[#This Row],[Arm Pen (%)]]))/100)</f>
        <v>1.7088953488372089</v>
      </c>
      <c r="D9" s="3">
        <f>SUM(Table1689[[#This Row],[DPS]]*Table1689[[#This Row],[Avg Accuracy]])</f>
        <v>4.2829457364341081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0.55249999999999999</v>
      </c>
      <c r="H9">
        <v>10</v>
      </c>
      <c r="I9">
        <v>0.5</v>
      </c>
      <c r="J9">
        <v>14</v>
      </c>
      <c r="K9">
        <v>1</v>
      </c>
      <c r="L9">
        <v>1</v>
      </c>
      <c r="M9">
        <v>0.28999999999999998</v>
      </c>
      <c r="N9">
        <v>0</v>
      </c>
      <c r="O9" s="2">
        <v>0</v>
      </c>
      <c r="P9">
        <v>0.78</v>
      </c>
      <c r="Q9">
        <v>0.67</v>
      </c>
      <c r="R9">
        <v>0.45</v>
      </c>
      <c r="S9">
        <v>0.31</v>
      </c>
      <c r="T9">
        <v>60</v>
      </c>
      <c r="U9">
        <v>1.08</v>
      </c>
      <c r="V9" t="s">
        <v>94</v>
      </c>
    </row>
    <row r="10" spans="1:23">
      <c r="A10" s="14" t="s">
        <v>300</v>
      </c>
      <c r="B10" s="4">
        <v>3</v>
      </c>
      <c r="C10" s="2">
        <f>SUM(((Table1689[[#This Row],[Avg DPS]]*(Table1689[[#This Row],[Range]]))+(Table1689[[#This Row],[Avg DPS]]*Table1689[[#This Row],[Arm Pen (%)]]))/100)</f>
        <v>1.4132045454545457</v>
      </c>
      <c r="D10" s="3">
        <f>SUM(Table1689[[#This Row],[DPS]]*Table1689[[#This Row],[Avg Accuracy]])</f>
        <v>4.2954545454545459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0">
        <v>22.9</v>
      </c>
      <c r="G10" s="2">
        <f>SUM((Table1689[[#This Row],[Accuracy (Close)]]+Table1689[[#This Row],[Accuracy (Short)]]+Table1689[[#This Row],[Accuracy (Medium)]]+Table1689[[#This Row],[Accuracy (Long)]])/4)</f>
        <v>0.52500000000000002</v>
      </c>
      <c r="H10">
        <v>9</v>
      </c>
      <c r="I10">
        <v>0.5</v>
      </c>
      <c r="J10">
        <v>10</v>
      </c>
      <c r="K10">
        <v>1</v>
      </c>
      <c r="L10">
        <v>0.8</v>
      </c>
      <c r="M10">
        <v>0.3</v>
      </c>
      <c r="N10">
        <v>0</v>
      </c>
      <c r="O10" s="2">
        <v>0</v>
      </c>
      <c r="P10">
        <v>0.85</v>
      </c>
      <c r="Q10">
        <v>0.75</v>
      </c>
      <c r="R10">
        <v>0.3</v>
      </c>
      <c r="S10">
        <v>0.2</v>
      </c>
      <c r="T10">
        <v>55</v>
      </c>
      <c r="U10">
        <v>1.0900000000000001</v>
      </c>
      <c r="V10" t="s">
        <v>93</v>
      </c>
      <c r="W10" s="54">
        <f>Table1689[[#This Row],[Balance]]*W2</f>
        <v>113.54533240909093</v>
      </c>
    </row>
    <row r="11" spans="1:23">
      <c r="A11" t="s">
        <v>309</v>
      </c>
      <c r="B11" s="4">
        <v>3</v>
      </c>
      <c r="C11" s="2">
        <f>SUM(((Table1689[[#This Row],[Avg DPS]]*(Table1689[[#This Row],[Range]]))+(Table1689[[#This Row],[Avg DPS]]*Table1689[[#This Row],[Arm Pen (%)]]))/100)</f>
        <v>1.4431153846153846</v>
      </c>
      <c r="D11" s="3">
        <f>SUM(Table1689[[#This Row],[DPS]]*Table1689[[#This Row],[Avg Accuracy]])</f>
        <v>3.8076923076923075</v>
      </c>
      <c r="E11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1">
        <v>25.9</v>
      </c>
      <c r="G11" s="2">
        <f>SUM((Table1689[[#This Row],[Accuracy (Close)]]+Table1689[[#This Row],[Accuracy (Short)]]+Table1689[[#This Row],[Accuracy (Medium)]]+Table1689[[#This Row],[Accuracy (Long)]])/4)</f>
        <v>0.55000000000000004</v>
      </c>
      <c r="H11">
        <v>9</v>
      </c>
      <c r="I11">
        <v>0.5</v>
      </c>
      <c r="J11">
        <v>12</v>
      </c>
      <c r="K11">
        <v>1</v>
      </c>
      <c r="L11">
        <v>1</v>
      </c>
      <c r="M11">
        <v>0.3</v>
      </c>
      <c r="N11">
        <v>0</v>
      </c>
      <c r="O11" s="2">
        <v>0</v>
      </c>
      <c r="P11">
        <v>0.9</v>
      </c>
      <c r="Q11">
        <v>0.8</v>
      </c>
      <c r="R11">
        <v>0.3</v>
      </c>
      <c r="S11">
        <v>0.2</v>
      </c>
      <c r="T11">
        <v>62</v>
      </c>
      <c r="U11">
        <v>1.1499999999999999</v>
      </c>
      <c r="V11" t="s">
        <v>94</v>
      </c>
      <c r="W11" s="54">
        <f>Table1689[[#This Row],[Balance]]*W2</f>
        <v>115.9485486923077</v>
      </c>
    </row>
    <row r="12" spans="1:23">
      <c r="A12" s="1" t="s">
        <v>308</v>
      </c>
      <c r="B12" s="4">
        <v>3</v>
      </c>
      <c r="C12" s="2">
        <f>SUM(((Table1689[[#This Row],[Avg DPS]]*(Table1689[[#This Row],[Range]]))+(Table1689[[#This Row],[Avg DPS]]*Table1689[[#This Row],[Arm Pen (%)]]))/100)</f>
        <v>1.4213028169014086</v>
      </c>
      <c r="D12" s="3">
        <f>SUM(Table1689[[#This Row],[DPS]]*Table1689[[#This Row],[Avg Accuracy]])</f>
        <v>4.7535211267605639</v>
      </c>
      <c r="E12" s="2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2">
        <v>20.9</v>
      </c>
      <c r="G12" s="2">
        <f>SUM((Table1689[[#This Row],[Accuracy (Close)]]+Table1689[[#This Row],[Accuracy (Short)]]+Table1689[[#This Row],[Accuracy (Medium)]]+Table1689[[#This Row],[Accuracy (Long)]])/4)</f>
        <v>0.45</v>
      </c>
      <c r="H12">
        <v>5</v>
      </c>
      <c r="I12">
        <v>0.5</v>
      </c>
      <c r="J12">
        <v>9</v>
      </c>
      <c r="K12">
        <v>3</v>
      </c>
      <c r="L12">
        <v>0.72</v>
      </c>
      <c r="M12">
        <v>0.5</v>
      </c>
      <c r="N12">
        <v>600</v>
      </c>
      <c r="O12" s="2">
        <f t="shared" ref="O12:O26" si="0">60/N12</f>
        <v>0.1</v>
      </c>
      <c r="P12">
        <v>0.8</v>
      </c>
      <c r="Q12">
        <v>0.6</v>
      </c>
      <c r="R12">
        <v>0.3</v>
      </c>
      <c r="S12">
        <v>0.1</v>
      </c>
      <c r="T12">
        <v>55</v>
      </c>
      <c r="U12">
        <v>1.0900000000000001</v>
      </c>
      <c r="V12" t="s">
        <v>93</v>
      </c>
      <c r="W12" s="54">
        <f>Table1689[[#This Row],[Balance]]*W2</f>
        <v>114.19599612676058</v>
      </c>
    </row>
    <row r="13" spans="1:23">
      <c r="A13" t="s">
        <v>310</v>
      </c>
      <c r="B13" s="4">
        <v>3</v>
      </c>
      <c r="C13" s="2">
        <f>SUM(((Table1689[[#This Row],[Avg DPS]]*(Table1689[[#This Row],[Range]]))+(Table1689[[#This Row],[Avg DPS]]*Table1689[[#This Row],[Arm Pen (%)]]))/100)</f>
        <v>1.5157500000000002</v>
      </c>
      <c r="D13" s="3">
        <f>SUM(Table1689[[#This Row],[DPS]]*Table1689[[#This Row],[Avg Accuracy]])</f>
        <v>4.6071428571428577</v>
      </c>
      <c r="E13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3">
        <v>22.9</v>
      </c>
      <c r="G13" s="2">
        <f>SUM((Table1689[[#This Row],[Accuracy (Close)]]+Table1689[[#This Row],[Accuracy (Short)]]+Table1689[[#This Row],[Accuracy (Medium)]]+Table1689[[#This Row],[Accuracy (Long)]])/4)</f>
        <v>0.53750000000000009</v>
      </c>
      <c r="H13">
        <v>9</v>
      </c>
      <c r="I13">
        <v>0.5</v>
      </c>
      <c r="J13">
        <v>10</v>
      </c>
      <c r="K13">
        <v>1</v>
      </c>
      <c r="L13">
        <v>0.78</v>
      </c>
      <c r="M13">
        <v>0.27</v>
      </c>
      <c r="N13">
        <v>0</v>
      </c>
      <c r="O13" s="2">
        <v>0</v>
      </c>
      <c r="P13">
        <v>0.87</v>
      </c>
      <c r="Q13">
        <v>0.77</v>
      </c>
      <c r="R13">
        <v>0.31</v>
      </c>
      <c r="S13">
        <v>0.2</v>
      </c>
      <c r="T13">
        <v>55</v>
      </c>
      <c r="U13">
        <v>1.0900000000000001</v>
      </c>
      <c r="V13" t="s">
        <v>94</v>
      </c>
      <c r="W13" s="54">
        <f>Table1689[[#This Row],[Balance]]*W2</f>
        <v>121.78444950000002</v>
      </c>
    </row>
    <row r="14" spans="1:23" s="4" customFormat="1">
      <c r="A14" t="s">
        <v>311</v>
      </c>
      <c r="B14" s="4">
        <v>3</v>
      </c>
      <c r="C14" s="2">
        <f>SUM(((Table1689[[#This Row],[Avg DPS]]*(Table1689[[#This Row],[Range]]))+(Table1689[[#This Row],[Avg DPS]]*Table1689[[#This Row],[Arm Pen (%)]]))/100)</f>
        <v>1.532434090909091</v>
      </c>
      <c r="D14" s="3">
        <f>SUM(Table1689[[#This Row],[DPS]]*Table1689[[#This Row],[Avg Accuracy]])</f>
        <v>4.5204545454545455</v>
      </c>
      <c r="E14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4">
        <v>23.9</v>
      </c>
      <c r="G14" s="2">
        <f>SUM((Table1689[[#This Row],[Accuracy (Close)]]+Table1689[[#This Row],[Accuracy (Short)]]+Table1689[[#This Row],[Accuracy (Medium)]]+Table1689[[#This Row],[Accuracy (Long)]])/4)</f>
        <v>0.55249999999999999</v>
      </c>
      <c r="H14">
        <v>9</v>
      </c>
      <c r="I14">
        <v>0.5</v>
      </c>
      <c r="J14">
        <v>10</v>
      </c>
      <c r="K14">
        <v>1</v>
      </c>
      <c r="L14">
        <v>0.8</v>
      </c>
      <c r="M14">
        <v>0.3</v>
      </c>
      <c r="N14">
        <v>0</v>
      </c>
      <c r="O14" s="2">
        <v>0</v>
      </c>
      <c r="P14">
        <v>0.9</v>
      </c>
      <c r="Q14">
        <v>0.79</v>
      </c>
      <c r="R14">
        <v>0.32</v>
      </c>
      <c r="S14">
        <v>0.2</v>
      </c>
      <c r="T14">
        <v>55</v>
      </c>
      <c r="U14">
        <v>1.1499999999999999</v>
      </c>
      <c r="V14" t="s">
        <v>94</v>
      </c>
      <c r="W14" s="54">
        <f>Table1689[[#This Row],[Balance]]*W2</f>
        <v>123.12494946818182</v>
      </c>
    </row>
    <row r="15" spans="1:23">
      <c r="A15" t="s">
        <v>312</v>
      </c>
      <c r="B15" s="4">
        <v>3</v>
      </c>
      <c r="C15" s="2">
        <f>SUM(((Table1689[[#This Row],[Avg DPS]]*(Table1689[[#This Row],[Range]]))+(Table1689[[#This Row],[Avg DPS]]*Table1689[[#This Row],[Arm Pen (%)]]))/100)</f>
        <v>1.7280576923076922</v>
      </c>
      <c r="D15" s="3">
        <f>SUM(Table1689[[#This Row],[DPS]]*Table1689[[#This Row],[Avg Accuracy]])</f>
        <v>4.4423076923076925</v>
      </c>
      <c r="E15" s="2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5">
        <v>23.9</v>
      </c>
      <c r="G15" s="2">
        <f>SUM((Table1689[[#This Row],[Accuracy (Close)]]+Table1689[[#This Row],[Accuracy (Short)]]+Table1689[[#This Row],[Accuracy (Medium)]]+Table1689[[#This Row],[Accuracy (Long)]])/4)</f>
        <v>0.52500000000000002</v>
      </c>
      <c r="H15">
        <v>11</v>
      </c>
      <c r="I15">
        <v>0.5</v>
      </c>
      <c r="J15">
        <v>15</v>
      </c>
      <c r="K15">
        <v>1</v>
      </c>
      <c r="L15">
        <v>1</v>
      </c>
      <c r="M15">
        <v>0.3</v>
      </c>
      <c r="N15">
        <v>0</v>
      </c>
      <c r="O15" s="2">
        <v>0</v>
      </c>
      <c r="P15">
        <v>0.85</v>
      </c>
      <c r="Q15">
        <v>0.75</v>
      </c>
      <c r="R15">
        <v>0.3</v>
      </c>
      <c r="S15">
        <v>0.2</v>
      </c>
      <c r="T15">
        <v>60</v>
      </c>
      <c r="U15">
        <v>1.25</v>
      </c>
      <c r="V15" t="s">
        <v>94</v>
      </c>
      <c r="W15" s="54">
        <f>Table1689[[#This Row],[Balance]]*W2</f>
        <v>138.84252334615385</v>
      </c>
    </row>
    <row r="16" spans="1:23">
      <c r="A16" s="7" t="s">
        <v>313</v>
      </c>
      <c r="B16" s="4">
        <v>3</v>
      </c>
      <c r="C16" s="2">
        <f>SUM(((Table1689[[#This Row],[Avg DPS]]*(Table1689[[#This Row],[Range]]))+(Table1689[[#This Row],[Avg DPS]]*Table1689[[#This Row],[Arm Pen (%)]]))/100)</f>
        <v>1.4781000000000004</v>
      </c>
      <c r="D16" s="3">
        <f>SUM(Table1689[[#This Row],[DPS]]*Table1689[[#This Row],[Avg Accuracy]])</f>
        <v>3.9000000000000008</v>
      </c>
      <c r="E16" s="2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6" s="7">
        <v>25.9</v>
      </c>
      <c r="G16" s="2">
        <f>SUM((Table1689[[#This Row],[Accuracy (Close)]]+Table1689[[#This Row],[Accuracy (Short)]]+Table1689[[#This Row],[Accuracy (Medium)]]+Table1689[[#This Row],[Accuracy (Long)]])/4)</f>
        <v>0.58500000000000008</v>
      </c>
      <c r="H16" s="7">
        <v>10</v>
      </c>
      <c r="I16">
        <v>0.5</v>
      </c>
      <c r="J16" s="7">
        <v>12</v>
      </c>
      <c r="K16" s="7">
        <v>1</v>
      </c>
      <c r="L16">
        <v>1.1000000000000001</v>
      </c>
      <c r="M16">
        <v>0.4</v>
      </c>
      <c r="N16" s="7">
        <v>0</v>
      </c>
      <c r="O16" s="2">
        <v>0</v>
      </c>
      <c r="P16">
        <v>0.9</v>
      </c>
      <c r="Q16">
        <v>0.79</v>
      </c>
      <c r="R16">
        <v>0.45</v>
      </c>
      <c r="S16">
        <v>0.2</v>
      </c>
      <c r="T16">
        <v>60</v>
      </c>
      <c r="U16">
        <v>1.3</v>
      </c>
      <c r="V16" t="s">
        <v>94</v>
      </c>
      <c r="W16" s="54">
        <f>Table1689[[#This Row],[Balance]]*W2</f>
        <v>118.75942260000004</v>
      </c>
    </row>
    <row r="17" spans="1:23">
      <c r="A17" t="s">
        <v>314</v>
      </c>
      <c r="B17" s="4">
        <v>3</v>
      </c>
      <c r="C17" s="2">
        <f>SUM(((Table1689[[#This Row],[Avg DPS]]*(Table1689[[#This Row],[Range]]))+(Table1689[[#This Row],[Avg DPS]]*Table1689[[#This Row],[Arm Pen (%)]]))/100)</f>
        <v>1.0459615384615384</v>
      </c>
      <c r="D17" s="3">
        <f>SUM(Table1689[[#This Row],[DPS]]*Table1689[[#This Row],[Avg Accuracy]])</f>
        <v>4.0384615384615383</v>
      </c>
      <c r="E17" s="2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7">
        <v>18.899999999999999</v>
      </c>
      <c r="G17" s="2">
        <f>SUM((Table1689[[#This Row],[Accuracy (Close)]]+Table1689[[#This Row],[Accuracy (Short)]]+Table1689[[#This Row],[Accuracy (Medium)]]+Table1689[[#This Row],[Accuracy (Long)]])/4)</f>
        <v>0.375</v>
      </c>
      <c r="H17">
        <v>7</v>
      </c>
      <c r="I17">
        <v>0.5</v>
      </c>
      <c r="J17">
        <v>7</v>
      </c>
      <c r="K17">
        <v>1</v>
      </c>
      <c r="L17">
        <v>0.5</v>
      </c>
      <c r="M17">
        <v>0.15</v>
      </c>
      <c r="N17">
        <v>0</v>
      </c>
      <c r="O17" s="2">
        <v>0</v>
      </c>
      <c r="P17">
        <v>0.7</v>
      </c>
      <c r="Q17">
        <v>0.5</v>
      </c>
      <c r="R17">
        <v>0.2</v>
      </c>
      <c r="S17">
        <v>0.1</v>
      </c>
      <c r="T17">
        <v>55</v>
      </c>
      <c r="U17">
        <v>0.8</v>
      </c>
      <c r="V17" t="s">
        <v>94</v>
      </c>
      <c r="W17" s="54">
        <f>Table1689[[#This Row],[Balance]]*W2</f>
        <v>84.038825769230769</v>
      </c>
    </row>
    <row r="18" spans="1:23">
      <c r="A18" t="s">
        <v>315</v>
      </c>
      <c r="B18" s="4">
        <v>3</v>
      </c>
      <c r="C18" s="2">
        <f>SUM(((Table1689[[#This Row],[Avg DPS]]*(Table1689[[#This Row],[Range]]))+(Table1689[[#This Row],[Avg DPS]]*Table1689[[#This Row],[Arm Pen (%)]]))/100)</f>
        <v>1.0446780821917807</v>
      </c>
      <c r="D18" s="3">
        <f>SUM(Table1689[[#This Row],[DPS]]*Table1689[[#This Row],[Avg Accuracy]])</f>
        <v>3.8835616438356162</v>
      </c>
      <c r="E18" s="2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8">
        <v>19.899999999999999</v>
      </c>
      <c r="G18" s="2">
        <f>SUM((Table1689[[#This Row],[Accuracy (Close)]]+Table1689[[#This Row],[Accuracy (Short)]]+Table1689[[#This Row],[Accuracy (Medium)]]+Table1689[[#This Row],[Accuracy (Long)]])/4)</f>
        <v>0.40500000000000003</v>
      </c>
      <c r="H18">
        <v>7</v>
      </c>
      <c r="I18">
        <v>0.5</v>
      </c>
      <c r="J18">
        <v>7</v>
      </c>
      <c r="K18">
        <v>1</v>
      </c>
      <c r="L18">
        <v>0.56000000000000005</v>
      </c>
      <c r="M18">
        <v>0.17</v>
      </c>
      <c r="N18">
        <v>0</v>
      </c>
      <c r="O18" s="2">
        <v>0</v>
      </c>
      <c r="P18">
        <v>0.75</v>
      </c>
      <c r="Q18">
        <v>0.52</v>
      </c>
      <c r="R18">
        <v>0.25</v>
      </c>
      <c r="S18">
        <v>0.1</v>
      </c>
      <c r="T18">
        <v>55</v>
      </c>
      <c r="U18">
        <v>0.85</v>
      </c>
      <c r="V18" t="s">
        <v>94</v>
      </c>
      <c r="W18" s="54">
        <f>Table1689[[#This Row],[Balance]]*W2</f>
        <v>83.935705191780812</v>
      </c>
    </row>
    <row r="19" spans="1:23">
      <c r="A19" t="s">
        <v>316</v>
      </c>
      <c r="B19" s="4">
        <v>3</v>
      </c>
      <c r="C19" s="2">
        <f>SUM(((Table1689[[#This Row],[Avg DPS]]*(Table1689[[#This Row],[Range]]))+(Table1689[[#This Row],[Avg DPS]]*Table1689[[#This Row],[Arm Pen (%)]]))/100)</f>
        <v>1.1406818181818181</v>
      </c>
      <c r="D19" s="3">
        <f>SUM(Table1689[[#This Row],[DPS]]*Table1689[[#This Row],[Avg Accuracy]])</f>
        <v>4.7727272727272734</v>
      </c>
      <c r="E19" s="2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9">
        <v>18.899999999999999</v>
      </c>
      <c r="G19" s="2">
        <f>SUM((Table1689[[#This Row],[Accuracy (Close)]]+Table1689[[#This Row],[Accuracy (Short)]]+Table1689[[#This Row],[Accuracy (Medium)]]+Table1689[[#This Row],[Accuracy (Long)]])/4)</f>
        <v>0.43750000000000006</v>
      </c>
      <c r="H19">
        <v>6</v>
      </c>
      <c r="I19">
        <v>0.5</v>
      </c>
      <c r="J19">
        <v>5</v>
      </c>
      <c r="K19">
        <v>1</v>
      </c>
      <c r="L19">
        <v>0.4</v>
      </c>
      <c r="M19">
        <v>0.15</v>
      </c>
      <c r="N19">
        <v>0</v>
      </c>
      <c r="O19" s="2">
        <v>0</v>
      </c>
      <c r="P19">
        <v>0.75</v>
      </c>
      <c r="Q19">
        <v>0.6</v>
      </c>
      <c r="R19">
        <v>0.3</v>
      </c>
      <c r="S19">
        <v>0.1</v>
      </c>
      <c r="T19">
        <v>55</v>
      </c>
      <c r="U19">
        <v>0.7</v>
      </c>
      <c r="V19" t="s">
        <v>94</v>
      </c>
      <c r="W19" s="54">
        <f>Table1689[[#This Row],[Balance]]*W2</f>
        <v>91.649221363636357</v>
      </c>
    </row>
    <row r="20" spans="1:23">
      <c r="A20" t="s">
        <v>318</v>
      </c>
      <c r="B20" s="4">
        <v>3</v>
      </c>
      <c r="C20" s="2">
        <f>SUM(((Table1689[[#This Row],[Avg DPS]]*(Table1689[[#This Row],[Range]]))+(Table1689[[#This Row],[Avg DPS]]*Table1689[[#This Row],[Arm Pen (%)]]))/100)</f>
        <v>1.4411946902654862</v>
      </c>
      <c r="D20" s="3">
        <f>SUM(Table1689[[#This Row],[DPS]]*Table1689[[#This Row],[Avg Accuracy]])</f>
        <v>4.380530973451326</v>
      </c>
      <c r="E20" s="2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20">
        <v>22.9</v>
      </c>
      <c r="G20" s="2">
        <f>SUM((Table1689[[#This Row],[Accuracy (Close)]]+Table1689[[#This Row],[Accuracy (Short)]]+Table1689[[#This Row],[Accuracy (Medium)]]+Table1689[[#This Row],[Accuracy (Long)]])/4)</f>
        <v>0.54999999999999993</v>
      </c>
      <c r="H20">
        <v>9</v>
      </c>
      <c r="I20">
        <v>0.5</v>
      </c>
      <c r="J20">
        <v>10</v>
      </c>
      <c r="K20">
        <v>1</v>
      </c>
      <c r="L20">
        <v>0.9</v>
      </c>
      <c r="M20">
        <v>0.23</v>
      </c>
      <c r="N20">
        <v>0</v>
      </c>
      <c r="O20" s="2">
        <v>0</v>
      </c>
      <c r="P20">
        <v>0.8</v>
      </c>
      <c r="Q20">
        <v>0.7</v>
      </c>
      <c r="R20">
        <v>0.4</v>
      </c>
      <c r="S20">
        <v>0.3</v>
      </c>
      <c r="T20">
        <v>60</v>
      </c>
      <c r="U20">
        <v>1.08</v>
      </c>
      <c r="V20" t="s">
        <v>94</v>
      </c>
      <c r="W20" s="54">
        <f>Table1689[[#This Row],[Balance]]*W2</f>
        <v>115.79422858407077</v>
      </c>
    </row>
    <row r="21" spans="1:23">
      <c r="A21" t="s">
        <v>317</v>
      </c>
      <c r="B21" s="4">
        <v>3</v>
      </c>
      <c r="C21" s="2">
        <f>SUM(((Table1689[[#This Row],[Avg DPS]]*(Table1689[[#This Row],[Range]]))+(Table1689[[#This Row],[Avg DPS]]*Table1689[[#This Row],[Arm Pen (%)]]))/100)</f>
        <v>1.4547521739130433</v>
      </c>
      <c r="D21" s="3">
        <f>SUM(Table1689[[#This Row],[DPS]]*Table1689[[#This Row],[Avg Accuracy]])</f>
        <v>4.4217391304347826</v>
      </c>
      <c r="E21" s="2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1">
        <v>22.9</v>
      </c>
      <c r="G21" s="2">
        <f>SUM((Table1689[[#This Row],[Accuracy (Close)]]+Table1689[[#This Row],[Accuracy (Short)]]+Table1689[[#This Row],[Accuracy (Medium)]]+Table1689[[#This Row],[Accuracy (Long)]])/4)</f>
        <v>0.56499999999999995</v>
      </c>
      <c r="H21">
        <v>9</v>
      </c>
      <c r="I21">
        <v>0.5</v>
      </c>
      <c r="J21">
        <v>10</v>
      </c>
      <c r="K21">
        <v>1</v>
      </c>
      <c r="L21">
        <v>0.85</v>
      </c>
      <c r="M21">
        <v>0.3</v>
      </c>
      <c r="N21">
        <v>0</v>
      </c>
      <c r="O21" s="2">
        <v>0</v>
      </c>
      <c r="P21">
        <v>0.83</v>
      </c>
      <c r="Q21">
        <v>0.72</v>
      </c>
      <c r="R21">
        <v>0.41</v>
      </c>
      <c r="S21">
        <v>0.3</v>
      </c>
      <c r="T21">
        <v>55</v>
      </c>
      <c r="U21">
        <v>1.08</v>
      </c>
      <c r="V21" t="s">
        <v>94</v>
      </c>
      <c r="W21" s="54">
        <f>Table1689[[#This Row],[Balance]]*W2</f>
        <v>116.88351816521738</v>
      </c>
    </row>
    <row r="22" spans="1:23">
      <c r="A22" t="s">
        <v>329</v>
      </c>
      <c r="B22">
        <v>3</v>
      </c>
      <c r="C22" s="2">
        <f>SUM(((Table1689[[#This Row],[Avg DPS]]*(Table1689[[#This Row],[Range]]))+(Table1689[[#This Row],[Avg DPS]]*Table1689[[#This Row],[Arm Pen (%)]]))/100)</f>
        <v>2.1622388059701492</v>
      </c>
      <c r="D22" s="3">
        <f>SUM(Table1689[[#This Row],[DPS]]*Table1689[[#This Row],[Avg Accuracy]])</f>
        <v>4.9253731343283578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2">
        <v>25.9</v>
      </c>
      <c r="G22" s="2">
        <f>SUM((Table1689[[#This Row],[Accuracy (Close)]]+Table1689[[#This Row],[Accuracy (Short)]]+Table1689[[#This Row],[Accuracy (Medium)]]+Table1689[[#This Row],[Accuracy (Long)]])/4)</f>
        <v>0.55000000000000004</v>
      </c>
      <c r="H22">
        <v>12</v>
      </c>
      <c r="I22">
        <v>0.5</v>
      </c>
      <c r="J22">
        <v>18</v>
      </c>
      <c r="K22">
        <v>1</v>
      </c>
      <c r="L22">
        <v>1.04</v>
      </c>
      <c r="M22">
        <v>0.3</v>
      </c>
      <c r="N22">
        <v>0</v>
      </c>
      <c r="O22" s="2">
        <v>0</v>
      </c>
      <c r="P22">
        <v>0.9</v>
      </c>
      <c r="Q22">
        <v>0.8</v>
      </c>
      <c r="R22">
        <v>0.4</v>
      </c>
      <c r="S22">
        <v>0.1</v>
      </c>
      <c r="T22">
        <v>65</v>
      </c>
      <c r="U22">
        <v>1.25</v>
      </c>
      <c r="V22" t="s">
        <v>94</v>
      </c>
      <c r="W22" s="54">
        <f>Table1689[[#This Row],[Balance]]*W2</f>
        <v>173.7272391044776</v>
      </c>
    </row>
    <row r="23" spans="1:23">
      <c r="C23" s="2" t="e">
        <f>SUM(((Table1689[[#This Row],[Avg DPS]]*(Table1689[[#This Row],[Range]]))+(Table1689[[#This Row],[Avg DPS]]*Table1689[[#This Row],[Arm Pen (%)]]))/100)</f>
        <v>#DIV/0!</v>
      </c>
      <c r="D23" s="3" t="e">
        <f>SUM(Table1689[[#This Row],[DPS]]*Table1689[[#This Row],[Avg Accuracy]])</f>
        <v>#DIV/0!</v>
      </c>
      <c r="E2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3" s="2">
        <f>SUM((Table1689[[#This Row],[Accuracy (Close)]]+Table1689[[#This Row],[Accuracy (Short)]]+Table1689[[#This Row],[Accuracy (Medium)]]+Table1689[[#This Row],[Accuracy (Long)]])/4)</f>
        <v>0</v>
      </c>
      <c r="O23" s="2" t="e">
        <f t="shared" si="0"/>
        <v>#DIV/0!</v>
      </c>
    </row>
    <row r="24" spans="1:23">
      <c r="C24" s="2" t="e">
        <f>SUM(((Table1689[[#This Row],[Avg DPS]]*(Table1689[[#This Row],[Range]]))+(Table1689[[#This Row],[Avg DPS]]*Table1689[[#This Row],[Arm Pen (%)]]))/100)</f>
        <v>#DIV/0!</v>
      </c>
      <c r="D24" s="3" t="e">
        <f>SUM(Table1689[[#This Row],[DPS]]*Table1689[[#This Row],[Avg Accuracy]])</f>
        <v>#DIV/0!</v>
      </c>
      <c r="E2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4" s="2">
        <f>SUM((Table1689[[#This Row],[Accuracy (Close)]]+Table1689[[#This Row],[Accuracy (Short)]]+Table1689[[#This Row],[Accuracy (Medium)]]+Table1689[[#This Row],[Accuracy (Long)]])/4)</f>
        <v>0</v>
      </c>
      <c r="O24" s="2" t="e">
        <f t="shared" si="0"/>
        <v>#DIV/0!</v>
      </c>
    </row>
    <row r="25" spans="1:23">
      <c r="C25" s="2" t="e">
        <f>SUM(((Table1689[[#This Row],[Avg DPS]]*(Table1689[[#This Row],[Range]]))+(Table1689[[#This Row],[Avg DPS]]*Table1689[[#This Row],[Arm Pen (%)]]))/100)</f>
        <v>#DIV/0!</v>
      </c>
      <c r="D25" s="3" t="e">
        <f>SUM(Table1689[[#This Row],[DPS]]*Table1689[[#This Row],[Avg Accuracy]])</f>
        <v>#DIV/0!</v>
      </c>
      <c r="E2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5" s="2">
        <f>SUM((Table1689[[#This Row],[Accuracy (Close)]]+Table1689[[#This Row],[Accuracy (Short)]]+Table1689[[#This Row],[Accuracy (Medium)]]+Table1689[[#This Row],[Accuracy (Long)]])/4)</f>
        <v>0</v>
      </c>
      <c r="O25" s="2" t="e">
        <f t="shared" si="0"/>
        <v>#DIV/0!</v>
      </c>
    </row>
    <row r="26" spans="1:23">
      <c r="A26" s="7"/>
      <c r="B26" s="7"/>
      <c r="C26" s="8" t="e">
        <f>SUM(((Table1689[[#This Row],[Avg DPS]]*(Table1689[[#This Row],[Range]]))+(Table1689[[#This Row],[Avg DPS]]*Table1689[[#This Row],[Arm Pen (%)]]))/100)</f>
        <v>#DIV/0!</v>
      </c>
      <c r="D26" s="9" t="e">
        <f>SUM(Table1689[[#This Row],[DPS]]*Table1689[[#This Row],[Avg Accuracy]])</f>
        <v>#DIV/0!</v>
      </c>
      <c r="E26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26" s="7"/>
      <c r="G26" s="8">
        <f>SUM((Table1689[[#This Row],[Accuracy (Close)]]+Table1689[[#This Row],[Accuracy (Short)]]+Table1689[[#This Row],[Accuracy (Medium)]]+Table1689[[#This Row],[Accuracy (Long)]])/4)</f>
        <v>0</v>
      </c>
      <c r="H26" s="7"/>
      <c r="I26" s="7"/>
      <c r="J26" s="7"/>
      <c r="K26" s="7"/>
      <c r="L26" s="7"/>
      <c r="M26" s="7"/>
      <c r="N26" s="7"/>
      <c r="O26" s="8" t="e">
        <f t="shared" si="0"/>
        <v>#DIV/0!</v>
      </c>
    </row>
  </sheetData>
  <conditionalFormatting sqref="C4:C26">
    <cfRule type="cellIs" dxfId="88" priority="2" operator="greaterThan">
      <formula>1.73</formula>
    </cfRule>
  </conditionalFormatting>
  <conditionalFormatting sqref="O1:O1048576">
    <cfRule type="cellIs" dxfId="87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N20" sqref="N20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253</v>
      </c>
    </row>
    <row r="3" spans="1:17" ht="15.75" thickBot="1">
      <c r="A3" t="s">
        <v>1</v>
      </c>
      <c r="B3" t="s">
        <v>39</v>
      </c>
      <c r="C3" t="s">
        <v>11</v>
      </c>
      <c r="D3" t="s">
        <v>3</v>
      </c>
      <c r="E3" t="s">
        <v>131</v>
      </c>
      <c r="F3" t="s">
        <v>132</v>
      </c>
      <c r="G3" t="s">
        <v>141</v>
      </c>
      <c r="H3" t="s">
        <v>140</v>
      </c>
      <c r="I3" t="s">
        <v>130</v>
      </c>
      <c r="J3" t="s">
        <v>134</v>
      </c>
      <c r="K3" t="s">
        <v>135</v>
      </c>
      <c r="L3" t="s">
        <v>5</v>
      </c>
      <c r="M3" s="15" t="s">
        <v>79</v>
      </c>
      <c r="N3" s="16" t="s">
        <v>80</v>
      </c>
      <c r="O3" s="21" t="s">
        <v>133</v>
      </c>
      <c r="P3" s="21" t="s">
        <v>92</v>
      </c>
      <c r="Q3" s="21" t="s">
        <v>298</v>
      </c>
    </row>
    <row r="4" spans="1:17" s="4" customFormat="1" ht="15.75" thickTop="1">
      <c r="A4" s="6" t="s">
        <v>139</v>
      </c>
      <c r="B4" s="11" t="s">
        <v>40</v>
      </c>
      <c r="C4" s="29">
        <v>12.9</v>
      </c>
      <c r="D4" s="29">
        <v>50</v>
      </c>
      <c r="E4" s="30">
        <v>0.1</v>
      </c>
      <c r="F4" s="29">
        <v>0.5</v>
      </c>
      <c r="G4" s="29">
        <v>1.9</v>
      </c>
      <c r="H4" s="29">
        <v>100</v>
      </c>
      <c r="I4" s="29">
        <v>1.9</v>
      </c>
      <c r="J4" s="29">
        <v>1.5</v>
      </c>
      <c r="K4" s="29">
        <v>2.66</v>
      </c>
      <c r="L4" s="29">
        <v>1</v>
      </c>
      <c r="M4" s="37">
        <v>12</v>
      </c>
      <c r="N4" s="38">
        <v>1</v>
      </c>
      <c r="O4" s="36" t="s">
        <v>94</v>
      </c>
      <c r="P4" s="36" t="s">
        <v>93</v>
      </c>
      <c r="Q4" s="36"/>
    </row>
    <row r="5" spans="1:17">
      <c r="A5" s="6" t="s">
        <v>165</v>
      </c>
      <c r="B5" s="11" t="s">
        <v>40</v>
      </c>
      <c r="C5" s="4">
        <v>35.9</v>
      </c>
      <c r="D5" s="4">
        <v>50</v>
      </c>
      <c r="E5" s="27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9">
        <v>3</v>
      </c>
      <c r="M5" s="34">
        <v>50</v>
      </c>
      <c r="N5" s="35">
        <v>7</v>
      </c>
      <c r="O5" s="36" t="s">
        <v>93</v>
      </c>
      <c r="P5" s="36" t="s">
        <v>94</v>
      </c>
      <c r="Q5" s="36"/>
    </row>
    <row r="6" spans="1:17">
      <c r="A6" s="6" t="s">
        <v>166</v>
      </c>
      <c r="B6" s="11" t="s">
        <v>40</v>
      </c>
      <c r="C6" s="4">
        <v>35.9</v>
      </c>
      <c r="D6" s="4">
        <v>50</v>
      </c>
      <c r="E6" s="27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9">
        <v>1</v>
      </c>
      <c r="M6" s="34">
        <v>50</v>
      </c>
      <c r="N6" s="35">
        <v>8</v>
      </c>
      <c r="O6" s="36" t="s">
        <v>93</v>
      </c>
      <c r="P6" s="36" t="s">
        <v>94</v>
      </c>
      <c r="Q6" s="36"/>
    </row>
    <row r="7" spans="1:17">
      <c r="A7" s="4" t="s">
        <v>153</v>
      </c>
      <c r="B7" s="12">
        <v>4</v>
      </c>
      <c r="C7" s="12">
        <v>46.9</v>
      </c>
      <c r="D7" s="12">
        <v>495</v>
      </c>
      <c r="E7" s="26">
        <v>1.3</v>
      </c>
      <c r="F7" s="12">
        <v>2</v>
      </c>
      <c r="G7" s="12">
        <v>0</v>
      </c>
      <c r="H7" s="12" t="s">
        <v>144</v>
      </c>
      <c r="I7" s="12">
        <v>1.5</v>
      </c>
      <c r="J7" s="12">
        <v>5.5</v>
      </c>
      <c r="K7" s="12">
        <v>0.8</v>
      </c>
      <c r="L7" s="29">
        <v>1</v>
      </c>
      <c r="M7" s="31">
        <v>75</v>
      </c>
      <c r="N7" s="32">
        <v>8</v>
      </c>
      <c r="O7" s="33" t="s">
        <v>93</v>
      </c>
      <c r="P7" s="33" t="s">
        <v>94</v>
      </c>
      <c r="Q7" s="33"/>
    </row>
    <row r="8" spans="1:17">
      <c r="A8" s="4" t="s">
        <v>154</v>
      </c>
      <c r="B8" s="4">
        <v>4</v>
      </c>
      <c r="C8" s="4">
        <v>38.9</v>
      </c>
      <c r="D8" s="4">
        <v>50</v>
      </c>
      <c r="E8" s="27">
        <v>0.1</v>
      </c>
      <c r="F8" s="4">
        <v>1</v>
      </c>
      <c r="G8" s="4">
        <v>0</v>
      </c>
      <c r="H8" s="12" t="s">
        <v>144</v>
      </c>
      <c r="I8" s="4">
        <v>4.5</v>
      </c>
      <c r="J8" s="4">
        <v>5.5</v>
      </c>
      <c r="K8" s="4">
        <v>0.8</v>
      </c>
      <c r="L8" s="29">
        <v>1</v>
      </c>
      <c r="M8" s="34">
        <v>85</v>
      </c>
      <c r="N8" s="35">
        <v>8</v>
      </c>
      <c r="O8" s="36" t="s">
        <v>93</v>
      </c>
      <c r="P8" s="36" t="s">
        <v>94</v>
      </c>
      <c r="Q8" s="36"/>
    </row>
    <row r="9" spans="1:17">
      <c r="A9" s="14" t="s">
        <v>138</v>
      </c>
      <c r="B9" s="4">
        <v>1</v>
      </c>
      <c r="C9" s="4">
        <v>15.9</v>
      </c>
      <c r="D9" s="4">
        <v>40</v>
      </c>
      <c r="E9" s="27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9">
        <v>1</v>
      </c>
      <c r="M9" s="34">
        <v>15</v>
      </c>
      <c r="N9" s="35">
        <v>1</v>
      </c>
      <c r="O9" s="36" t="s">
        <v>94</v>
      </c>
      <c r="P9" s="36" t="s">
        <v>93</v>
      </c>
      <c r="Q9" s="36"/>
    </row>
    <row r="10" spans="1:17">
      <c r="A10" t="s">
        <v>143</v>
      </c>
      <c r="B10" s="4">
        <v>1</v>
      </c>
      <c r="C10" s="4">
        <v>9.9</v>
      </c>
      <c r="D10" s="4">
        <v>70</v>
      </c>
      <c r="E10" s="27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9">
        <v>1</v>
      </c>
      <c r="M10" s="34">
        <v>10</v>
      </c>
      <c r="N10" s="35">
        <v>2.5</v>
      </c>
      <c r="O10" s="36" t="s">
        <v>94</v>
      </c>
      <c r="P10" s="36" t="s">
        <v>94</v>
      </c>
      <c r="Q10" s="36"/>
    </row>
    <row r="11" spans="1:17">
      <c r="A11" t="s">
        <v>162</v>
      </c>
      <c r="B11" s="4">
        <v>1</v>
      </c>
      <c r="C11" s="4">
        <v>23.9</v>
      </c>
      <c r="D11" s="4">
        <v>30</v>
      </c>
      <c r="E11" s="27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9">
        <v>1</v>
      </c>
      <c r="M11" s="34">
        <v>40</v>
      </c>
      <c r="N11" s="35">
        <v>2</v>
      </c>
      <c r="O11" s="36" t="s">
        <v>94</v>
      </c>
      <c r="P11" s="36" t="s">
        <v>94</v>
      </c>
      <c r="Q11" s="36"/>
    </row>
    <row r="12" spans="1:17">
      <c r="A12" t="s">
        <v>163</v>
      </c>
      <c r="B12" s="4">
        <v>1</v>
      </c>
      <c r="C12" s="4">
        <v>25.9</v>
      </c>
      <c r="D12" s="4">
        <v>20</v>
      </c>
      <c r="E12" s="27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9">
        <v>1</v>
      </c>
      <c r="M12" s="34">
        <v>46</v>
      </c>
      <c r="N12" s="35">
        <v>2</v>
      </c>
      <c r="O12" s="36" t="s">
        <v>94</v>
      </c>
      <c r="P12" s="36" t="s">
        <v>94</v>
      </c>
      <c r="Q12" s="36"/>
    </row>
    <row r="13" spans="1:17">
      <c r="A13" t="s">
        <v>164</v>
      </c>
      <c r="B13" s="4">
        <v>1</v>
      </c>
      <c r="C13" s="4">
        <v>23.9</v>
      </c>
      <c r="D13" s="4">
        <v>10</v>
      </c>
      <c r="E13" s="27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9">
        <v>1</v>
      </c>
      <c r="M13" s="34">
        <v>35</v>
      </c>
      <c r="N13" s="35">
        <v>2</v>
      </c>
      <c r="O13" s="36" t="s">
        <v>94</v>
      </c>
      <c r="P13" s="36" t="s">
        <v>94</v>
      </c>
      <c r="Q13" s="36"/>
    </row>
    <row r="14" spans="1:17" s="4" customFormat="1">
      <c r="A14" s="1" t="s">
        <v>167</v>
      </c>
      <c r="B14" s="4">
        <v>1</v>
      </c>
      <c r="C14" s="4">
        <v>40.9</v>
      </c>
      <c r="D14" s="4">
        <v>40</v>
      </c>
      <c r="E14" s="27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9">
        <v>1</v>
      </c>
      <c r="M14" s="34">
        <v>65</v>
      </c>
      <c r="N14" s="35">
        <v>6</v>
      </c>
      <c r="O14" s="36" t="s">
        <v>93</v>
      </c>
      <c r="P14" s="36" t="s">
        <v>93</v>
      </c>
      <c r="Q14" s="36"/>
    </row>
    <row r="15" spans="1:17">
      <c r="A15" s="1" t="s">
        <v>273</v>
      </c>
      <c r="B15" s="4">
        <v>2</v>
      </c>
      <c r="C15" s="4">
        <v>20.9</v>
      </c>
      <c r="D15" s="4">
        <v>15</v>
      </c>
      <c r="E15" s="27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9">
        <v>1</v>
      </c>
      <c r="M15" s="34">
        <v>35</v>
      </c>
      <c r="N15" s="35">
        <v>1</v>
      </c>
      <c r="O15" s="36" t="s">
        <v>94</v>
      </c>
      <c r="P15" s="36" t="s">
        <v>93</v>
      </c>
      <c r="Q15" s="36" t="s">
        <v>299</v>
      </c>
    </row>
    <row r="16" spans="1:17">
      <c r="A16" s="1" t="s">
        <v>274</v>
      </c>
      <c r="B16" s="4">
        <v>2</v>
      </c>
      <c r="C16" s="29">
        <v>12.9</v>
      </c>
      <c r="D16" s="29">
        <v>45</v>
      </c>
      <c r="E16" s="30">
        <v>0.1</v>
      </c>
      <c r="F16" s="29">
        <v>0.5</v>
      </c>
      <c r="G16" s="29">
        <v>1.9</v>
      </c>
      <c r="H16" s="29">
        <v>100</v>
      </c>
      <c r="I16" s="29">
        <v>1.9</v>
      </c>
      <c r="J16" s="29">
        <v>1.4</v>
      </c>
      <c r="K16" s="29">
        <v>2.54</v>
      </c>
      <c r="L16" s="29">
        <v>1</v>
      </c>
      <c r="M16" s="37">
        <v>12</v>
      </c>
      <c r="N16" s="38">
        <v>1</v>
      </c>
      <c r="O16" s="36" t="s">
        <v>94</v>
      </c>
      <c r="P16" s="36" t="s">
        <v>93</v>
      </c>
      <c r="Q16" s="36"/>
    </row>
    <row r="17" spans="1:17">
      <c r="A17" t="s">
        <v>280</v>
      </c>
      <c r="B17" s="4">
        <v>2</v>
      </c>
      <c r="C17" s="29">
        <v>15.9</v>
      </c>
      <c r="D17" s="29">
        <v>30</v>
      </c>
      <c r="E17" s="30">
        <v>0.1</v>
      </c>
      <c r="F17" s="29">
        <v>0.5</v>
      </c>
      <c r="G17" s="29">
        <v>1.9</v>
      </c>
      <c r="H17" s="29">
        <v>50</v>
      </c>
      <c r="I17" s="29">
        <v>1.9</v>
      </c>
      <c r="J17" s="29">
        <v>1.8</v>
      </c>
      <c r="K17" s="29">
        <v>1.8</v>
      </c>
      <c r="L17" s="29">
        <v>1</v>
      </c>
      <c r="M17" s="37">
        <v>12</v>
      </c>
      <c r="N17" s="38">
        <v>1</v>
      </c>
      <c r="O17" s="36" t="s">
        <v>94</v>
      </c>
      <c r="P17" s="36" t="s">
        <v>93</v>
      </c>
      <c r="Q17" s="36"/>
    </row>
    <row r="18" spans="1:17">
      <c r="A18" s="7" t="s">
        <v>328</v>
      </c>
      <c r="B18" s="4">
        <v>3</v>
      </c>
      <c r="C18" s="4">
        <v>25.9</v>
      </c>
      <c r="D18" s="4">
        <v>25</v>
      </c>
      <c r="E18" s="27">
        <v>0.1</v>
      </c>
      <c r="F18" s="4">
        <v>0.5</v>
      </c>
      <c r="G18" s="4">
        <v>1.5</v>
      </c>
      <c r="H18" s="4">
        <v>0</v>
      </c>
      <c r="I18" s="4">
        <v>1.9</v>
      </c>
      <c r="J18" s="4">
        <v>3.5</v>
      </c>
      <c r="K18" s="4">
        <v>3.5</v>
      </c>
      <c r="L18" s="29">
        <v>1</v>
      </c>
      <c r="M18" s="34">
        <v>45</v>
      </c>
      <c r="N18" s="35">
        <v>2</v>
      </c>
      <c r="O18" s="36" t="s">
        <v>94</v>
      </c>
      <c r="P18" s="36" t="s">
        <v>94</v>
      </c>
      <c r="Q18" s="39"/>
    </row>
    <row r="19" spans="1:17">
      <c r="B19" s="10"/>
      <c r="C19" s="10"/>
      <c r="D19" s="10"/>
      <c r="E19" s="28"/>
      <c r="F19" s="10"/>
      <c r="G19" s="10"/>
      <c r="H19" s="10"/>
      <c r="I19" s="10"/>
      <c r="J19" s="10"/>
      <c r="K19" s="10"/>
      <c r="L19" s="29"/>
      <c r="M19" s="34"/>
      <c r="N19" s="35"/>
      <c r="O19" s="39"/>
      <c r="P19" s="39"/>
      <c r="Q19" s="39"/>
    </row>
    <row r="20" spans="1:17">
      <c r="C20" s="4"/>
      <c r="D20" s="4"/>
      <c r="E20" s="27"/>
      <c r="F20" s="4"/>
      <c r="G20" s="4"/>
      <c r="H20" s="4"/>
      <c r="I20" s="4"/>
      <c r="J20" s="4"/>
      <c r="K20" s="4"/>
      <c r="L20" s="4"/>
      <c r="M20" s="34"/>
      <c r="N20" s="35"/>
      <c r="O20" s="50"/>
      <c r="P20" s="50"/>
      <c r="Q20" s="50"/>
    </row>
    <row r="21" spans="1:17">
      <c r="C21" s="4"/>
      <c r="D21" s="4"/>
      <c r="E21" s="27"/>
      <c r="F21" s="4"/>
      <c r="G21" s="4"/>
      <c r="H21" s="4"/>
      <c r="I21" s="4"/>
      <c r="J21" s="4"/>
      <c r="K21" s="4"/>
      <c r="L21" s="4"/>
      <c r="M21" s="34"/>
      <c r="N21" s="35"/>
      <c r="O21" s="50"/>
      <c r="P21" s="50"/>
      <c r="Q21" s="50"/>
    </row>
    <row r="22" spans="1:17">
      <c r="C22" s="4"/>
      <c r="D22" s="4"/>
      <c r="E22" s="27"/>
      <c r="F22" s="4"/>
      <c r="G22" s="4"/>
      <c r="H22" s="4"/>
      <c r="I22" s="4"/>
      <c r="J22" s="4"/>
      <c r="K22" s="4"/>
      <c r="L22" s="4"/>
      <c r="M22" s="34"/>
      <c r="N22" s="35"/>
      <c r="O22" s="50"/>
      <c r="P22" s="50"/>
      <c r="Q22" s="50"/>
    </row>
    <row r="23" spans="1:17">
      <c r="C23" s="4"/>
      <c r="D23" s="4"/>
      <c r="E23" s="27"/>
      <c r="F23" s="4"/>
      <c r="G23" s="4"/>
      <c r="H23" s="4"/>
      <c r="I23" s="4"/>
      <c r="J23" s="4"/>
      <c r="K23" s="4"/>
      <c r="L23" s="4"/>
      <c r="M23" s="34"/>
      <c r="N23" s="35"/>
      <c r="O23" s="50"/>
      <c r="P23" s="50"/>
      <c r="Q23" s="50"/>
    </row>
    <row r="24" spans="1:17">
      <c r="C24" s="4"/>
      <c r="D24" s="4"/>
      <c r="E24" s="27"/>
      <c r="F24" s="4"/>
      <c r="G24" s="4"/>
      <c r="H24" s="4"/>
      <c r="I24" s="4"/>
      <c r="J24" s="4"/>
      <c r="K24" s="4"/>
      <c r="L24" s="4"/>
      <c r="M24" s="34"/>
      <c r="N24" s="35"/>
      <c r="O24" s="50"/>
      <c r="P24" s="50"/>
      <c r="Q24" s="50"/>
    </row>
    <row r="25" spans="1:17">
      <c r="C25" s="4"/>
      <c r="D25" s="4"/>
      <c r="E25" s="27"/>
      <c r="F25" s="4"/>
      <c r="G25" s="4"/>
      <c r="H25" s="4"/>
      <c r="I25" s="4"/>
      <c r="J25" s="4"/>
      <c r="K25" s="4"/>
      <c r="L25" s="4"/>
      <c r="M25" s="34"/>
      <c r="N25" s="35"/>
      <c r="O25" s="50"/>
      <c r="P25" s="50"/>
      <c r="Q25" s="50"/>
    </row>
    <row r="26" spans="1:17">
      <c r="C26" s="4"/>
      <c r="D26" s="4"/>
      <c r="E26" s="27"/>
      <c r="F26" s="4"/>
      <c r="G26" s="4"/>
      <c r="H26" s="4"/>
      <c r="I26" s="4"/>
      <c r="J26" s="4"/>
      <c r="K26" s="4"/>
      <c r="L26" s="4"/>
      <c r="M26" s="34"/>
      <c r="N26" s="35"/>
      <c r="O26" s="50"/>
      <c r="P26" s="50"/>
      <c r="Q26" s="50"/>
    </row>
    <row r="27" spans="1:17">
      <c r="C27" s="4"/>
      <c r="D27" s="4"/>
      <c r="E27" s="27"/>
      <c r="F27" s="4"/>
      <c r="G27" s="4"/>
      <c r="H27" s="4"/>
      <c r="I27" s="4"/>
      <c r="J27" s="4"/>
      <c r="K27" s="4"/>
      <c r="L27" s="4"/>
      <c r="M27" s="34"/>
      <c r="N27" s="35"/>
      <c r="O27" s="50"/>
      <c r="P27" s="50"/>
      <c r="Q27" s="50"/>
    </row>
    <row r="28" spans="1:17">
      <c r="C28" s="4"/>
      <c r="D28" s="4"/>
      <c r="E28" s="27"/>
      <c r="F28" s="4"/>
      <c r="G28" s="4"/>
      <c r="H28" s="4"/>
      <c r="I28" s="4"/>
      <c r="J28" s="4"/>
      <c r="K28" s="4"/>
      <c r="L28" s="4"/>
      <c r="M28" s="34"/>
      <c r="N28" s="35"/>
      <c r="O28" s="50"/>
      <c r="P28" s="50"/>
      <c r="Q28" s="50"/>
    </row>
    <row r="29" spans="1:17">
      <c r="C29" s="4"/>
      <c r="D29" s="4"/>
      <c r="E29" s="27"/>
      <c r="F29" s="4"/>
      <c r="G29" s="4"/>
      <c r="H29" s="4"/>
      <c r="I29" s="4"/>
      <c r="J29" s="4"/>
      <c r="K29" s="4"/>
      <c r="L29" s="4"/>
      <c r="M29" s="34"/>
      <c r="N29" s="35"/>
      <c r="O29" s="50"/>
      <c r="P29" s="50"/>
      <c r="Q29" s="50"/>
    </row>
    <row r="30" spans="1:17">
      <c r="C30" s="4"/>
      <c r="D30" s="4"/>
      <c r="E30" s="27"/>
      <c r="F30" s="4"/>
      <c r="G30" s="4"/>
      <c r="H30" s="4"/>
      <c r="I30" s="4"/>
      <c r="J30" s="4"/>
      <c r="K30" s="4"/>
      <c r="L30" s="4"/>
      <c r="M30" s="34"/>
      <c r="N30" s="35"/>
      <c r="O30" s="50"/>
      <c r="P30" s="50"/>
      <c r="Q30" s="50"/>
    </row>
    <row r="31" spans="1:17">
      <c r="C31" s="4"/>
      <c r="D31" s="4"/>
      <c r="E31" s="27"/>
      <c r="F31" s="4"/>
      <c r="G31" s="4"/>
      <c r="H31" s="4"/>
      <c r="I31" s="4"/>
      <c r="J31" s="4"/>
      <c r="K31" s="4"/>
      <c r="L31" s="4"/>
      <c r="M31" s="34"/>
      <c r="N31" s="35"/>
      <c r="O31" s="50"/>
      <c r="P31" s="50"/>
      <c r="Q31" s="50"/>
    </row>
    <row r="32" spans="1:17">
      <c r="C32" s="4"/>
      <c r="D32" s="4"/>
      <c r="E32" s="27"/>
      <c r="F32" s="4"/>
      <c r="G32" s="4"/>
      <c r="H32" s="4"/>
      <c r="I32" s="4"/>
      <c r="J32" s="4"/>
      <c r="K32" s="4"/>
      <c r="L32" s="4"/>
      <c r="M32" s="34"/>
      <c r="N32" s="35"/>
      <c r="O32" s="50"/>
      <c r="P32" s="50"/>
      <c r="Q32" s="50"/>
    </row>
    <row r="33" spans="3:17">
      <c r="C33" s="4"/>
      <c r="D33" s="4"/>
      <c r="E33" s="27"/>
      <c r="F33" s="4"/>
      <c r="G33" s="4"/>
      <c r="H33" s="4"/>
      <c r="I33" s="4"/>
      <c r="J33" s="4"/>
      <c r="K33" s="4"/>
      <c r="L33" s="4"/>
      <c r="M33" s="34"/>
      <c r="N33" s="35"/>
      <c r="O33" s="50"/>
      <c r="P33" s="50"/>
      <c r="Q33" s="50"/>
    </row>
    <row r="34" spans="3:17">
      <c r="C34" s="4"/>
      <c r="D34" s="4"/>
      <c r="E34" s="27"/>
      <c r="F34" s="4"/>
      <c r="G34" s="4"/>
      <c r="H34" s="4"/>
      <c r="I34" s="4"/>
      <c r="J34" s="4"/>
      <c r="K34" s="4"/>
      <c r="L34" s="4"/>
      <c r="M34" s="34"/>
      <c r="N34" s="35"/>
      <c r="O34" s="50"/>
      <c r="P34" s="50"/>
      <c r="Q34" s="50"/>
    </row>
    <row r="35" spans="3:17">
      <c r="C35" s="4"/>
      <c r="D35" s="4"/>
      <c r="E35" s="27"/>
      <c r="F35" s="4"/>
      <c r="G35" s="4"/>
      <c r="H35" s="4"/>
      <c r="I35" s="4"/>
      <c r="J35" s="4"/>
      <c r="K35" s="4"/>
      <c r="L35" s="4"/>
      <c r="M35" s="34"/>
      <c r="N35" s="35"/>
      <c r="O35" s="50"/>
      <c r="P35" s="50"/>
      <c r="Q35" s="50"/>
    </row>
    <row r="36" spans="3:17">
      <c r="C36" s="4"/>
      <c r="D36" s="4"/>
      <c r="E36" s="27"/>
      <c r="F36" s="4"/>
      <c r="G36" s="4"/>
      <c r="H36" s="4"/>
      <c r="I36" s="4"/>
      <c r="J36" s="4"/>
      <c r="K36" s="4"/>
      <c r="L36" s="4"/>
      <c r="M36" s="34"/>
      <c r="N36" s="35"/>
      <c r="O36" s="50"/>
      <c r="P36" s="50"/>
      <c r="Q36" s="50"/>
    </row>
    <row r="37" spans="3:17">
      <c r="C37" s="4"/>
      <c r="D37" s="4"/>
      <c r="E37" s="27"/>
      <c r="F37" s="4"/>
      <c r="G37" s="4"/>
      <c r="H37" s="4"/>
      <c r="I37" s="4"/>
      <c r="J37" s="4"/>
      <c r="K37" s="4"/>
      <c r="L37" s="4"/>
      <c r="M37" s="34"/>
      <c r="N37" s="35"/>
      <c r="O37" s="50"/>
      <c r="P37" s="50"/>
      <c r="Q37" s="50"/>
    </row>
    <row r="38" spans="3:17">
      <c r="C38" s="4"/>
      <c r="D38" s="4"/>
      <c r="E38" s="27"/>
      <c r="F38" s="4"/>
      <c r="G38" s="4"/>
      <c r="H38" s="4"/>
      <c r="I38" s="4"/>
      <c r="J38" s="4"/>
      <c r="K38" s="4"/>
      <c r="L38" s="4"/>
      <c r="M38" s="34"/>
      <c r="N38" s="35"/>
      <c r="O38" s="50"/>
      <c r="P38" s="50"/>
      <c r="Q38" s="50"/>
    </row>
    <row r="39" spans="3:17">
      <c r="C39" s="4"/>
      <c r="D39" s="4"/>
      <c r="E39" s="27"/>
      <c r="F39" s="4"/>
      <c r="G39" s="4"/>
      <c r="H39" s="4"/>
      <c r="I39" s="4"/>
      <c r="J39" s="4"/>
      <c r="K39" s="4"/>
      <c r="L39" s="4"/>
      <c r="M39" s="34"/>
      <c r="N39" s="35"/>
      <c r="O39" s="50"/>
      <c r="P39" s="50"/>
      <c r="Q39" s="50"/>
    </row>
    <row r="40" spans="3:17">
      <c r="C40" s="4"/>
      <c r="D40" s="4"/>
      <c r="E40" s="27"/>
      <c r="F40" s="4"/>
      <c r="G40" s="4"/>
      <c r="H40" s="4"/>
      <c r="I40" s="4"/>
      <c r="J40" s="4"/>
      <c r="K40" s="4"/>
      <c r="L40" s="4"/>
      <c r="M40" s="34"/>
      <c r="N40" s="35"/>
      <c r="O40" s="50"/>
      <c r="P40" s="50"/>
      <c r="Q40" s="50"/>
    </row>
    <row r="41" spans="3:17">
      <c r="C41" s="4"/>
      <c r="D41" s="4"/>
      <c r="E41" s="27"/>
      <c r="F41" s="4"/>
      <c r="G41" s="4"/>
      <c r="H41" s="4"/>
      <c r="I41" s="4"/>
      <c r="J41" s="4"/>
      <c r="K41" s="4"/>
      <c r="L41" s="4"/>
      <c r="M41" s="34"/>
      <c r="N41" s="35"/>
      <c r="O41" s="50"/>
      <c r="P41" s="50"/>
      <c r="Q41" s="50"/>
    </row>
    <row r="42" spans="3:17">
      <c r="C42" s="4"/>
      <c r="D42" s="4"/>
      <c r="E42" s="27"/>
      <c r="F42" s="4"/>
      <c r="G42" s="4"/>
      <c r="H42" s="4"/>
      <c r="I42" s="4"/>
      <c r="J42" s="4"/>
      <c r="K42" s="4"/>
      <c r="L42" s="4"/>
      <c r="M42" s="34"/>
      <c r="N42" s="35"/>
      <c r="O42" s="50"/>
      <c r="P42" s="50"/>
      <c r="Q42" s="50"/>
    </row>
    <row r="43" spans="3:17">
      <c r="C43" s="4"/>
      <c r="D43" s="4"/>
      <c r="E43" s="27"/>
      <c r="F43" s="4"/>
      <c r="G43" s="4"/>
      <c r="H43" s="4"/>
      <c r="I43" s="4"/>
      <c r="J43" s="4"/>
      <c r="K43" s="4"/>
      <c r="L43" s="4"/>
      <c r="M43" s="34"/>
      <c r="N43" s="35"/>
      <c r="O43" s="50"/>
      <c r="P43" s="50"/>
      <c r="Q43" s="50"/>
    </row>
    <row r="44" spans="3:17">
      <c r="C44" s="4"/>
      <c r="D44" s="4"/>
      <c r="E44" s="27"/>
      <c r="F44" s="4"/>
      <c r="G44" s="4"/>
      <c r="H44" s="4"/>
      <c r="I44" s="4"/>
      <c r="J44" s="4"/>
      <c r="K44" s="4"/>
      <c r="L44" s="4"/>
      <c r="M44" s="34"/>
      <c r="N44" s="35"/>
      <c r="O44" s="50"/>
      <c r="P44" s="50"/>
      <c r="Q44" s="50"/>
    </row>
    <row r="45" spans="3:17">
      <c r="C45" s="4"/>
      <c r="D45" s="4"/>
      <c r="E45" s="27"/>
      <c r="F45" s="4"/>
      <c r="G45" s="4"/>
      <c r="H45" s="4"/>
      <c r="I45" s="4"/>
      <c r="J45" s="4"/>
      <c r="K45" s="4"/>
      <c r="L45" s="4"/>
      <c r="M45" s="34"/>
      <c r="N45" s="35"/>
      <c r="O45" s="50"/>
      <c r="P45" s="50"/>
      <c r="Q45" s="50"/>
    </row>
    <row r="46" spans="3:17">
      <c r="C46" s="4"/>
      <c r="D46" s="4"/>
      <c r="E46" s="27"/>
      <c r="F46" s="4"/>
      <c r="G46" s="4"/>
      <c r="H46" s="4"/>
      <c r="I46" s="4"/>
      <c r="J46" s="4"/>
      <c r="K46" s="4"/>
      <c r="L46" s="4"/>
      <c r="M46" s="34"/>
      <c r="N46" s="35"/>
      <c r="O46" s="50"/>
      <c r="P46" s="50"/>
      <c r="Q46" s="50"/>
    </row>
    <row r="47" spans="3:17">
      <c r="C47" s="4"/>
      <c r="D47" s="4"/>
      <c r="E47" s="27"/>
      <c r="F47" s="4"/>
      <c r="G47" s="4"/>
      <c r="H47" s="4"/>
      <c r="I47" s="4"/>
      <c r="J47" s="4"/>
      <c r="K47" s="4"/>
      <c r="L47" s="4"/>
      <c r="M47" s="34"/>
      <c r="N47" s="35"/>
      <c r="O47" s="50"/>
      <c r="P47" s="50"/>
      <c r="Q47" s="50"/>
    </row>
    <row r="48" spans="3:17">
      <c r="C48" s="4"/>
      <c r="D48" s="4"/>
      <c r="E48" s="27"/>
      <c r="F48" s="4"/>
      <c r="G48" s="4"/>
      <c r="H48" s="4"/>
      <c r="I48" s="4"/>
      <c r="J48" s="4"/>
      <c r="K48" s="4"/>
      <c r="L48" s="4"/>
      <c r="M48" s="34"/>
      <c r="N48" s="35"/>
      <c r="O48" s="50"/>
      <c r="P48" s="50"/>
      <c r="Q48" s="50"/>
    </row>
    <row r="49" spans="1:17">
      <c r="C49" s="4"/>
      <c r="D49" s="4"/>
      <c r="E49" s="27"/>
      <c r="F49" s="4"/>
      <c r="G49" s="4"/>
      <c r="H49" s="4"/>
      <c r="I49" s="4"/>
      <c r="J49" s="4"/>
      <c r="K49" s="4"/>
      <c r="L49" s="4"/>
      <c r="M49" s="34"/>
      <c r="N49" s="35"/>
      <c r="O49" s="50"/>
      <c r="P49" s="50"/>
      <c r="Q49" s="50"/>
    </row>
    <row r="50" spans="1:17">
      <c r="A50" s="7"/>
      <c r="B50" s="7"/>
      <c r="C50" s="10"/>
      <c r="D50" s="10"/>
      <c r="E50" s="28"/>
      <c r="F50" s="10"/>
      <c r="G50" s="10"/>
      <c r="H50" s="10"/>
      <c r="I50" s="10"/>
      <c r="J50" s="10"/>
      <c r="K50" s="10"/>
      <c r="L50" s="10"/>
      <c r="M50" s="51"/>
      <c r="N50" s="39"/>
      <c r="O50" s="39"/>
      <c r="P50" s="39"/>
      <c r="Q50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F15" sqref="F15"/>
    </sheetView>
  </sheetViews>
  <sheetFormatPr defaultRowHeight="15"/>
  <cols>
    <col min="1" max="1" width="19.5703125" customWidth="1"/>
  </cols>
  <sheetData>
    <row r="1" spans="1:17">
      <c r="A1" s="1" t="s">
        <v>55</v>
      </c>
      <c r="B1" s="1" t="s">
        <v>56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/>
      <c r="K1" s="1"/>
    </row>
    <row r="2" spans="1:17">
      <c r="A2" t="s">
        <v>50</v>
      </c>
      <c r="B2">
        <f>COUNTIF(Table1689[Vol.], 1)</f>
        <v>5</v>
      </c>
      <c r="C2">
        <f>COUNTIF(Table1689[Vol.], 2)</f>
        <v>0</v>
      </c>
      <c r="D2">
        <f>COUNTIF(Table1689[Vol.], 3)</f>
        <v>13</v>
      </c>
      <c r="E2">
        <f>COUNTIF(Table1689[Vol.], 4)</f>
        <v>0</v>
      </c>
      <c r="F2">
        <f>COUNTIF(Table1689[Vol.], 5)</f>
        <v>0</v>
      </c>
      <c r="G2">
        <f>COUNTIF(Table1689[Vol.], 6)</f>
        <v>0</v>
      </c>
      <c r="H2">
        <f>COUNTIF(Table1689[Vol.], 7)</f>
        <v>0</v>
      </c>
      <c r="I2">
        <f>COUNTIF(Table1689[Vol.], 8)</f>
        <v>0</v>
      </c>
    </row>
    <row r="3" spans="1:17">
      <c r="A3" t="s">
        <v>42</v>
      </c>
      <c r="B3">
        <f>COUNTIF(Table168[Vol.], 1)</f>
        <v>0</v>
      </c>
      <c r="C3">
        <f>COUNTIF(Table168[Vol.], 2)</f>
        <v>0</v>
      </c>
      <c r="D3">
        <f>COUNTIF(Table168[Vol.], 3)</f>
        <v>0</v>
      </c>
      <c r="E3">
        <f>COUNTIF(Table168[Vol.], 4)</f>
        <v>0</v>
      </c>
      <c r="F3">
        <f>COUNTIF(Table168[Vol.], 5)</f>
        <v>0</v>
      </c>
      <c r="G3">
        <f>COUNTIF(Table168[Vol.], 6)</f>
        <v>0</v>
      </c>
      <c r="H3">
        <f>COUNTIF(Table168[Vol.], 7)</f>
        <v>0</v>
      </c>
      <c r="I3">
        <f>COUNTIF(Table168[Vol.], 8)</f>
        <v>0</v>
      </c>
    </row>
    <row r="4" spans="1:17">
      <c r="A4" t="s">
        <v>51</v>
      </c>
      <c r="B4">
        <f>COUNTIF(Table16[Vol.], 1)</f>
        <v>10</v>
      </c>
      <c r="C4">
        <f>COUNTIF(Table16[Vol.], 2)</f>
        <v>3</v>
      </c>
      <c r="D4">
        <f>COUNTIF(Table16[Vol.], 3)</f>
        <v>0</v>
      </c>
      <c r="E4">
        <f>COUNTIF(Table16[Vol.], 4)</f>
        <v>0</v>
      </c>
      <c r="F4">
        <f>COUNTIF(Table16[Vol.], 5)</f>
        <v>0</v>
      </c>
      <c r="G4">
        <f>COUNTIF(Table16[Vol.], 6)</f>
        <v>0</v>
      </c>
      <c r="H4">
        <f>COUNTIF(Table16[Vol.], 7)</f>
        <v>0</v>
      </c>
      <c r="I4">
        <f>COUNTIF(Table16[Vol.], 8)</f>
        <v>0</v>
      </c>
    </row>
    <row r="5" spans="1:17">
      <c r="A5" t="s">
        <v>52</v>
      </c>
      <c r="B5">
        <f>COUNTIF(Table16810[Vol.], 1)</f>
        <v>17</v>
      </c>
      <c r="C5">
        <f>COUNTIF(Table16810[Vol.], 2)</f>
        <v>7</v>
      </c>
      <c r="D5">
        <f>COUNTIF(Table16810[Vol.], 3)</f>
        <v>7</v>
      </c>
      <c r="E5">
        <f>COUNTIF(Table16810[Vol.], 4)</f>
        <v>0</v>
      </c>
      <c r="F5">
        <f>COUNTIF(Table16810[Vol.], 5)</f>
        <v>0</v>
      </c>
      <c r="G5">
        <f>COUNTIF(Table16810[Vol.], 6)</f>
        <v>0</v>
      </c>
      <c r="H5">
        <f>COUNTIF(Table16810[Vol.], 7)</f>
        <v>0</v>
      </c>
      <c r="I5">
        <f>COUNTIF(Table16810[Vol.], 8)</f>
        <v>0</v>
      </c>
    </row>
    <row r="6" spans="1:17">
      <c r="A6" t="s">
        <v>46</v>
      </c>
      <c r="B6">
        <f>COUNTIF(Table1681011[Vol.], 1)</f>
        <v>3</v>
      </c>
      <c r="C6">
        <f>COUNTIF(Table1681011[Vol.], 2)</f>
        <v>1</v>
      </c>
      <c r="D6">
        <f>COUNTIF(Table1681011[Vol.], 3)</f>
        <v>8</v>
      </c>
      <c r="E6">
        <f>COUNTIF(Table1681011[Vol.], 4)</f>
        <v>1</v>
      </c>
      <c r="F6">
        <f>COUNTIF(Table1681011[Vol.], 5)</f>
        <v>0</v>
      </c>
      <c r="G6">
        <f>COUNTIF(Table1681011[Vol.], 6)</f>
        <v>0</v>
      </c>
      <c r="H6">
        <f>COUNTIF(Table1681011[Vol.], 7)</f>
        <v>0</v>
      </c>
      <c r="I6">
        <f>COUNTIF(Table1681011[Vol.], 8)</f>
        <v>0</v>
      </c>
    </row>
    <row r="7" spans="1:17">
      <c r="A7" t="s">
        <v>53</v>
      </c>
      <c r="B7">
        <f>COUNTIF(Table1681015[Vol.], 1)</f>
        <v>0</v>
      </c>
      <c r="C7">
        <f>COUNTIF(Table1681015[Vol.], 2)</f>
        <v>0</v>
      </c>
      <c r="D7">
        <f>COUNTIF(Table1681015[Vol.], 3)</f>
        <v>0</v>
      </c>
      <c r="E7">
        <f>COUNTIF(Table1681015[Vol.], 4)</f>
        <v>0</v>
      </c>
      <c r="F7">
        <f>COUNTIF(Table1681015[Vol.], 5)</f>
        <v>0</v>
      </c>
      <c r="G7">
        <f>COUNTIF(Table1681015[Vol.], 6)</f>
        <v>0</v>
      </c>
      <c r="H7">
        <f>COUNTIF(Table1681015[Vol.], 7)</f>
        <v>0</v>
      </c>
      <c r="I7">
        <f>COUNTIF(Table1681015[Vol.], 8)</f>
        <v>0</v>
      </c>
    </row>
    <row r="8" spans="1:17">
      <c r="A8" t="s">
        <v>47</v>
      </c>
      <c r="B8">
        <f>COUNTIF(Table168101112[Vol.], 1)</f>
        <v>5</v>
      </c>
      <c r="C8">
        <f>COUNTIF(Table168101112[Vol.], 2)</f>
        <v>1</v>
      </c>
      <c r="D8">
        <f>COUNTIF(Table168101112[Vol.], 3)</f>
        <v>1</v>
      </c>
      <c r="E8">
        <f>COUNTIF(Table168101112[Vol.], 4)</f>
        <v>0</v>
      </c>
      <c r="F8">
        <f>COUNTIF(Table168101112[Vol.], 5)</f>
        <v>0</v>
      </c>
      <c r="G8">
        <f>COUNTIF(Table168101112[Vol.], 6)</f>
        <v>0</v>
      </c>
      <c r="H8">
        <f>COUNTIF(Table168101112[Vol.], 7)</f>
        <v>0</v>
      </c>
      <c r="I8">
        <f>COUNTIF(Table168101112[Vol.], 8)</f>
        <v>0</v>
      </c>
    </row>
    <row r="9" spans="1:17">
      <c r="A9" t="s">
        <v>54</v>
      </c>
      <c r="B9">
        <f>COUNTIF(Table16810111213[Vol.], 1)</f>
        <v>1</v>
      </c>
      <c r="C9">
        <f>COUNTIF(Table16810111213[Vol.], 2)</f>
        <v>0</v>
      </c>
      <c r="D9">
        <f>COUNTIF(Table16810111213[Vol.], 3)</f>
        <v>0</v>
      </c>
      <c r="E9">
        <f>COUNTIF(Table16810111213[Vol.], 4)</f>
        <v>0</v>
      </c>
      <c r="F9">
        <f>COUNTIF(Table16810111213[Vol.], 5)</f>
        <v>0</v>
      </c>
      <c r="G9">
        <f>COUNTIF(Table16810111213[Vol.], 6)</f>
        <v>0</v>
      </c>
      <c r="H9">
        <f>COUNTIF(Table16810111213[Vol.], 7)</f>
        <v>0</v>
      </c>
      <c r="I9">
        <f>COUNTIF(Table16810111213[Vol.], 8)</f>
        <v>0</v>
      </c>
    </row>
    <row r="10" spans="1:17">
      <c r="A10" t="s">
        <v>66</v>
      </c>
      <c r="B10">
        <f>COUNTIF(Table168101112133[Vol.], 1)</f>
        <v>0</v>
      </c>
      <c r="C10">
        <f>COUNTIF(Table168101112133[Vol.], 2)</f>
        <v>0</v>
      </c>
      <c r="D10">
        <f>COUNTIF(Table168101112133[Vol.], 3)</f>
        <v>0</v>
      </c>
      <c r="E10">
        <f>COUNTIF(Table168101112133[Vol.], 4)</f>
        <v>0</v>
      </c>
      <c r="F10">
        <f>COUNTIF(Table168101112133[Vol.], 5)</f>
        <v>0</v>
      </c>
      <c r="G10">
        <f>COUNTIF(Table168101112133[Vol.], 6)</f>
        <v>0</v>
      </c>
      <c r="H10">
        <f>COUNTIF(Table168101112133[Vol.], 7)</f>
        <v>0</v>
      </c>
      <c r="I10">
        <f>COUNTIF(Table168101112133[Vol.], 8)</f>
        <v>0</v>
      </c>
    </row>
    <row r="11" spans="1:17">
      <c r="A11" t="s">
        <v>251</v>
      </c>
      <c r="B11">
        <f>COUNTIF(Table16892[Vol.], 1)</f>
        <v>6</v>
      </c>
      <c r="C11">
        <f>COUNTIF(Table16892[Vol.], 2)</f>
        <v>3</v>
      </c>
      <c r="D11">
        <f>COUNTIF(Table16892[Vol.], 3)</f>
        <v>1</v>
      </c>
      <c r="E11">
        <f>COUNTIF(Table16892[Vol.], 4)</f>
        <v>2</v>
      </c>
      <c r="F11">
        <f>COUNTIF(Table16892[Vol.], 5)</f>
        <v>0</v>
      </c>
      <c r="G11">
        <f>COUNTIF(Table16892[Vol.], 6)</f>
        <v>0</v>
      </c>
      <c r="H11">
        <f>COUNTIF(Table16892[Vol.], 7)</f>
        <v>0</v>
      </c>
      <c r="I11">
        <f>COUNTIF(Table16892[Vol.], 8)</f>
        <v>0</v>
      </c>
    </row>
    <row r="13" spans="1:17">
      <c r="A13" t="s">
        <v>57</v>
      </c>
      <c r="B13">
        <f>SUM(B2:B11)</f>
        <v>47</v>
      </c>
      <c r="C13">
        <f>SUM(C2:C11)</f>
        <v>15</v>
      </c>
      <c r="D13">
        <f>SUM(D2:D11)</f>
        <v>30</v>
      </c>
      <c r="E13">
        <f>SUM(E2:E11)</f>
        <v>3</v>
      </c>
      <c r="F13">
        <f t="shared" ref="F13:I13" si="0">SUM(F2:F11)</f>
        <v>0</v>
      </c>
      <c r="G13">
        <f t="shared" si="0"/>
        <v>0</v>
      </c>
      <c r="H13">
        <f t="shared" si="0"/>
        <v>0</v>
      </c>
      <c r="I13">
        <f t="shared" si="0"/>
        <v>0</v>
      </c>
      <c r="P13" t="s">
        <v>330</v>
      </c>
      <c r="Q13">
        <f>SUM(B13:O13)</f>
        <v>95</v>
      </c>
    </row>
    <row r="14" spans="1:17">
      <c r="A14" t="s">
        <v>95</v>
      </c>
      <c r="B14">
        <f>Math!B2</f>
        <v>10</v>
      </c>
      <c r="C14">
        <f>Math!B3</f>
        <v>7</v>
      </c>
      <c r="D14">
        <f>Math!B4</f>
        <v>5</v>
      </c>
      <c r="E14">
        <f>Math!B5</f>
        <v>0</v>
      </c>
      <c r="F14">
        <f>Math!B6</f>
        <v>0</v>
      </c>
      <c r="G14">
        <f>Math!B7</f>
        <v>0</v>
      </c>
      <c r="H14">
        <f>Math!B8</f>
        <v>0</v>
      </c>
      <c r="I14">
        <f>Math!B9</f>
        <v>0</v>
      </c>
    </row>
    <row r="16" spans="1:17">
      <c r="A16" t="s">
        <v>155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N247"/>
  <sheetViews>
    <sheetView workbookViewId="0">
      <selection activeCell="C6" sqref="C6"/>
    </sheetView>
  </sheetViews>
  <sheetFormatPr defaultRowHeight="15"/>
  <cols>
    <col min="4" max="4" width="7.5703125" customWidth="1"/>
    <col min="5" max="5" width="8" customWidth="1"/>
    <col min="6" max="6" width="8.42578125" customWidth="1"/>
    <col min="76" max="76" width="11.42578125" customWidth="1"/>
    <col min="77" max="77" width="11.85546875" customWidth="1"/>
    <col min="78" max="78" width="11.5703125" customWidth="1"/>
    <col min="79" max="79" width="12.5703125" customWidth="1"/>
  </cols>
  <sheetData>
    <row r="1" spans="1:92">
      <c r="A1" t="s">
        <v>101</v>
      </c>
      <c r="B1" t="s">
        <v>100</v>
      </c>
      <c r="D1" t="s">
        <v>96</v>
      </c>
      <c r="E1" t="s">
        <v>97</v>
      </c>
      <c r="F1" t="s">
        <v>98</v>
      </c>
      <c r="G1" t="s">
        <v>99</v>
      </c>
      <c r="H1" t="s">
        <v>207</v>
      </c>
      <c r="I1" t="s">
        <v>208</v>
      </c>
      <c r="J1" t="s">
        <v>209</v>
      </c>
      <c r="K1" t="s">
        <v>210</v>
      </c>
      <c r="M1" t="s">
        <v>102</v>
      </c>
      <c r="N1" t="s">
        <v>103</v>
      </c>
      <c r="O1" t="s">
        <v>104</v>
      </c>
      <c r="P1" t="s">
        <v>105</v>
      </c>
      <c r="Q1" t="s">
        <v>211</v>
      </c>
      <c r="R1" t="s">
        <v>212</v>
      </c>
      <c r="S1" t="s">
        <v>213</v>
      </c>
      <c r="T1" t="s">
        <v>214</v>
      </c>
      <c r="V1" t="s">
        <v>106</v>
      </c>
      <c r="W1" t="s">
        <v>107</v>
      </c>
      <c r="X1" t="s">
        <v>108</v>
      </c>
      <c r="Y1" t="s">
        <v>109</v>
      </c>
      <c r="Z1" t="s">
        <v>215</v>
      </c>
      <c r="AA1" t="s">
        <v>216</v>
      </c>
      <c r="AB1" t="s">
        <v>217</v>
      </c>
      <c r="AC1" t="s">
        <v>218</v>
      </c>
      <c r="AE1" t="s">
        <v>110</v>
      </c>
      <c r="AF1" t="s">
        <v>111</v>
      </c>
      <c r="AG1" t="s">
        <v>112</v>
      </c>
      <c r="AH1" t="s">
        <v>113</v>
      </c>
      <c r="AI1" t="s">
        <v>219</v>
      </c>
      <c r="AJ1" t="s">
        <v>220</v>
      </c>
      <c r="AK1" t="s">
        <v>221</v>
      </c>
      <c r="AL1" t="s">
        <v>222</v>
      </c>
      <c r="AN1" t="s">
        <v>114</v>
      </c>
      <c r="AO1" t="s">
        <v>115</v>
      </c>
      <c r="AP1" t="s">
        <v>116</v>
      </c>
      <c r="AQ1" t="s">
        <v>117</v>
      </c>
      <c r="AR1" t="s">
        <v>223</v>
      </c>
      <c r="AS1" t="s">
        <v>224</v>
      </c>
      <c r="AT1" t="s">
        <v>225</v>
      </c>
      <c r="AU1" t="s">
        <v>226</v>
      </c>
      <c r="AW1" t="s">
        <v>118</v>
      </c>
      <c r="AX1" t="s">
        <v>119</v>
      </c>
      <c r="AY1" t="s">
        <v>120</v>
      </c>
      <c r="AZ1" t="s">
        <v>121</v>
      </c>
      <c r="BA1" t="s">
        <v>227</v>
      </c>
      <c r="BB1" t="s">
        <v>228</v>
      </c>
      <c r="BC1" t="s">
        <v>229</v>
      </c>
      <c r="BD1" t="s">
        <v>230</v>
      </c>
      <c r="BF1" t="s">
        <v>122</v>
      </c>
      <c r="BG1" t="s">
        <v>123</v>
      </c>
      <c r="BH1" t="s">
        <v>124</v>
      </c>
      <c r="BI1" t="s">
        <v>125</v>
      </c>
      <c r="BJ1" t="s">
        <v>232</v>
      </c>
      <c r="BK1" t="s">
        <v>231</v>
      </c>
      <c r="BL1" t="s">
        <v>233</v>
      </c>
      <c r="BM1" t="s">
        <v>234</v>
      </c>
      <c r="BO1" t="s">
        <v>126</v>
      </c>
      <c r="BP1" t="s">
        <v>127</v>
      </c>
      <c r="BQ1" t="s">
        <v>128</v>
      </c>
      <c r="BR1" t="s">
        <v>129</v>
      </c>
      <c r="BS1" t="s">
        <v>235</v>
      </c>
      <c r="BT1" t="s">
        <v>236</v>
      </c>
      <c r="BU1" t="s">
        <v>237</v>
      </c>
      <c r="BV1" t="s">
        <v>238</v>
      </c>
      <c r="BX1" t="s">
        <v>203</v>
      </c>
      <c r="BY1" t="s">
        <v>204</v>
      </c>
      <c r="BZ1" t="s">
        <v>205</v>
      </c>
      <c r="CA1" t="s">
        <v>206</v>
      </c>
      <c r="CB1" t="s">
        <v>239</v>
      </c>
      <c r="CC1" t="s">
        <v>240</v>
      </c>
      <c r="CD1" t="s">
        <v>241</v>
      </c>
      <c r="CE1" t="s">
        <v>242</v>
      </c>
      <c r="CG1" t="s">
        <v>243</v>
      </c>
      <c r="CH1" t="s">
        <v>244</v>
      </c>
      <c r="CI1" t="s">
        <v>245</v>
      </c>
      <c r="CJ1" t="s">
        <v>246</v>
      </c>
      <c r="CK1" t="s">
        <v>247</v>
      </c>
      <c r="CL1" t="s">
        <v>248</v>
      </c>
      <c r="CM1" t="s">
        <v>249</v>
      </c>
      <c r="CN1" t="s">
        <v>250</v>
      </c>
    </row>
    <row r="2" spans="1:92">
      <c r="A2">
        <v>1</v>
      </c>
      <c r="B2">
        <f>COUNTIF(D:D, 1)+COUNTIF(M:M, 1)+COUNTIF(V:V, 1)+COUNTIF(AE:AE, 1)+COUNTIF(AN:AN, 1)+COUNTIF(AW:AW, 1)+COUNTIF(BF:BF, 1)+COUNTIF(BO:BO, 1)+COUNTIF(BX:BX, 1)+COUNTIF(CG:CG, 1)</f>
        <v>10</v>
      </c>
      <c r="D2">
        <f>IF(AND(Handgun!B10=1,Handgun!V10="Yes"),1,0)</f>
        <v>0</v>
      </c>
      <c r="E2">
        <f>IF(AND(Handgun!B10=2,Handgun!V10="Yes"),1,0)</f>
        <v>0</v>
      </c>
      <c r="F2">
        <f>IF(AND(Handgun!B10=3,Handgun!V10="Yes"),1,0)</f>
        <v>1</v>
      </c>
      <c r="G2">
        <f>IF(AND(Handgun!B10=4,Handgun!V10="Yes"),1,0)</f>
        <v>0</v>
      </c>
      <c r="H2">
        <f>IF(AND(Handgun!B10=5,Handgun!V10="Yes"),1,0)</f>
        <v>0</v>
      </c>
      <c r="I2">
        <f>IF(AND(Handgun!B10=6,Handgun!V10="Yes"),1,0)</f>
        <v>0</v>
      </c>
      <c r="J2">
        <f>IF(AND(Handgun!B10=7,Handgun!V10="Yes"),1,0)</f>
        <v>0</v>
      </c>
      <c r="K2">
        <f>IF(AND(Handgun!B10=8,Handgun!V10="Yes"),1,0)</f>
        <v>0</v>
      </c>
      <c r="M2">
        <f>IF(AND(Revolver!B5=1,Revolver!V5="Yes"),1,0)</f>
        <v>0</v>
      </c>
      <c r="N2">
        <f>IF(AND(Revolver!B5=1,Revolver!V5="Yes"),1,0)</f>
        <v>0</v>
      </c>
      <c r="O2">
        <f>IF(AND(Revolver!B5=1,Revolver!V5="Yes"),1,0)</f>
        <v>0</v>
      </c>
      <c r="P2">
        <f>IF(AND(Revolver!B5=1,Revolver!V5="Yes"),1,0)</f>
        <v>0</v>
      </c>
      <c r="Q2">
        <f>IF(AND(Revolver!B5=5,Revolver!V5="Yes"),1,0)</f>
        <v>0</v>
      </c>
      <c r="R2">
        <f>IF(AND(Revolver!B5=6,Revolver!V5="Yes"),1,0)</f>
        <v>0</v>
      </c>
      <c r="S2">
        <f>IF(AND(Revolver!B5=7,Revolver!V5="Yes"),1,0)</f>
        <v>0</v>
      </c>
      <c r="T2">
        <f>IF(AND(Revolver!B5=8,Revolver!V5="Yes"),1,0)</f>
        <v>0</v>
      </c>
      <c r="V2">
        <f>IF(AND(SMG!B6=1,SMG!V6="Yes"),1,0)</f>
        <v>1</v>
      </c>
      <c r="W2">
        <f>IF(AND(SMG!B6=2,SMG!V6="Yes"),1,0)</f>
        <v>0</v>
      </c>
      <c r="X2">
        <f>IF(AND(SMG!B6=3,SMG!V6="Yes"),1,0)</f>
        <v>0</v>
      </c>
      <c r="Y2">
        <f>IF(AND(SMG!B6=4,SMG!V6="Yes"),1,0)</f>
        <v>0</v>
      </c>
      <c r="Z2">
        <f>IF(AND(SMG!B6=5,SMG!V6="Yes"),1,0)</f>
        <v>0</v>
      </c>
      <c r="AA2">
        <f>IF(AND(SMG!B6=6,SMG!V6="Yes"),1,0)</f>
        <v>0</v>
      </c>
      <c r="AB2">
        <f>IF(AND(SMG!B6=7,SMG!V6="Yes"),1,0)</f>
        <v>0</v>
      </c>
      <c r="AC2">
        <f>IF(AND(SMG!B6=8,SMG!V6="Yes"),1,0)</f>
        <v>0</v>
      </c>
      <c r="AE2">
        <f>IF(AND(Rifle!B6=1,Rifle!V6="Yes"),1,0)</f>
        <v>1</v>
      </c>
      <c r="AF2">
        <f>IF(AND(Rifle!B6=2,Rifle!V6="Yes"),1,0)</f>
        <v>0</v>
      </c>
      <c r="AG2">
        <f>IF(AND(Rifle!B6=3,Rifle!V6="Yes"),1,0)</f>
        <v>0</v>
      </c>
      <c r="AH2">
        <f>IF(AND(Rifle!B6=4,Rifle!V6="Yes"),1,0)</f>
        <v>0</v>
      </c>
      <c r="AI2">
        <f>IF(AND(Rifle!B6=5,Rifle!V6="Yes"),1,0)</f>
        <v>0</v>
      </c>
      <c r="AJ2">
        <f>IF(AND(Rifle!B6=6,Rifle!V6="Yes"),1,0)</f>
        <v>0</v>
      </c>
      <c r="AK2">
        <f>IF(AND(Rifle!B6=7,Rifle!V6="Yes"),1,0)</f>
        <v>0</v>
      </c>
      <c r="AL2">
        <f>IF(AND(Rifle!B6=8,Rifle!V6="Yes"),1,0)</f>
        <v>0</v>
      </c>
      <c r="AN2">
        <f>IF(AND('Sniper Rifle'!B5=1,'Sniper Rifle'!V5="Yes"),1,0)</f>
        <v>0</v>
      </c>
      <c r="AO2">
        <f>IF(AND('Sniper Rifle'!B5=2,'Sniper Rifle'!V5="Yes"),1,0)</f>
        <v>0</v>
      </c>
      <c r="AP2">
        <f>IF(AND('Sniper Rifle'!B5=3,'Sniper Rifle'!V5="Yes"),1,0)</f>
        <v>0</v>
      </c>
      <c r="AQ2">
        <f>IF(AND('Sniper Rifle'!B5=4,'Sniper Rifle'!V5="Yes"),1,0)</f>
        <v>0</v>
      </c>
      <c r="AR2">
        <f>IF(AND('Sniper Rifle'!B5=5,'Sniper Rifle'!V5="Yes"),1,0)</f>
        <v>0</v>
      </c>
      <c r="AS2">
        <f>IF(AND('Sniper Rifle'!B5=6,'Sniper Rifle'!V5="Yes"),1,0)</f>
        <v>0</v>
      </c>
      <c r="AT2">
        <f>IF(AND('Sniper Rifle'!B5=7,'Sniper Rifle'!V5="Yes"),1,0)</f>
        <v>0</v>
      </c>
      <c r="AU2">
        <f>IF(AND('Sniper Rifle'!B5=8,'Sniper Rifle'!V5="Yes"),1,0)</f>
        <v>0</v>
      </c>
      <c r="AW2">
        <f>IF(AND('Spacer Rifle'!B5=1,'Spacer Rifle'!V5="Yes"),1,0)</f>
        <v>0</v>
      </c>
      <c r="AX2">
        <f>IF(AND('Spacer Rifle'!B5=2,'Spacer Rifle'!V5="Yes"),1,0)</f>
        <v>0</v>
      </c>
      <c r="AY2">
        <f>IF(AND('Spacer Rifle'!B5=3,'Spacer Rifle'!V5="Yes"),1,0)</f>
        <v>0</v>
      </c>
      <c r="AZ2">
        <f>IF(AND('Spacer Rifle'!B5=4,'Spacer Rifle'!V5="Yes"),1,0)</f>
        <v>0</v>
      </c>
      <c r="BA2">
        <f>IF(AND('Spacer Rifle'!B5=5,'Spacer Rifle'!V5="Yes"),1,0)</f>
        <v>0</v>
      </c>
      <c r="BB2">
        <f>IF(AND('Spacer Rifle'!B5=6,'Spacer Rifle'!V5="Yes"),1,0)</f>
        <v>0</v>
      </c>
      <c r="BC2">
        <f>IF(AND('Spacer Rifle'!B5=7,'Spacer Rifle'!V5="Yes"),1,0)</f>
        <v>0</v>
      </c>
      <c r="BD2">
        <f>IF(AND('Spacer Rifle'!B5=8,'Spacer Rifle'!V5="Yes"),1,0)</f>
        <v>0</v>
      </c>
      <c r="BF2">
        <f>IF(AND(LMG!B6=1,LMG!V6="Yes"),1,0)</f>
        <v>0</v>
      </c>
      <c r="BG2">
        <f>IF(AND(LMG!B6=2,LMG!V6="Yes"),1,0)</f>
        <v>1</v>
      </c>
      <c r="BH2">
        <f>IF(AND(LMG!B6=3,LMG!V6="Yes"),1,0)</f>
        <v>0</v>
      </c>
      <c r="BI2">
        <f>IF(AND(LMG!B6=4,LMG!V6="Yes"),1,0)</f>
        <v>0</v>
      </c>
      <c r="BJ2">
        <f>IF(AND(LMG!B6=5,LMG!V6="Yes"),1,0)</f>
        <v>0</v>
      </c>
      <c r="BK2">
        <f>IF(AND(LMG!B6=6,LMG!V6="Yes"),1,0)</f>
        <v>0</v>
      </c>
      <c r="BL2">
        <f>IF(AND(LMG!B6=7,LMG!V6="Yes"),1,0)</f>
        <v>0</v>
      </c>
      <c r="BM2">
        <f>IF(AND(LMG!B6=8,LMG!V6="Yes"),1,0)</f>
        <v>0</v>
      </c>
      <c r="BO2">
        <f>IF(AND(Shotgun!B6=1,Shotgun!V6="Yes"),1,0)</f>
        <v>1</v>
      </c>
      <c r="BP2">
        <f>IF(AND(Shotgun!B6=2,Shotgun!V6="Yes"),1,0)</f>
        <v>0</v>
      </c>
      <c r="BQ2">
        <f>IF(AND(Shotgun!B6=3,Shotgun!V6="Yes"),1,0)</f>
        <v>0</v>
      </c>
      <c r="BR2">
        <f>IF(AND(Shotgun!B6=4,Shotgun!V6="Yes"),1,0)</f>
        <v>0</v>
      </c>
      <c r="BS2">
        <f>IF(AND(Shotgun!B6=5,Shotgun!V6="Yes"),1,0)</f>
        <v>0</v>
      </c>
      <c r="BT2">
        <f>IF(AND(Shotgun!B6=6,Shotgun!V6="Yes"),1,0)</f>
        <v>0</v>
      </c>
      <c r="BU2">
        <f>IF(AND(Shotgun!B6=7,Shotgun!V6="Yes"),1,0)</f>
        <v>0</v>
      </c>
      <c r="BV2">
        <f>IF(AND(Shotgun!B6=8,Shotgun!V6="Yes"),1,0)</f>
        <v>0</v>
      </c>
      <c r="BX2">
        <f>IF(AND(Melee!B4=1,Melee!V4="Yes"),1,0)</f>
        <v>0</v>
      </c>
      <c r="BY2">
        <f>IF(AND(Melee!B4=2,Melee!V4="Yes"),1,0)</f>
        <v>0</v>
      </c>
      <c r="BZ2">
        <f>IF(AND(Melee!B4=3,Melee!V4="Yes"),1,0)</f>
        <v>0</v>
      </c>
      <c r="CA2">
        <f>IF(AND(Melee!B4=4,Melee!V4="Yes"),1,0)</f>
        <v>0</v>
      </c>
      <c r="CB2">
        <f>IF(AND(Melee!B4=5,Melee!V4="Yes"),1,0)</f>
        <v>0</v>
      </c>
      <c r="CC2">
        <f>IF(AND(Melee!B4=6,Melee!V4="Yes"),1,0)</f>
        <v>0</v>
      </c>
      <c r="CD2">
        <f>IF(AND(Melee!B4=7,Melee!V4="Yes"),1,0)</f>
        <v>0</v>
      </c>
      <c r="CE2">
        <f>IF(AND(Melee!B4=8,Melee!V4="Yes"),1,0)</f>
        <v>0</v>
      </c>
      <c r="CG2">
        <f>IF(AND(Misc!B4=1,Misc!P4="Yes"),1,0)</f>
        <v>0</v>
      </c>
      <c r="CH2">
        <f>IF(AND(Misc!B4=2,Misc!P4="Yes"),1,0)</f>
        <v>0</v>
      </c>
      <c r="CI2">
        <f>IF(AND(Misc!B4=3,Misc!P4="Yes"),1,0)</f>
        <v>0</v>
      </c>
      <c r="CJ2">
        <f>IF(AND(Misc!B4=4,Misc!P4="Yes"),1,0)</f>
        <v>0</v>
      </c>
      <c r="CK2">
        <f>IF(AND(Misc!B4=5,Misc!P4="Yes"),1,0)</f>
        <v>0</v>
      </c>
      <c r="CL2">
        <f>IF(AND(Misc!B4=6,Misc!P4="Yes"),1,0)</f>
        <v>0</v>
      </c>
      <c r="CM2">
        <f>IF(AND(Misc!B4=7,Misc!P4="Yes"),1,0)</f>
        <v>0</v>
      </c>
      <c r="CN2">
        <f>IF(AND(Misc!B4=8,Misc!P4="Yes"),1,0)</f>
        <v>0</v>
      </c>
    </row>
    <row r="3" spans="1:92">
      <c r="A3">
        <v>2</v>
      </c>
      <c r="B3">
        <f>COUNTIF(E:E, 1)+COUNTIF(N:N, 1)+COUNTIF(W:W, 1)+COUNTIF(AF:AF, 1)+COUNTIF(AO:AO, 1)+COUNTIF(AX:AX, 1)+COUNTIF(BG:BG, 1)+COUNTIF(BP:BP, 1)+COUNTIF(BY:BY, 1)+COUNTIF(CH:CH, 1)</f>
        <v>7</v>
      </c>
      <c r="D3">
        <f>IF(AND(Handgun!B5=1,Handgun!V5="Yes"),1,0)</f>
        <v>1</v>
      </c>
      <c r="E3">
        <f>IF(AND(Handgun!B5=2,Handgun!V5="Yes"),1,0)</f>
        <v>0</v>
      </c>
      <c r="F3">
        <f>IF(AND(Handgun!B5=3,Handgun!V5="Yes"),1,0)</f>
        <v>0</v>
      </c>
      <c r="G3">
        <f>IF(AND(Handgun!B5=4,Handgun!V5="Yes"),1,0)</f>
        <v>0</v>
      </c>
      <c r="H3">
        <f>IF(AND(Handgun!B5=5,Handgun!V5="Yes"),1,0)</f>
        <v>0</v>
      </c>
      <c r="I3">
        <f>IF(AND(Handgun!B5=6,Handgun!V5="Yes"),1,0)</f>
        <v>0</v>
      </c>
      <c r="J3">
        <f>IF(AND(Handgun!B5=7,Handgun!V5="Yes"),1,0)</f>
        <v>0</v>
      </c>
      <c r="K3">
        <f>IF(AND(Handgun!B5=8,Handgun!V5="Yes"),1,0)</f>
        <v>0</v>
      </c>
      <c r="M3">
        <f>IF(AND(Revolver!B6=1,Revolver!V6="Yes"),1,0)</f>
        <v>0</v>
      </c>
      <c r="N3">
        <f>IF(AND(Revolver!B6=1,Revolver!V6="Yes"),1,0)</f>
        <v>0</v>
      </c>
      <c r="O3">
        <f>IF(AND(Revolver!B6=1,Revolver!V6="Yes"),1,0)</f>
        <v>0</v>
      </c>
      <c r="P3">
        <f>IF(AND(Revolver!B6=1,Revolver!V6="Yes"),1,0)</f>
        <v>0</v>
      </c>
      <c r="Q3">
        <f>IF(AND(Revolver!B6=5,Revolver!V6="Yes"),1,0)</f>
        <v>0</v>
      </c>
      <c r="R3">
        <f>IF(AND(Revolver!B6=6,Revolver!V6="Yes"),1,0)</f>
        <v>0</v>
      </c>
      <c r="S3">
        <f>IF(AND(Revolver!B6=7,Revolver!V6="Yes"),1,0)</f>
        <v>0</v>
      </c>
      <c r="T3">
        <f>IF(AND(Revolver!B6=8,Revolver!V6="Yes"),1,0)</f>
        <v>0</v>
      </c>
      <c r="V3">
        <f>IF(AND(SMG!B7=1,SMG!V7="Yes"),1,0)</f>
        <v>0</v>
      </c>
      <c r="W3">
        <f>IF(AND(SMG!B7=2,SMG!V7="Yes"),1,0)</f>
        <v>0</v>
      </c>
      <c r="X3">
        <f>IF(AND(SMG!B7=3,SMG!V7="Yes"),1,0)</f>
        <v>0</v>
      </c>
      <c r="Y3">
        <f>IF(AND(SMG!B7=4,SMG!V7="Yes"),1,0)</f>
        <v>0</v>
      </c>
      <c r="Z3">
        <f>IF(AND(SMG!B7=5,SMG!V7="Yes"),1,0)</f>
        <v>0</v>
      </c>
      <c r="AA3">
        <f>IF(AND(SMG!B7=6,SMG!V7="Yes"),1,0)</f>
        <v>0</v>
      </c>
      <c r="AB3">
        <f>IF(AND(SMG!B7=7,SMG!V7="Yes"),1,0)</f>
        <v>0</v>
      </c>
      <c r="AC3">
        <f>IF(AND(SMG!B7=8,SMG!V7="Yes"),1,0)</f>
        <v>0</v>
      </c>
      <c r="AE3">
        <f>IF(AND(Rifle!B7=1,Rifle!V7="Yes"),1,0)</f>
        <v>1</v>
      </c>
      <c r="AF3">
        <f>IF(AND(Rifle!B7=2,Rifle!V7="Yes"),1,0)</f>
        <v>0</v>
      </c>
      <c r="AG3">
        <f>IF(AND(Rifle!B7=3,Rifle!V7="Yes"),1,0)</f>
        <v>0</v>
      </c>
      <c r="AH3">
        <f>IF(AND(Rifle!B7=4,Rifle!V7="Yes"),1,0)</f>
        <v>0</v>
      </c>
      <c r="AI3">
        <f>IF(AND(Rifle!B7=5,Rifle!V7="Yes"),1,0)</f>
        <v>0</v>
      </c>
      <c r="AJ3">
        <f>IF(AND(Rifle!B7=6,Rifle!V7="Yes"),1,0)</f>
        <v>0</v>
      </c>
      <c r="AK3">
        <f>IF(AND(Rifle!B7=7,Rifle!V7="Yes"),1,0)</f>
        <v>0</v>
      </c>
      <c r="AL3">
        <f>IF(AND(Rifle!B7=8,Rifle!V7="Yes"),1,0)</f>
        <v>0</v>
      </c>
      <c r="AN3">
        <f>IF(AND('Sniper Rifle'!B6=1,'Sniper Rifle'!V6="Yes"),1,0)</f>
        <v>1</v>
      </c>
      <c r="AO3">
        <f>IF(AND('Sniper Rifle'!B6=2,'Sniper Rifle'!V6="Yes"),1,0)</f>
        <v>0</v>
      </c>
      <c r="AP3">
        <f>IF(AND('Sniper Rifle'!B6=3,'Sniper Rifle'!V6="Yes"),1,0)</f>
        <v>0</v>
      </c>
      <c r="AQ3">
        <f>IF(AND('Sniper Rifle'!B6=4,'Sniper Rifle'!V6="Yes"),1,0)</f>
        <v>0</v>
      </c>
      <c r="AR3">
        <f>IF(AND('Sniper Rifle'!B6=5,'Sniper Rifle'!V6="Yes"),1,0)</f>
        <v>0</v>
      </c>
      <c r="AS3">
        <f>IF(AND('Sniper Rifle'!B6=6,'Sniper Rifle'!V6="Yes"),1,0)</f>
        <v>0</v>
      </c>
      <c r="AT3">
        <f>IF(AND('Sniper Rifle'!B6=7,'Sniper Rifle'!V6="Yes"),1,0)</f>
        <v>0</v>
      </c>
      <c r="AU3">
        <f>IF(AND('Sniper Rifle'!B6=8,'Sniper Rifle'!V6="Yes"),1,0)</f>
        <v>0</v>
      </c>
      <c r="AW3">
        <f>IF(AND('Spacer Rifle'!B6=1,'Spacer Rifle'!V6="Yes"),1,0)</f>
        <v>0</v>
      </c>
      <c r="AX3">
        <f>IF(AND('Spacer Rifle'!B6=2,'Spacer Rifle'!V6="Yes"),1,0)</f>
        <v>0</v>
      </c>
      <c r="AY3">
        <f>IF(AND('Spacer Rifle'!B6=3,'Spacer Rifle'!V6="Yes"),1,0)</f>
        <v>0</v>
      </c>
      <c r="AZ3">
        <f>IF(AND('Spacer Rifle'!B6=4,'Spacer Rifle'!V6="Yes"),1,0)</f>
        <v>0</v>
      </c>
      <c r="BA3">
        <f>IF(AND('Spacer Rifle'!B6=5,'Spacer Rifle'!V6="Yes"),1,0)</f>
        <v>0</v>
      </c>
      <c r="BB3">
        <f>IF(AND('Spacer Rifle'!B6=6,'Spacer Rifle'!V6="Yes"),1,0)</f>
        <v>0</v>
      </c>
      <c r="BC3">
        <f>IF(AND('Spacer Rifle'!B6=7,'Spacer Rifle'!V6="Yes"),1,0)</f>
        <v>0</v>
      </c>
      <c r="BD3">
        <f>IF(AND('Spacer Rifle'!B6=8,'Spacer Rifle'!V6="Yes"),1,0)</f>
        <v>0</v>
      </c>
      <c r="BF3">
        <f>IF(AND(LMG!B7=1,LMG!V7="Yes"),1,0)</f>
        <v>1</v>
      </c>
      <c r="BG3">
        <f>IF(AND(LMG!B7=2,LMG!V7="Yes"),1,0)</f>
        <v>0</v>
      </c>
      <c r="BH3">
        <f>IF(AND(LMG!B7=3,LMG!V7="Yes"),1,0)</f>
        <v>0</v>
      </c>
      <c r="BI3">
        <f>IF(AND(LMG!B7=4,LMG!V7="Yes"),1,0)</f>
        <v>0</v>
      </c>
      <c r="BJ3">
        <f>IF(AND(LMG!B7=5,LMG!V7="Yes"),1,0)</f>
        <v>0</v>
      </c>
      <c r="BK3">
        <f>IF(AND(LMG!B7=6,LMG!V7="Yes"),1,0)</f>
        <v>0</v>
      </c>
      <c r="BL3">
        <f>IF(AND(LMG!B7=7,LMG!V7="Yes"),1,0)</f>
        <v>0</v>
      </c>
      <c r="BM3">
        <f>IF(AND(LMG!B7=8,LMG!V7="Yes"),1,0)</f>
        <v>0</v>
      </c>
      <c r="BO3">
        <f>IF(AND(Shotgun!B7=1,Shotgun!V7="Yes"),1,0)</f>
        <v>0</v>
      </c>
      <c r="BP3">
        <f>IF(AND(Shotgun!B7=2,Shotgun!V7="Yes"),1,0)</f>
        <v>0</v>
      </c>
      <c r="BQ3">
        <f>IF(AND(Shotgun!B7=3,Shotgun!V7="Yes"),1,0)</f>
        <v>0</v>
      </c>
      <c r="BR3">
        <f>IF(AND(Shotgun!B7=4,Shotgun!V7="Yes"),1,0)</f>
        <v>0</v>
      </c>
      <c r="BS3">
        <f>IF(AND(Shotgun!B7=5,Shotgun!V7="Yes"),1,0)</f>
        <v>0</v>
      </c>
      <c r="BT3">
        <f>IF(AND(Shotgun!B7=6,Shotgun!V7="Yes"),1,0)</f>
        <v>0</v>
      </c>
      <c r="BU3">
        <f>IF(AND(Shotgun!B7=7,Shotgun!V7="Yes"),1,0)</f>
        <v>0</v>
      </c>
      <c r="BV3">
        <f>IF(AND(Shotgun!B7=8,Shotgun!V7="Yes"),1,0)</f>
        <v>0</v>
      </c>
      <c r="BX3">
        <f>IF(AND(Melee!B5=1,Melee!V5="Yes"),1,0)</f>
        <v>0</v>
      </c>
      <c r="BY3">
        <f>IF(AND(Melee!B5=2,Melee!V5="Yes"),1,0)</f>
        <v>0</v>
      </c>
      <c r="BZ3">
        <f>IF(AND(Melee!B5=3,Melee!V5="Yes"),1,0)</f>
        <v>0</v>
      </c>
      <c r="CA3">
        <f>IF(AND(Melee!B5=4,Melee!V5="Yes"),1,0)</f>
        <v>0</v>
      </c>
      <c r="CB3">
        <f>IF(AND(Melee!B5=5,Melee!V5="Yes"),1,0)</f>
        <v>0</v>
      </c>
      <c r="CC3">
        <f>IF(AND(Melee!B5=6,Melee!V5="Yes"),1,0)</f>
        <v>0</v>
      </c>
      <c r="CD3">
        <f>IF(AND(Melee!B5=7,Melee!V5="Yes"),1,0)</f>
        <v>0</v>
      </c>
      <c r="CE3">
        <f>IF(AND(Melee!B5=8,Melee!V5="Yes"),1,0)</f>
        <v>0</v>
      </c>
      <c r="CG3">
        <f>IF(AND(Misc!B5=1,Misc!P5="Yes"),1,0)</f>
        <v>0</v>
      </c>
      <c r="CH3">
        <f>IF(AND(Misc!B5=2,Misc!P5="Yes"),1,0)</f>
        <v>0</v>
      </c>
      <c r="CI3">
        <f>IF(AND(Misc!B5=3,Misc!P5="Yes"),1,0)</f>
        <v>0</v>
      </c>
      <c r="CJ3">
        <f>IF(AND(Misc!B5=4,Misc!P5="Yes"),1,0)</f>
        <v>0</v>
      </c>
      <c r="CK3">
        <f>IF(AND(Misc!B5=5,Misc!P5="Yes"),1,0)</f>
        <v>0</v>
      </c>
      <c r="CL3">
        <f>IF(AND(Misc!B5=6,Misc!P5="Yes"),1,0)</f>
        <v>0</v>
      </c>
      <c r="CM3">
        <f>IF(AND(Misc!B5=7,Misc!P5="Yes"),1,0)</f>
        <v>0</v>
      </c>
      <c r="CN3">
        <f>IF(AND(Misc!B5=8,Misc!P5="Yes"),1,0)</f>
        <v>0</v>
      </c>
    </row>
    <row r="4" spans="1:92">
      <c r="A4">
        <v>3</v>
      </c>
      <c r="B4">
        <f>COUNTIF(F:F, 1)+COUNTIF(O:O, 1)+COUNTIF(X:X, 1)+COUNTIF(AG:AG, 1)+COUNTIF(AP:AP, 1)+COUNTIF(AY:AY, 1)+COUNTIF(BH:BH, 1)+COUNTIF(BQ:BQ, 1)+COUNTIF(BZ:BZ, 1)+COUNTIF(CI:CI, 1)</f>
        <v>5</v>
      </c>
      <c r="D4">
        <f>IF(AND(Handgun!B6=1,Handgun!V6="Yes"),1,0)</f>
        <v>0</v>
      </c>
      <c r="E4">
        <f>IF(AND(Handgun!B6=2,Handgun!V6="Yes"),1,0)</f>
        <v>0</v>
      </c>
      <c r="F4">
        <f>IF(AND(Handgun!B6=3,Handgun!V6="Yes"),1,0)</f>
        <v>0</v>
      </c>
      <c r="G4">
        <f>IF(AND(Handgun!B6=4,Handgun!V6="Yes"),1,0)</f>
        <v>0</v>
      </c>
      <c r="H4">
        <f>IF(AND(Handgun!B6=5,Handgun!V6="Yes"),1,0)</f>
        <v>0</v>
      </c>
      <c r="I4">
        <f>IF(AND(Handgun!B6=6,Handgun!V6="Yes"),1,0)</f>
        <v>0</v>
      </c>
      <c r="J4">
        <f>IF(AND(Handgun!B6=7,Handgun!V6="Yes"),1,0)</f>
        <v>0</v>
      </c>
      <c r="K4">
        <f>IF(AND(Handgun!B6=8,Handgun!V6="Yes"),1,0)</f>
        <v>0</v>
      </c>
      <c r="M4">
        <f>IF(AND(Revolver!B7=1,Revolver!V7="Yes"),1,0)</f>
        <v>0</v>
      </c>
      <c r="N4">
        <f>IF(AND(Revolver!B7=1,Revolver!V7="Yes"),1,0)</f>
        <v>0</v>
      </c>
      <c r="O4">
        <f>IF(AND(Revolver!B7=1,Revolver!V7="Yes"),1,0)</f>
        <v>0</v>
      </c>
      <c r="P4">
        <f>IF(AND(Revolver!B7=1,Revolver!V7="Yes"),1,0)</f>
        <v>0</v>
      </c>
      <c r="Q4">
        <f>IF(AND(Revolver!B7=5,Revolver!V7="Yes"),1,0)</f>
        <v>0</v>
      </c>
      <c r="R4">
        <f>IF(AND(Revolver!B7=6,Revolver!V7="Yes"),1,0)</f>
        <v>0</v>
      </c>
      <c r="S4">
        <f>IF(AND(Revolver!B7=7,Revolver!V7="Yes"),1,0)</f>
        <v>0</v>
      </c>
      <c r="T4">
        <f>IF(AND(Revolver!B7=8,Revolver!V7="Yes"),1,0)</f>
        <v>0</v>
      </c>
      <c r="V4">
        <f>IF(AND(SMG!B8=1,SMG!V8="Yes"),1,0)</f>
        <v>0</v>
      </c>
      <c r="W4">
        <f>IF(AND(SMG!B8=2,SMG!V8="Yes"),1,0)</f>
        <v>0</v>
      </c>
      <c r="X4">
        <f>IF(AND(SMG!B8=3,SMG!V8="Yes"),1,0)</f>
        <v>0</v>
      </c>
      <c r="Y4">
        <f>IF(AND(SMG!B8=4,SMG!V8="Yes"),1,0)</f>
        <v>0</v>
      </c>
      <c r="Z4">
        <f>IF(AND(SMG!B8=5,SMG!V8="Yes"),1,0)</f>
        <v>0</v>
      </c>
      <c r="AA4">
        <f>IF(AND(SMG!B8=6,SMG!V8="Yes"),1,0)</f>
        <v>0</v>
      </c>
      <c r="AB4">
        <f>IF(AND(SMG!B8=7,SMG!V8="Yes"),1,0)</f>
        <v>0</v>
      </c>
      <c r="AC4">
        <f>IF(AND(SMG!B8=8,SMG!V8="Yes"),1,0)</f>
        <v>0</v>
      </c>
      <c r="AE4">
        <f>IF(AND(Rifle!B8=1,Rifle!V8="Yes"),1,0)</f>
        <v>0</v>
      </c>
      <c r="AF4">
        <f>IF(AND(Rifle!B8=2,Rifle!V8="Yes"),1,0)</f>
        <v>0</v>
      </c>
      <c r="AG4">
        <f>IF(AND(Rifle!B8=3,Rifle!V8="Yes"),1,0)</f>
        <v>0</v>
      </c>
      <c r="AH4">
        <f>IF(AND(Rifle!B8=4,Rifle!V8="Yes"),1,0)</f>
        <v>0</v>
      </c>
      <c r="AI4">
        <f>IF(AND(Rifle!B8=5,Rifle!V8="Yes"),1,0)</f>
        <v>0</v>
      </c>
      <c r="AJ4">
        <f>IF(AND(Rifle!B8=6,Rifle!V8="Yes"),1,0)</f>
        <v>0</v>
      </c>
      <c r="AK4">
        <f>IF(AND(Rifle!B8=7,Rifle!V8="Yes"),1,0)</f>
        <v>0</v>
      </c>
      <c r="AL4">
        <f>IF(AND(Rifle!B8=8,Rifle!V8="Yes"),1,0)</f>
        <v>0</v>
      </c>
      <c r="AN4">
        <f>IF(AND('Sniper Rifle'!B7=1,'Sniper Rifle'!V7="Yes"),1,0)</f>
        <v>0</v>
      </c>
      <c r="AO4">
        <f>IF(AND('Sniper Rifle'!B7=2,'Sniper Rifle'!V7="Yes"),1,0)</f>
        <v>0</v>
      </c>
      <c r="AP4">
        <f>IF(AND('Sniper Rifle'!B7=3,'Sniper Rifle'!V7="Yes"),1,0)</f>
        <v>0</v>
      </c>
      <c r="AQ4">
        <f>IF(AND('Sniper Rifle'!B7=4,'Sniper Rifle'!V7="Yes"),1,0)</f>
        <v>0</v>
      </c>
      <c r="AR4">
        <f>IF(AND('Sniper Rifle'!B7=5,'Sniper Rifle'!V7="Yes"),1,0)</f>
        <v>0</v>
      </c>
      <c r="AS4">
        <f>IF(AND('Sniper Rifle'!B7=6,'Sniper Rifle'!V7="Yes"),1,0)</f>
        <v>0</v>
      </c>
      <c r="AT4">
        <f>IF(AND('Sniper Rifle'!B7=7,'Sniper Rifle'!V7="Yes"),1,0)</f>
        <v>0</v>
      </c>
      <c r="AU4">
        <f>IF(AND('Sniper Rifle'!B7=8,'Sniper Rifle'!V7="Yes"),1,0)</f>
        <v>0</v>
      </c>
      <c r="AW4">
        <f>IF(AND('Spacer Rifle'!B7=1,'Spacer Rifle'!V7="Yes"),1,0)</f>
        <v>0</v>
      </c>
      <c r="AX4">
        <f>IF(AND('Spacer Rifle'!B7=2,'Spacer Rifle'!V7="Yes"),1,0)</f>
        <v>0</v>
      </c>
      <c r="AY4">
        <f>IF(AND('Spacer Rifle'!B7=3,'Spacer Rifle'!V7="Yes"),1,0)</f>
        <v>0</v>
      </c>
      <c r="AZ4">
        <f>IF(AND('Spacer Rifle'!B7=4,'Spacer Rifle'!V7="Yes"),1,0)</f>
        <v>0</v>
      </c>
      <c r="BA4">
        <f>IF(AND('Spacer Rifle'!B7=5,'Spacer Rifle'!V7="Yes"),1,0)</f>
        <v>0</v>
      </c>
      <c r="BB4">
        <f>IF(AND('Spacer Rifle'!B7=6,'Spacer Rifle'!V7="Yes"),1,0)</f>
        <v>0</v>
      </c>
      <c r="BC4">
        <f>IF(AND('Spacer Rifle'!B7=7,'Spacer Rifle'!V7="Yes"),1,0)</f>
        <v>0</v>
      </c>
      <c r="BD4">
        <f>IF(AND('Spacer Rifle'!B7=8,'Spacer Rifle'!V7="Yes"),1,0)</f>
        <v>0</v>
      </c>
      <c r="BF4">
        <f>IF(AND(LMG!B8=1,LMG!V8="Yes"),1,0)</f>
        <v>0</v>
      </c>
      <c r="BG4">
        <f>IF(AND(LMG!B8=2,LMG!V8="Yes"),1,0)</f>
        <v>0</v>
      </c>
      <c r="BH4">
        <f>IF(AND(LMG!B8=3,LMG!V8="Yes"),1,0)</f>
        <v>0</v>
      </c>
      <c r="BI4">
        <f>IF(AND(LMG!B8=4,LMG!V8="Yes"),1,0)</f>
        <v>0</v>
      </c>
      <c r="BJ4">
        <f>IF(AND(LMG!B8=5,LMG!V8="Yes"),1,0)</f>
        <v>0</v>
      </c>
      <c r="BK4">
        <f>IF(AND(LMG!B8=6,LMG!V8="Yes"),1,0)</f>
        <v>0</v>
      </c>
      <c r="BL4">
        <f>IF(AND(LMG!B8=7,LMG!V8="Yes"),1,0)</f>
        <v>0</v>
      </c>
      <c r="BM4">
        <f>IF(AND(LMG!B8=8,LMG!V8="Yes"),1,0)</f>
        <v>0</v>
      </c>
      <c r="BO4">
        <f>IF(AND(Shotgun!B8=1,Shotgun!V8="Yes"),1,0)</f>
        <v>0</v>
      </c>
      <c r="BP4">
        <f>IF(AND(Shotgun!B8=2,Shotgun!V8="Yes"),1,0)</f>
        <v>0</v>
      </c>
      <c r="BQ4">
        <f>IF(AND(Shotgun!B8=3,Shotgun!V8="Yes"),1,0)</f>
        <v>0</v>
      </c>
      <c r="BR4">
        <f>IF(AND(Shotgun!B8=4,Shotgun!V8="Yes"),1,0)</f>
        <v>0</v>
      </c>
      <c r="BS4">
        <f>IF(AND(Shotgun!B8=5,Shotgun!V8="Yes"),1,0)</f>
        <v>0</v>
      </c>
      <c r="BT4">
        <f>IF(AND(Shotgun!B8=6,Shotgun!V8="Yes"),1,0)</f>
        <v>0</v>
      </c>
      <c r="BU4">
        <f>IF(AND(Shotgun!B8=7,Shotgun!V8="Yes"),1,0)</f>
        <v>0</v>
      </c>
      <c r="BV4">
        <f>IF(AND(Shotgun!B8=8,Shotgun!V8="Yes"),1,0)</f>
        <v>0</v>
      </c>
      <c r="BX4">
        <f>IF(AND(Melee!B6=1,Melee!V6="Yes"),1,0)</f>
        <v>0</v>
      </c>
      <c r="BY4">
        <f>IF(AND(Melee!B6=2,Melee!V6="Yes"),1,0)</f>
        <v>0</v>
      </c>
      <c r="BZ4">
        <f>IF(AND(Melee!B6=3,Melee!V6="Yes"),1,0)</f>
        <v>0</v>
      </c>
      <c r="CA4">
        <f>IF(AND(Melee!B6=4,Melee!V6="Yes"),1,0)</f>
        <v>0</v>
      </c>
      <c r="CB4">
        <f>IF(AND(Melee!B6=5,Melee!V6="Yes"),1,0)</f>
        <v>0</v>
      </c>
      <c r="CC4">
        <f>IF(AND(Melee!B6=6,Melee!V6="Yes"),1,0)</f>
        <v>0</v>
      </c>
      <c r="CD4">
        <f>IF(AND(Melee!B6=7,Melee!V6="Yes"),1,0)</f>
        <v>0</v>
      </c>
      <c r="CE4">
        <f>IF(AND(Melee!B6=8,Melee!V6="Yes"),1,0)</f>
        <v>0</v>
      </c>
      <c r="CG4">
        <f>IF(AND(Misc!B6=1,Misc!P6="Yes"),1,0)</f>
        <v>0</v>
      </c>
      <c r="CH4">
        <f>IF(AND(Misc!B6=2,Misc!P6="Yes"),1,0)</f>
        <v>0</v>
      </c>
      <c r="CI4">
        <f>IF(AND(Misc!B6=3,Misc!P6="Yes"),1,0)</f>
        <v>0</v>
      </c>
      <c r="CJ4">
        <f>IF(AND(Misc!B6=4,Misc!P6="Yes"),1,0)</f>
        <v>0</v>
      </c>
      <c r="CK4">
        <f>IF(AND(Misc!B6=5,Misc!P6="Yes"),1,0)</f>
        <v>0</v>
      </c>
      <c r="CL4">
        <f>IF(AND(Misc!B6=6,Misc!P6="Yes"),1,0)</f>
        <v>0</v>
      </c>
      <c r="CM4">
        <f>IF(AND(Misc!B6=7,Misc!P6="Yes"),1,0)</f>
        <v>0</v>
      </c>
      <c r="CN4">
        <f>IF(AND(Misc!B6=8,Misc!P6="Yes"),1,0)</f>
        <v>0</v>
      </c>
    </row>
    <row r="5" spans="1:92">
      <c r="A5">
        <v>4</v>
      </c>
      <c r="B5">
        <f>COUNTIF(G:G, 1)+COUNTIF(P:P, 1)+COUNTIF(Y:Y, 1)+COUNTIF(AH:AH, 1)+COUNTIF(AQ:AQ, 1)+COUNTIF(AZ:AZ, 1)+COUNTIF(BI:BI, 1)+COUNTIF(BR:BR, 1)+COUNTIF(CA:CA, 1)+COUNTIF(CJ:CJ, 1)</f>
        <v>0</v>
      </c>
      <c r="D5">
        <f>IF(AND(Handgun!B7=1,Handgun!V7="Yes"),1,0)</f>
        <v>0</v>
      </c>
      <c r="E5">
        <f>IF(AND(Handgun!B7=2,Handgun!V7="Yes"),1,0)</f>
        <v>0</v>
      </c>
      <c r="F5">
        <f>IF(AND(Handgun!B7=3,Handgun!V7="Yes"),1,0)</f>
        <v>0</v>
      </c>
      <c r="G5">
        <f>IF(AND(Handgun!B7=4,Handgun!V7="Yes"),1,0)</f>
        <v>0</v>
      </c>
      <c r="H5">
        <f>IF(AND(Handgun!B7=5,Handgun!V7="Yes"),1,0)</f>
        <v>0</v>
      </c>
      <c r="I5">
        <f>IF(AND(Handgun!B7=6,Handgun!V7="Yes"),1,0)</f>
        <v>0</v>
      </c>
      <c r="J5">
        <f>IF(AND(Handgun!B7=7,Handgun!V7="Yes"),1,0)</f>
        <v>0</v>
      </c>
      <c r="K5">
        <f>IF(AND(Handgun!B7=8,Handgun!V7="Yes"),1,0)</f>
        <v>0</v>
      </c>
      <c r="M5">
        <f>IF(AND(Revolver!B8=1,Revolver!V8="Yes"),1,0)</f>
        <v>0</v>
      </c>
      <c r="N5">
        <f>IF(AND(Revolver!B8=1,Revolver!V8="Yes"),1,0)</f>
        <v>0</v>
      </c>
      <c r="O5">
        <f>IF(AND(Revolver!B8=1,Revolver!V8="Yes"),1,0)</f>
        <v>0</v>
      </c>
      <c r="P5">
        <f>IF(AND(Revolver!B8=1,Revolver!V8="Yes"),1,0)</f>
        <v>0</v>
      </c>
      <c r="Q5">
        <f>IF(AND(Revolver!B8=5,Revolver!V8="Yes"),1,0)</f>
        <v>0</v>
      </c>
      <c r="R5">
        <f>IF(AND(Revolver!B8=6,Revolver!V8="Yes"),1,0)</f>
        <v>0</v>
      </c>
      <c r="S5">
        <f>IF(AND(Revolver!B8=7,Revolver!V8="Yes"),1,0)</f>
        <v>0</v>
      </c>
      <c r="T5">
        <f>IF(AND(Revolver!B8=8,Revolver!V8="Yes"),1,0)</f>
        <v>0</v>
      </c>
      <c r="V5">
        <f>IF(AND(SMG!B9=1,SMG!V9="Yes"),1,0)</f>
        <v>0</v>
      </c>
      <c r="W5">
        <f>IF(AND(SMG!B9=2,SMG!V9="Yes"),1,0)</f>
        <v>0</v>
      </c>
      <c r="X5">
        <f>IF(AND(SMG!B9=3,SMG!V9="Yes"),1,0)</f>
        <v>0</v>
      </c>
      <c r="Y5">
        <f>IF(AND(SMG!B9=4,SMG!V9="Yes"),1,0)</f>
        <v>0</v>
      </c>
      <c r="Z5">
        <f>IF(AND(SMG!B9=5,SMG!V9="Yes"),1,0)</f>
        <v>0</v>
      </c>
      <c r="AA5">
        <f>IF(AND(SMG!B9=6,SMG!V9="Yes"),1,0)</f>
        <v>0</v>
      </c>
      <c r="AB5">
        <f>IF(AND(SMG!B9=7,SMG!V9="Yes"),1,0)</f>
        <v>0</v>
      </c>
      <c r="AC5">
        <f>IF(AND(SMG!B9=8,SMG!V9="Yes"),1,0)</f>
        <v>0</v>
      </c>
      <c r="AE5">
        <f>IF(AND(Rifle!B9=1,Rifle!V9="Yes"),1,0)</f>
        <v>0</v>
      </c>
      <c r="AF5">
        <f>IF(AND(Rifle!B9=2,Rifle!V9="Yes"),1,0)</f>
        <v>0</v>
      </c>
      <c r="AG5">
        <f>IF(AND(Rifle!B9=3,Rifle!V9="Yes"),1,0)</f>
        <v>0</v>
      </c>
      <c r="AH5">
        <f>IF(AND(Rifle!B9=4,Rifle!V9="Yes"),1,0)</f>
        <v>0</v>
      </c>
      <c r="AI5">
        <f>IF(AND(Rifle!B9=5,Rifle!V9="Yes"),1,0)</f>
        <v>0</v>
      </c>
      <c r="AJ5">
        <f>IF(AND(Rifle!B9=6,Rifle!V9="Yes"),1,0)</f>
        <v>0</v>
      </c>
      <c r="AK5">
        <f>IF(AND(Rifle!B9=7,Rifle!V9="Yes"),1,0)</f>
        <v>0</v>
      </c>
      <c r="AL5">
        <f>IF(AND(Rifle!B9=8,Rifle!V9="Yes"),1,0)</f>
        <v>0</v>
      </c>
      <c r="AN5">
        <f>IF(AND('Sniper Rifle'!B8=1,'Sniper Rifle'!V8="Yes"),1,0)</f>
        <v>0</v>
      </c>
      <c r="AO5">
        <f>IF(AND('Sniper Rifle'!B8=2,'Sniper Rifle'!V8="Yes"),1,0)</f>
        <v>0</v>
      </c>
      <c r="AP5">
        <f>IF(AND('Sniper Rifle'!B8=3,'Sniper Rifle'!V8="Yes"),1,0)</f>
        <v>0</v>
      </c>
      <c r="AQ5">
        <f>IF(AND('Sniper Rifle'!B8=4,'Sniper Rifle'!V8="Yes"),1,0)</f>
        <v>0</v>
      </c>
      <c r="AR5">
        <f>IF(AND('Sniper Rifle'!B8=5,'Sniper Rifle'!V8="Yes"),1,0)</f>
        <v>0</v>
      </c>
      <c r="AS5">
        <f>IF(AND('Sniper Rifle'!B8=6,'Sniper Rifle'!V8="Yes"),1,0)</f>
        <v>0</v>
      </c>
      <c r="AT5">
        <f>IF(AND('Sniper Rifle'!B8=7,'Sniper Rifle'!V8="Yes"),1,0)</f>
        <v>0</v>
      </c>
      <c r="AU5">
        <f>IF(AND('Sniper Rifle'!B8=8,'Sniper Rifle'!V8="Yes"),1,0)</f>
        <v>0</v>
      </c>
      <c r="AW5">
        <f>IF(AND('Spacer Rifle'!B8=1,'Spacer Rifle'!V8="Yes"),1,0)</f>
        <v>0</v>
      </c>
      <c r="AX5">
        <f>IF(AND('Spacer Rifle'!B8=2,'Spacer Rifle'!V8="Yes"),1,0)</f>
        <v>0</v>
      </c>
      <c r="AY5">
        <f>IF(AND('Spacer Rifle'!B8=3,'Spacer Rifle'!V8="Yes"),1,0)</f>
        <v>0</v>
      </c>
      <c r="AZ5">
        <f>IF(AND('Spacer Rifle'!B8=4,'Spacer Rifle'!V8="Yes"),1,0)</f>
        <v>0</v>
      </c>
      <c r="BA5">
        <f>IF(AND('Spacer Rifle'!B8=5,'Spacer Rifle'!V8="Yes"),1,0)</f>
        <v>0</v>
      </c>
      <c r="BB5">
        <f>IF(AND('Spacer Rifle'!B8=6,'Spacer Rifle'!V8="Yes"),1,0)</f>
        <v>0</v>
      </c>
      <c r="BC5">
        <f>IF(AND('Spacer Rifle'!B8=7,'Spacer Rifle'!V8="Yes"),1,0)</f>
        <v>0</v>
      </c>
      <c r="BD5">
        <f>IF(AND('Spacer Rifle'!B8=8,'Spacer Rifle'!V8="Yes"),1,0)</f>
        <v>0</v>
      </c>
      <c r="BF5">
        <f>IF(AND(LMG!B9=1,LMG!V9="Yes"),1,0)</f>
        <v>0</v>
      </c>
      <c r="BG5">
        <f>IF(AND(LMG!B9=2,LMG!V9="Yes"),1,0)</f>
        <v>0</v>
      </c>
      <c r="BH5">
        <f>IF(AND(LMG!B9=3,LMG!V9="Yes"),1,0)</f>
        <v>0</v>
      </c>
      <c r="BI5">
        <f>IF(AND(LMG!B9=4,LMG!V9="Yes"),1,0)</f>
        <v>0</v>
      </c>
      <c r="BJ5">
        <f>IF(AND(LMG!B9=5,LMG!V9="Yes"),1,0)</f>
        <v>0</v>
      </c>
      <c r="BK5">
        <f>IF(AND(LMG!B9=6,LMG!V9="Yes"),1,0)</f>
        <v>0</v>
      </c>
      <c r="BL5">
        <f>IF(AND(LMG!B9=7,LMG!V9="Yes"),1,0)</f>
        <v>0</v>
      </c>
      <c r="BM5">
        <f>IF(AND(LMG!B9=8,LMG!V9="Yes"),1,0)</f>
        <v>0</v>
      </c>
      <c r="BO5">
        <f>IF(AND(Shotgun!B9=1,Shotgun!V9="Yes"),1,0)</f>
        <v>0</v>
      </c>
      <c r="BP5">
        <f>IF(AND(Shotgun!B9=2,Shotgun!V9="Yes"),1,0)</f>
        <v>0</v>
      </c>
      <c r="BQ5">
        <f>IF(AND(Shotgun!B9=3,Shotgun!V9="Yes"),1,0)</f>
        <v>0</v>
      </c>
      <c r="BR5">
        <f>IF(AND(Shotgun!B9=4,Shotgun!V9="Yes"),1,0)</f>
        <v>0</v>
      </c>
      <c r="BS5">
        <f>IF(AND(Shotgun!B9=5,Shotgun!V9="Yes"),1,0)</f>
        <v>0</v>
      </c>
      <c r="BT5">
        <f>IF(AND(Shotgun!B9=6,Shotgun!V9="Yes"),1,0)</f>
        <v>0</v>
      </c>
      <c r="BU5">
        <f>IF(AND(Shotgun!B9=7,Shotgun!V9="Yes"),1,0)</f>
        <v>0</v>
      </c>
      <c r="BV5">
        <f>IF(AND(Shotgun!B9=8,Shotgun!V9="Yes"),1,0)</f>
        <v>0</v>
      </c>
      <c r="BX5">
        <f>IF(AND(Melee!B7=1,Melee!V7="Yes"),1,0)</f>
        <v>0</v>
      </c>
      <c r="BY5">
        <f>IF(AND(Melee!B7=2,Melee!V7="Yes"),1,0)</f>
        <v>0</v>
      </c>
      <c r="BZ5">
        <f>IF(AND(Melee!B7=3,Melee!V7="Yes"),1,0)</f>
        <v>0</v>
      </c>
      <c r="CA5">
        <f>IF(AND(Melee!B7=4,Melee!V7="Yes"),1,0)</f>
        <v>0</v>
      </c>
      <c r="CB5">
        <f>IF(AND(Melee!B7=5,Melee!V7="Yes"),1,0)</f>
        <v>0</v>
      </c>
      <c r="CC5">
        <f>IF(AND(Melee!B7=6,Melee!V7="Yes"),1,0)</f>
        <v>0</v>
      </c>
      <c r="CD5">
        <f>IF(AND(Melee!B7=7,Melee!V7="Yes"),1,0)</f>
        <v>0</v>
      </c>
      <c r="CE5">
        <f>IF(AND(Melee!B7=8,Melee!V7="Yes"),1,0)</f>
        <v>0</v>
      </c>
      <c r="CG5">
        <f>IF(AND(Misc!B7=1,Misc!P7="Yes"),1,0)</f>
        <v>0</v>
      </c>
      <c r="CH5">
        <f>IF(AND(Misc!B7=2,Misc!P7="Yes"),1,0)</f>
        <v>0</v>
      </c>
      <c r="CI5">
        <f>IF(AND(Misc!B7=3,Misc!P7="Yes"),1,0)</f>
        <v>0</v>
      </c>
      <c r="CJ5">
        <f>IF(AND(Misc!B7=4,Misc!P7="Yes"),1,0)</f>
        <v>0</v>
      </c>
      <c r="CK5">
        <f>IF(AND(Misc!B7=5,Misc!P7="Yes"),1,0)</f>
        <v>0</v>
      </c>
      <c r="CL5">
        <f>IF(AND(Misc!B7=6,Misc!P7="Yes"),1,0)</f>
        <v>0</v>
      </c>
      <c r="CM5">
        <f>IF(AND(Misc!B7=7,Misc!P7="Yes"),1,0)</f>
        <v>0</v>
      </c>
      <c r="CN5">
        <f>IF(AND(Misc!B7=8,Misc!P7="Yes"),1,0)</f>
        <v>0</v>
      </c>
    </row>
    <row r="6" spans="1:92">
      <c r="A6">
        <v>5</v>
      </c>
      <c r="B6">
        <f>COUNTIF(H:H, 1)+COUNTIF(Q:Q, 1)+COUNTIF(Z:Z, 1)+COUNTIF(AI:AI, 1)+COUNTIF(AR:AR, 1)+COUNTIF(BA:BA, 1)+COUNTIF(BJ:BJ, 1)+COUNTIF(BS:BS, 1)+COUNTIF(CB:CB, 1)+COUNTIF(CK:CK, 1)</f>
        <v>0</v>
      </c>
      <c r="D6">
        <f>IF(AND(Handgun!B8=1,Handgun!V8="Yes"),1,0)</f>
        <v>0</v>
      </c>
      <c r="E6">
        <f>IF(AND(Handgun!B8=2,Handgun!V8="Yes"),1,0)</f>
        <v>0</v>
      </c>
      <c r="F6">
        <f>IF(AND(Handgun!B8=3,Handgun!V8="Yes"),1,0)</f>
        <v>0</v>
      </c>
      <c r="G6">
        <f>IF(AND(Handgun!B8=4,Handgun!V8="Yes"),1,0)</f>
        <v>0</v>
      </c>
      <c r="H6">
        <f>IF(AND(Handgun!B8=5,Handgun!V8="Yes"),1,0)</f>
        <v>0</v>
      </c>
      <c r="I6">
        <f>IF(AND(Handgun!B8=6,Handgun!V8="Yes"),1,0)</f>
        <v>0</v>
      </c>
      <c r="J6">
        <f>IF(AND(Handgun!B8=7,Handgun!V8="Yes"),1,0)</f>
        <v>0</v>
      </c>
      <c r="K6">
        <f>IF(AND(Handgun!B8=8,Handgun!V8="Yes"),1,0)</f>
        <v>0</v>
      </c>
      <c r="M6">
        <f>IF(AND(Revolver!B9=1,Revolver!V9="Yes"),1,0)</f>
        <v>0</v>
      </c>
      <c r="N6">
        <f>IF(AND(Revolver!B9=1,Revolver!V9="Yes"),1,0)</f>
        <v>0</v>
      </c>
      <c r="O6">
        <f>IF(AND(Revolver!B9=1,Revolver!V9="Yes"),1,0)</f>
        <v>0</v>
      </c>
      <c r="P6">
        <f>IF(AND(Revolver!B9=1,Revolver!V9="Yes"),1,0)</f>
        <v>0</v>
      </c>
      <c r="Q6">
        <f>IF(AND(Revolver!B9=5,Revolver!V9="Yes"),1,0)</f>
        <v>0</v>
      </c>
      <c r="R6">
        <f>IF(AND(Revolver!B9=6,Revolver!V9="Yes"),1,0)</f>
        <v>0</v>
      </c>
      <c r="S6">
        <f>IF(AND(Revolver!B9=7,Revolver!V9="Yes"),1,0)</f>
        <v>0</v>
      </c>
      <c r="T6">
        <f>IF(AND(Revolver!B9=8,Revolver!V9="Yes"),1,0)</f>
        <v>0</v>
      </c>
      <c r="V6">
        <f>IF(AND(SMG!B10=1,SMG!V10="Yes"),1,0)</f>
        <v>1</v>
      </c>
      <c r="W6">
        <f>IF(AND(SMG!B10=2,SMG!V10="Yes"),1,0)</f>
        <v>0</v>
      </c>
      <c r="X6">
        <f>IF(AND(SMG!B10=3,SMG!V10="Yes"),1,0)</f>
        <v>0</v>
      </c>
      <c r="Y6">
        <f>IF(AND(SMG!B10=4,SMG!V10="Yes"),1,0)</f>
        <v>0</v>
      </c>
      <c r="Z6">
        <f>IF(AND(SMG!B10=5,SMG!V10="Yes"),1,0)</f>
        <v>0</v>
      </c>
      <c r="AA6">
        <f>IF(AND(SMG!B10=6,SMG!V10="Yes"),1,0)</f>
        <v>0</v>
      </c>
      <c r="AB6">
        <f>IF(AND(SMG!B10=7,SMG!V10="Yes"),1,0)</f>
        <v>0</v>
      </c>
      <c r="AC6">
        <f>IF(AND(SMG!B10=8,SMG!V10="Yes"),1,0)</f>
        <v>0</v>
      </c>
      <c r="AE6">
        <f>IF(AND(Rifle!B10=1,Rifle!V10="Yes"),1,0)</f>
        <v>0</v>
      </c>
      <c r="AF6">
        <f>IF(AND(Rifle!B10=2,Rifle!V10="Yes"),1,0)</f>
        <v>0</v>
      </c>
      <c r="AG6">
        <f>IF(AND(Rifle!B10=3,Rifle!V10="Yes"),1,0)</f>
        <v>0</v>
      </c>
      <c r="AH6">
        <f>IF(AND(Rifle!B10=4,Rifle!V10="Yes"),1,0)</f>
        <v>0</v>
      </c>
      <c r="AI6">
        <f>IF(AND(Rifle!B10=5,Rifle!V10="Yes"),1,0)</f>
        <v>0</v>
      </c>
      <c r="AJ6">
        <f>IF(AND(Rifle!B10=6,Rifle!V10="Yes"),1,0)</f>
        <v>0</v>
      </c>
      <c r="AK6">
        <f>IF(AND(Rifle!B10=7,Rifle!V10="Yes"),1,0)</f>
        <v>0</v>
      </c>
      <c r="AL6">
        <f>IF(AND(Rifle!B10=8,Rifle!V10="Yes"),1,0)</f>
        <v>0</v>
      </c>
      <c r="AN6">
        <f>IF(AND('Sniper Rifle'!B9=1,'Sniper Rifle'!V9="Yes"),1,0)</f>
        <v>0</v>
      </c>
      <c r="AO6">
        <f>IF(AND('Sniper Rifle'!B9=2,'Sniper Rifle'!V9="Yes"),1,0)</f>
        <v>0</v>
      </c>
      <c r="AP6">
        <f>IF(AND('Sniper Rifle'!B9=3,'Sniper Rifle'!V9="Yes"),1,0)</f>
        <v>0</v>
      </c>
      <c r="AQ6">
        <f>IF(AND('Sniper Rifle'!B9=4,'Sniper Rifle'!V9="Yes"),1,0)</f>
        <v>0</v>
      </c>
      <c r="AR6">
        <f>IF(AND('Sniper Rifle'!B9=5,'Sniper Rifle'!V9="Yes"),1,0)</f>
        <v>0</v>
      </c>
      <c r="AS6">
        <f>IF(AND('Sniper Rifle'!B9=6,'Sniper Rifle'!V9="Yes"),1,0)</f>
        <v>0</v>
      </c>
      <c r="AT6">
        <f>IF(AND('Sniper Rifle'!B9=7,'Sniper Rifle'!V9="Yes"),1,0)</f>
        <v>0</v>
      </c>
      <c r="AU6">
        <f>IF(AND('Sniper Rifle'!B9=8,'Sniper Rifle'!V9="Yes"),1,0)</f>
        <v>0</v>
      </c>
      <c r="AW6">
        <f>IF(AND('Spacer Rifle'!B9=1,'Spacer Rifle'!V9="Yes"),1,0)</f>
        <v>0</v>
      </c>
      <c r="AX6">
        <f>IF(AND('Spacer Rifle'!B9=2,'Spacer Rifle'!V9="Yes"),1,0)</f>
        <v>0</v>
      </c>
      <c r="AY6">
        <f>IF(AND('Spacer Rifle'!B9=3,'Spacer Rifle'!V9="Yes"),1,0)</f>
        <v>0</v>
      </c>
      <c r="AZ6">
        <f>IF(AND('Spacer Rifle'!B9=4,'Spacer Rifle'!V9="Yes"),1,0)</f>
        <v>0</v>
      </c>
      <c r="BA6">
        <f>IF(AND('Spacer Rifle'!B9=5,'Spacer Rifle'!V9="Yes"),1,0)</f>
        <v>0</v>
      </c>
      <c r="BB6">
        <f>IF(AND('Spacer Rifle'!B9=6,'Spacer Rifle'!V9="Yes"),1,0)</f>
        <v>0</v>
      </c>
      <c r="BC6">
        <f>IF(AND('Spacer Rifle'!B9=7,'Spacer Rifle'!V9="Yes"),1,0)</f>
        <v>0</v>
      </c>
      <c r="BD6">
        <f>IF(AND('Spacer Rifle'!B9=8,'Spacer Rifle'!V9="Yes"),1,0)</f>
        <v>0</v>
      </c>
      <c r="BF6">
        <f>IF(AND(LMG!B10=1,LMG!V10="Yes"),1,0)</f>
        <v>0</v>
      </c>
      <c r="BG6">
        <f>IF(AND(LMG!B10=2,LMG!V10="Yes"),1,0)</f>
        <v>0</v>
      </c>
      <c r="BH6">
        <f>IF(AND(LMG!B10=3,LMG!V10="Yes"),1,0)</f>
        <v>0</v>
      </c>
      <c r="BI6">
        <f>IF(AND(LMG!B10=4,LMG!V10="Yes"),1,0)</f>
        <v>0</v>
      </c>
      <c r="BJ6">
        <f>IF(AND(LMG!B10=5,LMG!V10="Yes"),1,0)</f>
        <v>0</v>
      </c>
      <c r="BK6">
        <f>IF(AND(LMG!B10=6,LMG!V10="Yes"),1,0)</f>
        <v>0</v>
      </c>
      <c r="BL6">
        <f>IF(AND(LMG!B10=7,LMG!V10="Yes"),1,0)</f>
        <v>0</v>
      </c>
      <c r="BM6">
        <f>IF(AND(LMG!B10=8,LMG!V10="Yes"),1,0)</f>
        <v>0</v>
      </c>
      <c r="BO6">
        <f>IF(AND(Shotgun!B10=1,Shotgun!V10="Yes"),1,0)</f>
        <v>0</v>
      </c>
      <c r="BP6">
        <f>IF(AND(Shotgun!B10=2,Shotgun!V10="Yes"),1,0)</f>
        <v>0</v>
      </c>
      <c r="BQ6">
        <f>IF(AND(Shotgun!B10=3,Shotgun!V10="Yes"),1,0)</f>
        <v>0</v>
      </c>
      <c r="BR6">
        <f>IF(AND(Shotgun!B10=4,Shotgun!V10="Yes"),1,0)</f>
        <v>0</v>
      </c>
      <c r="BS6">
        <f>IF(AND(Shotgun!B10=5,Shotgun!V10="Yes"),1,0)</f>
        <v>0</v>
      </c>
      <c r="BT6">
        <f>IF(AND(Shotgun!B10=6,Shotgun!V10="Yes"),1,0)</f>
        <v>0</v>
      </c>
      <c r="BU6">
        <f>IF(AND(Shotgun!B10=7,Shotgun!V10="Yes"),1,0)</f>
        <v>0</v>
      </c>
      <c r="BV6">
        <f>IF(AND(Shotgun!B10=8,Shotgun!V10="Yes"),1,0)</f>
        <v>0</v>
      </c>
      <c r="BX6">
        <f>IF(AND(Melee!B8=1,Melee!V8="Yes"),1,0)</f>
        <v>0</v>
      </c>
      <c r="BY6">
        <f>IF(AND(Melee!B8=2,Melee!V8="Yes"),1,0)</f>
        <v>0</v>
      </c>
      <c r="BZ6">
        <f>IF(AND(Melee!B8=3,Melee!V8="Yes"),1,0)</f>
        <v>0</v>
      </c>
      <c r="CA6">
        <f>IF(AND(Melee!B8=4,Melee!V8="Yes"),1,0)</f>
        <v>0</v>
      </c>
      <c r="CB6">
        <f>IF(AND(Melee!B8=5,Melee!V8="Yes"),1,0)</f>
        <v>0</v>
      </c>
      <c r="CC6">
        <f>IF(AND(Melee!B8=6,Melee!V8="Yes"),1,0)</f>
        <v>0</v>
      </c>
      <c r="CD6">
        <f>IF(AND(Melee!B8=7,Melee!V8="Yes"),1,0)</f>
        <v>0</v>
      </c>
      <c r="CE6">
        <f>IF(AND(Melee!B8=8,Melee!V8="Yes"),1,0)</f>
        <v>0</v>
      </c>
      <c r="CG6">
        <f>IF(AND(Misc!B8=1,Misc!P8="Yes"),1,0)</f>
        <v>0</v>
      </c>
      <c r="CH6">
        <f>IF(AND(Misc!B8=2,Misc!P8="Yes"),1,0)</f>
        <v>0</v>
      </c>
      <c r="CI6">
        <f>IF(AND(Misc!B8=3,Misc!P8="Yes"),1,0)</f>
        <v>0</v>
      </c>
      <c r="CJ6">
        <f>IF(AND(Misc!B8=4,Misc!P8="Yes"),1,0)</f>
        <v>0</v>
      </c>
      <c r="CK6">
        <f>IF(AND(Misc!B8=5,Misc!P8="Yes"),1,0)</f>
        <v>0</v>
      </c>
      <c r="CL6">
        <f>IF(AND(Misc!B8=6,Misc!P8="Yes"),1,0)</f>
        <v>0</v>
      </c>
      <c r="CM6">
        <f>IF(AND(Misc!B8=7,Misc!P8="Yes"),1,0)</f>
        <v>0</v>
      </c>
      <c r="CN6">
        <f>IF(AND(Misc!B8=8,Misc!P8="Yes"),1,0)</f>
        <v>0</v>
      </c>
    </row>
    <row r="7" spans="1:92">
      <c r="A7">
        <v>6</v>
      </c>
      <c r="B7">
        <f>COUNTIF(I:I, 1)+COUNTIF(R:R, 1)+COUNTIF(AA:AA, 1)+COUNTIF(AJ:AJ, 1)+COUNTIF(AS:AS, 1)+COUNTIF(BB:BB, 1)+COUNTIF(BK:BK, 1)+COUNTIF(BT:BT, 1)+COUNTIF(CC:CC, 1)+COUNTIF(CL:CL, 1)</f>
        <v>0</v>
      </c>
      <c r="D7">
        <f>IF(AND(Handgun!B9=1,Handgun!V9="Yes"),1,0)</f>
        <v>0</v>
      </c>
      <c r="E7">
        <f>IF(AND(Handgun!B9=2,Handgun!V9="Yes"),1,0)</f>
        <v>0</v>
      </c>
      <c r="F7">
        <f>IF(AND(Handgun!B9=3,Handgun!V9="Yes"),1,0)</f>
        <v>0</v>
      </c>
      <c r="G7">
        <f>IF(AND(Handgun!B9=4,Handgun!V9="Yes"),1,0)</f>
        <v>0</v>
      </c>
      <c r="H7">
        <f>IF(AND(Handgun!B9=5,Handgun!V9="Yes"),1,0)</f>
        <v>0</v>
      </c>
      <c r="I7">
        <f>IF(AND(Handgun!B9=6,Handgun!V9="Yes"),1,0)</f>
        <v>0</v>
      </c>
      <c r="J7">
        <f>IF(AND(Handgun!B9=7,Handgun!V9="Yes"),1,0)</f>
        <v>0</v>
      </c>
      <c r="K7">
        <f>IF(AND(Handgun!B9=8,Handgun!V9="Yes"),1,0)</f>
        <v>0</v>
      </c>
      <c r="M7">
        <f>IF(AND(Revolver!B10=1,Revolver!V10="Yes"),1,0)</f>
        <v>0</v>
      </c>
      <c r="N7">
        <f>IF(AND(Revolver!B10=1,Revolver!V10="Yes"),1,0)</f>
        <v>0</v>
      </c>
      <c r="O7">
        <f>IF(AND(Revolver!B10=1,Revolver!V10="Yes"),1,0)</f>
        <v>0</v>
      </c>
      <c r="P7">
        <f>IF(AND(Revolver!B10=1,Revolver!V10="Yes"),1,0)</f>
        <v>0</v>
      </c>
      <c r="Q7">
        <f>IF(AND(Revolver!B10=5,Revolver!V10="Yes"),1,0)</f>
        <v>0</v>
      </c>
      <c r="R7">
        <f>IF(AND(Revolver!B10=6,Revolver!V10="Yes"),1,0)</f>
        <v>0</v>
      </c>
      <c r="S7">
        <f>IF(AND(Revolver!B10=7,Revolver!V10="Yes"),1,0)</f>
        <v>0</v>
      </c>
      <c r="T7">
        <f>IF(AND(Revolver!B10=8,Revolver!V10="Yes"),1,0)</f>
        <v>0</v>
      </c>
      <c r="V7">
        <f>IF(AND(SMG!B11=1,SMG!V11="Yes"),1,0)</f>
        <v>0</v>
      </c>
      <c r="W7">
        <f>IF(AND(SMG!B11=2,SMG!V11="Yes"),1,0)</f>
        <v>0</v>
      </c>
      <c r="X7">
        <f>IF(AND(SMG!B11=3,SMG!V11="Yes"),1,0)</f>
        <v>0</v>
      </c>
      <c r="Y7">
        <f>IF(AND(SMG!B11=4,SMG!V11="Yes"),1,0)</f>
        <v>0</v>
      </c>
      <c r="Z7">
        <f>IF(AND(SMG!B11=5,SMG!V11="Yes"),1,0)</f>
        <v>0</v>
      </c>
      <c r="AA7">
        <f>IF(AND(SMG!B11=6,SMG!V11="Yes"),1,0)</f>
        <v>0</v>
      </c>
      <c r="AB7">
        <f>IF(AND(SMG!B11=7,SMG!V11="Yes"),1,0)</f>
        <v>0</v>
      </c>
      <c r="AC7">
        <f>IF(AND(SMG!B11=8,SMG!V11="Yes"),1,0)</f>
        <v>0</v>
      </c>
      <c r="AE7">
        <f>IF(AND(Rifle!B11=1,Rifle!V11="Yes"),1,0)</f>
        <v>0</v>
      </c>
      <c r="AF7">
        <f>IF(AND(Rifle!B11=2,Rifle!V11="Yes"),1,0)</f>
        <v>0</v>
      </c>
      <c r="AG7">
        <f>IF(AND(Rifle!B11=3,Rifle!V11="Yes"),1,0)</f>
        <v>0</v>
      </c>
      <c r="AH7">
        <f>IF(AND(Rifle!B11=4,Rifle!V11="Yes"),1,0)</f>
        <v>0</v>
      </c>
      <c r="AI7">
        <f>IF(AND(Rifle!B11=5,Rifle!V11="Yes"),1,0)</f>
        <v>0</v>
      </c>
      <c r="AJ7">
        <f>IF(AND(Rifle!B11=6,Rifle!V11="Yes"),1,0)</f>
        <v>0</v>
      </c>
      <c r="AK7">
        <f>IF(AND(Rifle!B11=7,Rifle!V11="Yes"),1,0)</f>
        <v>0</v>
      </c>
      <c r="AL7">
        <f>IF(AND(Rifle!B11=8,Rifle!V11="Yes"),1,0)</f>
        <v>0</v>
      </c>
      <c r="AN7">
        <f>IF(AND('Sniper Rifle'!B10=1,'Sniper Rifle'!V10="Yes"),1,0)</f>
        <v>0</v>
      </c>
      <c r="AO7">
        <f>IF(AND('Sniper Rifle'!B10=2,'Sniper Rifle'!V10="Yes"),1,0)</f>
        <v>0</v>
      </c>
      <c r="AP7">
        <f>IF(AND('Sniper Rifle'!B10=3,'Sniper Rifle'!V10="Yes"),1,0)</f>
        <v>0</v>
      </c>
      <c r="AQ7">
        <f>IF(AND('Sniper Rifle'!B10=4,'Sniper Rifle'!V10="Yes"),1,0)</f>
        <v>0</v>
      </c>
      <c r="AR7">
        <f>IF(AND('Sniper Rifle'!B10=5,'Sniper Rifle'!V10="Yes"),1,0)</f>
        <v>0</v>
      </c>
      <c r="AS7">
        <f>IF(AND('Sniper Rifle'!B10=6,'Sniper Rifle'!V10="Yes"),1,0)</f>
        <v>0</v>
      </c>
      <c r="AT7">
        <f>IF(AND('Sniper Rifle'!B10=7,'Sniper Rifle'!V10="Yes"),1,0)</f>
        <v>0</v>
      </c>
      <c r="AU7">
        <f>IF(AND('Sniper Rifle'!B10=8,'Sniper Rifle'!V10="Yes"),1,0)</f>
        <v>0</v>
      </c>
      <c r="AW7">
        <f>IF(AND('Spacer Rifle'!B10=1,'Spacer Rifle'!V10="Yes"),1,0)</f>
        <v>0</v>
      </c>
      <c r="AX7">
        <f>IF(AND('Spacer Rifle'!B10=2,'Spacer Rifle'!V10="Yes"),1,0)</f>
        <v>0</v>
      </c>
      <c r="AY7">
        <f>IF(AND('Spacer Rifle'!B10=3,'Spacer Rifle'!V10="Yes"),1,0)</f>
        <v>0</v>
      </c>
      <c r="AZ7">
        <f>IF(AND('Spacer Rifle'!B10=4,'Spacer Rifle'!V10="Yes"),1,0)</f>
        <v>0</v>
      </c>
      <c r="BA7">
        <f>IF(AND('Spacer Rifle'!B10=5,'Spacer Rifle'!V10="Yes"),1,0)</f>
        <v>0</v>
      </c>
      <c r="BB7">
        <f>IF(AND('Spacer Rifle'!B10=6,'Spacer Rifle'!V10="Yes"),1,0)</f>
        <v>0</v>
      </c>
      <c r="BC7">
        <f>IF(AND('Spacer Rifle'!B10=7,'Spacer Rifle'!V10="Yes"),1,0)</f>
        <v>0</v>
      </c>
      <c r="BD7">
        <f>IF(AND('Spacer Rifle'!B10=8,'Spacer Rifle'!V10="Yes"),1,0)</f>
        <v>0</v>
      </c>
      <c r="BF7">
        <f>IF(AND(LMG!B11=1,LMG!V11="Yes"),1,0)</f>
        <v>0</v>
      </c>
      <c r="BG7">
        <f>IF(AND(LMG!B11=2,LMG!V11="Yes"),1,0)</f>
        <v>0</v>
      </c>
      <c r="BH7">
        <f>IF(AND(LMG!B11=3,LMG!V11="Yes"),1,0)</f>
        <v>0</v>
      </c>
      <c r="BI7">
        <f>IF(AND(LMG!B11=4,LMG!V11="Yes"),1,0)</f>
        <v>0</v>
      </c>
      <c r="BJ7">
        <f>IF(AND(LMG!B11=5,LMG!V11="Yes"),1,0)</f>
        <v>0</v>
      </c>
      <c r="BK7">
        <f>IF(AND(LMG!B11=6,LMG!V11="Yes"),1,0)</f>
        <v>0</v>
      </c>
      <c r="BL7">
        <f>IF(AND(LMG!B11=7,LMG!V11="Yes"),1,0)</f>
        <v>0</v>
      </c>
      <c r="BM7">
        <f>IF(AND(LMG!B11=8,LMG!V11="Yes"),1,0)</f>
        <v>0</v>
      </c>
      <c r="BO7">
        <f>IF(AND(Shotgun!B11=1,Shotgun!V11="Yes"),1,0)</f>
        <v>0</v>
      </c>
      <c r="BP7">
        <f>IF(AND(Shotgun!B11=2,Shotgun!V11="Yes"),1,0)</f>
        <v>0</v>
      </c>
      <c r="BQ7">
        <f>IF(AND(Shotgun!B11=3,Shotgun!V11="Yes"),1,0)</f>
        <v>0</v>
      </c>
      <c r="BR7">
        <f>IF(AND(Shotgun!B11=4,Shotgun!V11="Yes"),1,0)</f>
        <v>0</v>
      </c>
      <c r="BS7">
        <f>IF(AND(Shotgun!B11=5,Shotgun!V11="Yes"),1,0)</f>
        <v>0</v>
      </c>
      <c r="BT7">
        <f>IF(AND(Shotgun!B11=6,Shotgun!V11="Yes"),1,0)</f>
        <v>0</v>
      </c>
      <c r="BU7">
        <f>IF(AND(Shotgun!B11=7,Shotgun!V11="Yes"),1,0)</f>
        <v>0</v>
      </c>
      <c r="BV7">
        <f>IF(AND(Shotgun!B11=8,Shotgun!V11="Yes"),1,0)</f>
        <v>0</v>
      </c>
      <c r="BX7">
        <f>IF(AND(Melee!B9=1,Melee!V9="Yes"),1,0)</f>
        <v>0</v>
      </c>
      <c r="BY7">
        <f>IF(AND(Melee!B9=2,Melee!V9="Yes"),1,0)</f>
        <v>0</v>
      </c>
      <c r="BZ7">
        <f>IF(AND(Melee!B9=3,Melee!V9="Yes"),1,0)</f>
        <v>0</v>
      </c>
      <c r="CA7">
        <f>IF(AND(Melee!B9=4,Melee!V9="Yes"),1,0)</f>
        <v>0</v>
      </c>
      <c r="CB7">
        <f>IF(AND(Melee!B9=5,Melee!V9="Yes"),1,0)</f>
        <v>0</v>
      </c>
      <c r="CC7">
        <f>IF(AND(Melee!B9=6,Melee!V9="Yes"),1,0)</f>
        <v>0</v>
      </c>
      <c r="CD7">
        <f>IF(AND(Melee!B9=7,Melee!V9="Yes"),1,0)</f>
        <v>0</v>
      </c>
      <c r="CE7">
        <f>IF(AND(Melee!B9=8,Melee!V9="Yes"),1,0)</f>
        <v>0</v>
      </c>
      <c r="CG7">
        <f>IF(AND(Misc!B9=1,Misc!P9="Yes"),1,0)</f>
        <v>1</v>
      </c>
      <c r="CH7">
        <f>IF(AND(Misc!B9=2,Misc!P9="Yes"),1,0)</f>
        <v>0</v>
      </c>
      <c r="CI7">
        <f>IF(AND(Misc!B9=3,Misc!P9="Yes"),1,0)</f>
        <v>0</v>
      </c>
      <c r="CJ7">
        <f>IF(AND(Misc!B9=4,Misc!P9="Yes"),1,0)</f>
        <v>0</v>
      </c>
      <c r="CK7">
        <f>IF(AND(Misc!B9=5,Misc!P9="Yes"),1,0)</f>
        <v>0</v>
      </c>
      <c r="CL7">
        <f>IF(AND(Misc!B9=6,Misc!P9="Yes"),1,0)</f>
        <v>0</v>
      </c>
      <c r="CM7">
        <f>IF(AND(Misc!B9=7,Misc!P9="Yes"),1,0)</f>
        <v>0</v>
      </c>
      <c r="CN7">
        <f>IF(AND(Misc!B9=8,Misc!P9="Yes"),1,0)</f>
        <v>0</v>
      </c>
    </row>
    <row r="8" spans="1:92">
      <c r="A8">
        <v>7</v>
      </c>
      <c r="B8">
        <f>COUNTIF(J:J, 1)+COUNTIF(S:S, 1)+COUNTIF(AB:AB, 1)+COUNTIF(AK:AK, 1)+COUNTIF(AT:AT, 1)+COUNTIF(BC:BC, 1)+COUNTIF(BL:BL, 1)+COUNTIF(BU:BU, 1)+COUNTIF(CD:CD, 1)+COUNTIF(CM:CM, 1)</f>
        <v>0</v>
      </c>
      <c r="D8">
        <f>IF(AND(Handgun!B11=1,Handgun!V11="Yes"),1,0)</f>
        <v>0</v>
      </c>
      <c r="E8">
        <f>IF(AND(Handgun!B11=2,Handgun!V11="Yes"),1,0)</f>
        <v>0</v>
      </c>
      <c r="F8">
        <f>IF(AND(Handgun!B11=3,Handgun!V11="Yes"),1,0)</f>
        <v>0</v>
      </c>
      <c r="G8">
        <f>IF(AND(Handgun!B11=4,Handgun!V11="Yes"),1,0)</f>
        <v>0</v>
      </c>
      <c r="H8">
        <f>IF(AND(Handgun!B11=5,Handgun!V11="Yes"),1,0)</f>
        <v>0</v>
      </c>
      <c r="I8">
        <f>IF(AND(Handgun!B11=6,Handgun!V11="Yes"),1,0)</f>
        <v>0</v>
      </c>
      <c r="J8">
        <f>IF(AND(Handgun!B11=7,Handgun!V11="Yes"),1,0)</f>
        <v>0</v>
      </c>
      <c r="K8">
        <f>IF(AND(Handgun!B11=8,Handgun!V11="Yes"),1,0)</f>
        <v>0</v>
      </c>
      <c r="M8">
        <f>IF(AND(Revolver!B11=1,Revolver!V11="Yes"),1,0)</f>
        <v>0</v>
      </c>
      <c r="N8">
        <f>IF(AND(Revolver!B11=1,Revolver!V11="Yes"),1,0)</f>
        <v>0</v>
      </c>
      <c r="O8">
        <f>IF(AND(Revolver!B11=1,Revolver!V11="Yes"),1,0)</f>
        <v>0</v>
      </c>
      <c r="P8">
        <f>IF(AND(Revolver!B11=1,Revolver!V11="Yes"),1,0)</f>
        <v>0</v>
      </c>
      <c r="Q8">
        <f>IF(AND(Revolver!B11=5,Revolver!V11="Yes"),1,0)</f>
        <v>0</v>
      </c>
      <c r="R8">
        <f>IF(AND(Revolver!B11=6,Revolver!V11="Yes"),1,0)</f>
        <v>0</v>
      </c>
      <c r="S8">
        <f>IF(AND(Revolver!B11=7,Revolver!V11="Yes"),1,0)</f>
        <v>0</v>
      </c>
      <c r="T8">
        <f>IF(AND(Revolver!B11=8,Revolver!V11="Yes"),1,0)</f>
        <v>0</v>
      </c>
      <c r="V8">
        <f>IF(AND(SMG!B12=1,SMG!V12="Yes"),1,0)</f>
        <v>0</v>
      </c>
      <c r="W8">
        <f>IF(AND(SMG!B12=2,SMG!V12="Yes"),1,0)</f>
        <v>0</v>
      </c>
      <c r="X8">
        <f>IF(AND(SMG!B12=3,SMG!V12="Yes"),1,0)</f>
        <v>0</v>
      </c>
      <c r="Y8">
        <f>IF(AND(SMG!B12=4,SMG!V12="Yes"),1,0)</f>
        <v>0</v>
      </c>
      <c r="Z8">
        <f>IF(AND(SMG!B12=5,SMG!V12="Yes"),1,0)</f>
        <v>0</v>
      </c>
      <c r="AA8">
        <f>IF(AND(SMG!B12=6,SMG!V12="Yes"),1,0)</f>
        <v>0</v>
      </c>
      <c r="AB8">
        <f>IF(AND(SMG!B12=7,SMG!V12="Yes"),1,0)</f>
        <v>0</v>
      </c>
      <c r="AC8">
        <f>IF(AND(SMG!B12=8,SMG!V12="Yes"),1,0)</f>
        <v>0</v>
      </c>
      <c r="AE8">
        <f>IF(AND(Rifle!B12=1,Rifle!V12="Yes"),1,0)</f>
        <v>0</v>
      </c>
      <c r="AF8">
        <f>IF(AND(Rifle!B12=2,Rifle!V12="Yes"),1,0)</f>
        <v>0</v>
      </c>
      <c r="AG8">
        <f>IF(AND(Rifle!B12=3,Rifle!V12="Yes"),1,0)</f>
        <v>0</v>
      </c>
      <c r="AH8">
        <f>IF(AND(Rifle!B12=4,Rifle!V12="Yes"),1,0)</f>
        <v>0</v>
      </c>
      <c r="AI8">
        <f>IF(AND(Rifle!B12=5,Rifle!V12="Yes"),1,0)</f>
        <v>0</v>
      </c>
      <c r="AJ8">
        <f>IF(AND(Rifle!B12=6,Rifle!V12="Yes"),1,0)</f>
        <v>0</v>
      </c>
      <c r="AK8">
        <f>IF(AND(Rifle!B12=7,Rifle!V12="Yes"),1,0)</f>
        <v>0</v>
      </c>
      <c r="AL8">
        <f>IF(AND(Rifle!B12=8,Rifle!V12="Yes"),1,0)</f>
        <v>0</v>
      </c>
      <c r="AN8">
        <f>IF(AND('Sniper Rifle'!B11=1,'Sniper Rifle'!V11="Yes"),1,0)</f>
        <v>0</v>
      </c>
      <c r="AO8">
        <f>IF(AND('Sniper Rifle'!B11=2,'Sniper Rifle'!V11="Yes"),1,0)</f>
        <v>0</v>
      </c>
      <c r="AP8">
        <f>IF(AND('Sniper Rifle'!B11=3,'Sniper Rifle'!V11="Yes"),1,0)</f>
        <v>0</v>
      </c>
      <c r="AQ8">
        <f>IF(AND('Sniper Rifle'!B11=4,'Sniper Rifle'!V11="Yes"),1,0)</f>
        <v>0</v>
      </c>
      <c r="AR8">
        <f>IF(AND('Sniper Rifle'!B11=5,'Sniper Rifle'!V11="Yes"),1,0)</f>
        <v>0</v>
      </c>
      <c r="AS8">
        <f>IF(AND('Sniper Rifle'!B11=6,'Sniper Rifle'!V11="Yes"),1,0)</f>
        <v>0</v>
      </c>
      <c r="AT8">
        <f>IF(AND('Sniper Rifle'!B11=7,'Sniper Rifle'!V11="Yes"),1,0)</f>
        <v>0</v>
      </c>
      <c r="AU8">
        <f>IF(AND('Sniper Rifle'!B11=8,'Sniper Rifle'!V11="Yes"),1,0)</f>
        <v>0</v>
      </c>
      <c r="AW8">
        <f>IF(AND('Spacer Rifle'!B11=1,'Spacer Rifle'!V11="Yes"),1,0)</f>
        <v>0</v>
      </c>
      <c r="AX8">
        <f>IF(AND('Spacer Rifle'!B11=2,'Spacer Rifle'!V11="Yes"),1,0)</f>
        <v>0</v>
      </c>
      <c r="AY8">
        <f>IF(AND('Spacer Rifle'!B11=3,'Spacer Rifle'!V11="Yes"),1,0)</f>
        <v>0</v>
      </c>
      <c r="AZ8">
        <f>IF(AND('Spacer Rifle'!B11=4,'Spacer Rifle'!V11="Yes"),1,0)</f>
        <v>0</v>
      </c>
      <c r="BA8">
        <f>IF(AND('Spacer Rifle'!B11=5,'Spacer Rifle'!V11="Yes"),1,0)</f>
        <v>0</v>
      </c>
      <c r="BB8">
        <f>IF(AND('Spacer Rifle'!B11=6,'Spacer Rifle'!V11="Yes"),1,0)</f>
        <v>0</v>
      </c>
      <c r="BC8">
        <f>IF(AND('Spacer Rifle'!B11=7,'Spacer Rifle'!V11="Yes"),1,0)</f>
        <v>0</v>
      </c>
      <c r="BD8">
        <f>IF(AND('Spacer Rifle'!B11=8,'Spacer Rifle'!V11="Yes"),1,0)</f>
        <v>0</v>
      </c>
      <c r="BF8">
        <f>IF(AND(LMG!B12=1,LMG!V12="Yes"),1,0)</f>
        <v>0</v>
      </c>
      <c r="BG8">
        <f>IF(AND(LMG!B12=2,LMG!V12="Yes"),1,0)</f>
        <v>0</v>
      </c>
      <c r="BH8">
        <f>IF(AND(LMG!B12=3,LMG!V12="Yes"),1,0)</f>
        <v>1</v>
      </c>
      <c r="BI8">
        <f>IF(AND(LMG!B12=4,LMG!V12="Yes"),1,0)</f>
        <v>0</v>
      </c>
      <c r="BJ8">
        <f>IF(AND(LMG!B12=5,LMG!V12="Yes"),1,0)</f>
        <v>0</v>
      </c>
      <c r="BK8">
        <f>IF(AND(LMG!B12=6,LMG!V12="Yes"),1,0)</f>
        <v>0</v>
      </c>
      <c r="BL8">
        <f>IF(AND(LMG!B12=7,LMG!V12="Yes"),1,0)</f>
        <v>0</v>
      </c>
      <c r="BM8">
        <f>IF(AND(LMG!B12=8,LMG!V12="Yes"),1,0)</f>
        <v>0</v>
      </c>
      <c r="BO8">
        <f>IF(AND(Shotgun!B12=1,Shotgun!V12="Yes"),1,0)</f>
        <v>0</v>
      </c>
      <c r="BP8">
        <f>IF(AND(Shotgun!B12=2,Shotgun!V12="Yes"),1,0)</f>
        <v>0</v>
      </c>
      <c r="BQ8">
        <f>IF(AND(Shotgun!B12=3,Shotgun!V12="Yes"),1,0)</f>
        <v>0</v>
      </c>
      <c r="BR8">
        <f>IF(AND(Shotgun!B12=4,Shotgun!V12="Yes"),1,0)</f>
        <v>0</v>
      </c>
      <c r="BS8">
        <f>IF(AND(Shotgun!B12=5,Shotgun!V12="Yes"),1,0)</f>
        <v>0</v>
      </c>
      <c r="BT8">
        <f>IF(AND(Shotgun!B12=6,Shotgun!V12="Yes"),1,0)</f>
        <v>0</v>
      </c>
      <c r="BU8">
        <f>IF(AND(Shotgun!B12=7,Shotgun!V12="Yes"),1,0)</f>
        <v>0</v>
      </c>
      <c r="BV8">
        <f>IF(AND(Shotgun!B12=8,Shotgun!V12="Yes"),1,0)</f>
        <v>0</v>
      </c>
      <c r="BX8">
        <f>IF(AND(Melee!B10=1,Melee!V10="Yes"),1,0)</f>
        <v>0</v>
      </c>
      <c r="BY8">
        <f>IF(AND(Melee!B10=2,Melee!V10="Yes"),1,0)</f>
        <v>0</v>
      </c>
      <c r="BZ8">
        <f>IF(AND(Melee!B10=3,Melee!V10="Yes"),1,0)</f>
        <v>0</v>
      </c>
      <c r="CA8">
        <f>IF(AND(Melee!B10=4,Melee!V10="Yes"),1,0)</f>
        <v>0</v>
      </c>
      <c r="CB8">
        <f>IF(AND(Melee!B10=5,Melee!V10="Yes"),1,0)</f>
        <v>0</v>
      </c>
      <c r="CC8">
        <f>IF(AND(Melee!B10=6,Melee!V10="Yes"),1,0)</f>
        <v>0</v>
      </c>
      <c r="CD8">
        <f>IF(AND(Melee!B10=7,Melee!V10="Yes"),1,0)</f>
        <v>0</v>
      </c>
      <c r="CE8">
        <f>IF(AND(Melee!B10=8,Melee!V10="Yes"),1,0)</f>
        <v>0</v>
      </c>
      <c r="CG8">
        <f>IF(AND(Misc!B10=1,Misc!P10="Yes"),1,0)</f>
        <v>0</v>
      </c>
      <c r="CH8">
        <f>IF(AND(Misc!B10=2,Misc!P10="Yes"),1,0)</f>
        <v>0</v>
      </c>
      <c r="CI8">
        <f>IF(AND(Misc!B10=3,Misc!P10="Yes"),1,0)</f>
        <v>0</v>
      </c>
      <c r="CJ8">
        <f>IF(AND(Misc!B10=4,Misc!P10="Yes"),1,0)</f>
        <v>0</v>
      </c>
      <c r="CK8">
        <f>IF(AND(Misc!B10=5,Misc!P10="Yes"),1,0)</f>
        <v>0</v>
      </c>
      <c r="CL8">
        <f>IF(AND(Misc!B10=6,Misc!P10="Yes"),1,0)</f>
        <v>0</v>
      </c>
      <c r="CM8">
        <f>IF(AND(Misc!B10=7,Misc!P10="Yes"),1,0)</f>
        <v>0</v>
      </c>
      <c r="CN8">
        <f>IF(AND(Misc!B10=8,Misc!P10="Yes"),1,0)</f>
        <v>0</v>
      </c>
    </row>
    <row r="9" spans="1:92">
      <c r="A9">
        <v>8</v>
      </c>
      <c r="B9">
        <f>COUNTIF(K:K, 1)+COUNTIF(T:T, 1)+COUNTIF(Z:Z, 1)+COUNTIF(AL:AL, 1)+COUNTIF(AU:AU, 1)+COUNTIF(BD:BD, 1)+COUNTIF(BJ:BJ, 1)+COUNTIF(BV:BV, 1)+COUNTIF(CE:CE, 1)+COUNTIF(CN:CN, 1)</f>
        <v>0</v>
      </c>
      <c r="D9">
        <f>IF(AND(Handgun!B12=1,Handgun!V12="Yes"),1,0)</f>
        <v>0</v>
      </c>
      <c r="E9">
        <f>IF(AND(Handgun!B12=2,Handgun!V12="Yes"),1,0)</f>
        <v>0</v>
      </c>
      <c r="F9">
        <f>IF(AND(Handgun!B12=3,Handgun!V12="Yes"),1,0)</f>
        <v>1</v>
      </c>
      <c r="G9">
        <f>IF(AND(Handgun!B12=4,Handgun!V12="Yes"),1,0)</f>
        <v>0</v>
      </c>
      <c r="H9">
        <f>IF(AND(Handgun!B12=5,Handgun!V12="Yes"),1,0)</f>
        <v>0</v>
      </c>
      <c r="I9">
        <f>IF(AND(Handgun!B12=6,Handgun!V12="Yes"),1,0)</f>
        <v>0</v>
      </c>
      <c r="J9">
        <f>IF(AND(Handgun!B12=7,Handgun!V12="Yes"),1,0)</f>
        <v>0</v>
      </c>
      <c r="K9">
        <f>IF(AND(Handgun!B12=8,Handgun!V12="Yes"),1,0)</f>
        <v>0</v>
      </c>
      <c r="M9">
        <f>IF(AND(Revolver!B12=1,Revolver!V12="Yes"),1,0)</f>
        <v>0</v>
      </c>
      <c r="N9">
        <f>IF(AND(Revolver!B12=1,Revolver!V12="Yes"),1,0)</f>
        <v>0</v>
      </c>
      <c r="O9">
        <f>IF(AND(Revolver!B12=1,Revolver!V12="Yes"),1,0)</f>
        <v>0</v>
      </c>
      <c r="P9">
        <f>IF(AND(Revolver!B12=1,Revolver!V12="Yes"),1,0)</f>
        <v>0</v>
      </c>
      <c r="Q9">
        <f>IF(AND(Revolver!B12=5,Revolver!V12="Yes"),1,0)</f>
        <v>0</v>
      </c>
      <c r="R9">
        <f>IF(AND(Revolver!B12=6,Revolver!V12="Yes"),1,0)</f>
        <v>0</v>
      </c>
      <c r="S9">
        <f>IF(AND(Revolver!B12=7,Revolver!V12="Yes"),1,0)</f>
        <v>0</v>
      </c>
      <c r="T9">
        <f>IF(AND(Revolver!B12=8,Revolver!V12="Yes"),1,0)</f>
        <v>0</v>
      </c>
      <c r="V9">
        <f>IF(AND(SMG!B13=1,SMG!V13="Yes"),1,0)</f>
        <v>0</v>
      </c>
      <c r="W9">
        <f>IF(AND(SMG!B13=2,SMG!V13="Yes"),1,0)</f>
        <v>0</v>
      </c>
      <c r="X9">
        <f>IF(AND(SMG!B13=3,SMG!V13="Yes"),1,0)</f>
        <v>0</v>
      </c>
      <c r="Y9">
        <f>IF(AND(SMG!B13=4,SMG!V13="Yes"),1,0)</f>
        <v>0</v>
      </c>
      <c r="Z9">
        <f>IF(AND(SMG!B13=5,SMG!V13="Yes"),1,0)</f>
        <v>0</v>
      </c>
      <c r="AA9">
        <f>IF(AND(SMG!B13=6,SMG!V13="Yes"),1,0)</f>
        <v>0</v>
      </c>
      <c r="AB9">
        <f>IF(AND(SMG!B13=7,SMG!V13="Yes"),1,0)</f>
        <v>0</v>
      </c>
      <c r="AC9">
        <f>IF(AND(SMG!B13=8,SMG!V13="Yes"),1,0)</f>
        <v>0</v>
      </c>
      <c r="AE9">
        <f>IF(AND(Rifle!B13=1,Rifle!V13="Yes"),1,0)</f>
        <v>0</v>
      </c>
      <c r="AF9">
        <f>IF(AND(Rifle!B13=2,Rifle!V13="Yes"),1,0)</f>
        <v>0</v>
      </c>
      <c r="AG9">
        <f>IF(AND(Rifle!B13=3,Rifle!V13="Yes"),1,0)</f>
        <v>0</v>
      </c>
      <c r="AH9">
        <f>IF(AND(Rifle!B13=4,Rifle!V13="Yes"),1,0)</f>
        <v>0</v>
      </c>
      <c r="AI9">
        <f>IF(AND(Rifle!B13=5,Rifle!V13="Yes"),1,0)</f>
        <v>0</v>
      </c>
      <c r="AJ9">
        <f>IF(AND(Rifle!B13=6,Rifle!V13="Yes"),1,0)</f>
        <v>0</v>
      </c>
      <c r="AK9">
        <f>IF(AND(Rifle!B13=7,Rifle!V13="Yes"),1,0)</f>
        <v>0</v>
      </c>
      <c r="AL9">
        <f>IF(AND(Rifle!B13=8,Rifle!V13="Yes"),1,0)</f>
        <v>0</v>
      </c>
      <c r="AN9">
        <f>IF(AND('Sniper Rifle'!B12=1,'Sniper Rifle'!V12="Yes"),1,0)</f>
        <v>0</v>
      </c>
      <c r="AO9">
        <f>IF(AND('Sniper Rifle'!B12=2,'Sniper Rifle'!V12="Yes"),1,0)</f>
        <v>0</v>
      </c>
      <c r="AP9">
        <f>IF(AND('Sniper Rifle'!B12=3,'Sniper Rifle'!V12="Yes"),1,0)</f>
        <v>0</v>
      </c>
      <c r="AQ9">
        <f>IF(AND('Sniper Rifle'!B12=4,'Sniper Rifle'!V12="Yes"),1,0)</f>
        <v>0</v>
      </c>
      <c r="AR9">
        <f>IF(AND('Sniper Rifle'!B12=5,'Sniper Rifle'!V12="Yes"),1,0)</f>
        <v>0</v>
      </c>
      <c r="AS9">
        <f>IF(AND('Sniper Rifle'!B12=6,'Sniper Rifle'!V12="Yes"),1,0)</f>
        <v>0</v>
      </c>
      <c r="AT9">
        <f>IF(AND('Sniper Rifle'!B12=7,'Sniper Rifle'!V12="Yes"),1,0)</f>
        <v>0</v>
      </c>
      <c r="AU9">
        <f>IF(AND('Sniper Rifle'!B12=8,'Sniper Rifle'!V12="Yes"),1,0)</f>
        <v>0</v>
      </c>
      <c r="AW9">
        <f>IF(AND('Spacer Rifle'!B12=1,'Spacer Rifle'!V12="Yes"),1,0)</f>
        <v>0</v>
      </c>
      <c r="AX9">
        <f>IF(AND('Spacer Rifle'!B12=2,'Spacer Rifle'!V12="Yes"),1,0)</f>
        <v>0</v>
      </c>
      <c r="AY9">
        <f>IF(AND('Spacer Rifle'!B12=3,'Spacer Rifle'!V12="Yes"),1,0)</f>
        <v>0</v>
      </c>
      <c r="AZ9">
        <f>IF(AND('Spacer Rifle'!B12=4,'Spacer Rifle'!V12="Yes"),1,0)</f>
        <v>0</v>
      </c>
      <c r="BA9">
        <f>IF(AND('Spacer Rifle'!B12=5,'Spacer Rifle'!V12="Yes"),1,0)</f>
        <v>0</v>
      </c>
      <c r="BB9">
        <f>IF(AND('Spacer Rifle'!B12=6,'Spacer Rifle'!V12="Yes"),1,0)</f>
        <v>0</v>
      </c>
      <c r="BC9">
        <f>IF(AND('Spacer Rifle'!B12=7,'Spacer Rifle'!V12="Yes"),1,0)</f>
        <v>0</v>
      </c>
      <c r="BD9">
        <f>IF(AND('Spacer Rifle'!B12=8,'Spacer Rifle'!V12="Yes"),1,0)</f>
        <v>0</v>
      </c>
      <c r="BF9">
        <f>IF(AND(LMG!B13=1,LMG!V13="Yes"),1,0)</f>
        <v>0</v>
      </c>
      <c r="BG9">
        <f>IF(AND(LMG!B13=2,LMG!V13="Yes"),1,0)</f>
        <v>0</v>
      </c>
      <c r="BH9">
        <f>IF(AND(LMG!B13=3,LMG!V13="Yes"),1,0)</f>
        <v>0</v>
      </c>
      <c r="BI9">
        <f>IF(AND(LMG!B13=4,LMG!V13="Yes"),1,0)</f>
        <v>0</v>
      </c>
      <c r="BJ9">
        <f>IF(AND(LMG!B13=5,LMG!V13="Yes"),1,0)</f>
        <v>0</v>
      </c>
      <c r="BK9">
        <f>IF(AND(LMG!B13=6,LMG!V13="Yes"),1,0)</f>
        <v>0</v>
      </c>
      <c r="BL9">
        <f>IF(AND(LMG!B13=7,LMG!V13="Yes"),1,0)</f>
        <v>0</v>
      </c>
      <c r="BM9">
        <f>IF(AND(LMG!B13=8,LMG!V13="Yes"),1,0)</f>
        <v>0</v>
      </c>
      <c r="BO9">
        <f>IF(AND(Shotgun!B13=1,Shotgun!V13="Yes"),1,0)</f>
        <v>0</v>
      </c>
      <c r="BP9">
        <f>IF(AND(Shotgun!B13=2,Shotgun!V13="Yes"),1,0)</f>
        <v>0</v>
      </c>
      <c r="BQ9">
        <f>IF(AND(Shotgun!B13=3,Shotgun!V13="Yes"),1,0)</f>
        <v>0</v>
      </c>
      <c r="BR9">
        <f>IF(AND(Shotgun!B13=4,Shotgun!V13="Yes"),1,0)</f>
        <v>0</v>
      </c>
      <c r="BS9">
        <f>IF(AND(Shotgun!B13=5,Shotgun!V13="Yes"),1,0)</f>
        <v>0</v>
      </c>
      <c r="BT9">
        <f>IF(AND(Shotgun!B13=6,Shotgun!V13="Yes"),1,0)</f>
        <v>0</v>
      </c>
      <c r="BU9">
        <f>IF(AND(Shotgun!B13=7,Shotgun!V13="Yes"),1,0)</f>
        <v>0</v>
      </c>
      <c r="BV9">
        <f>IF(AND(Shotgun!B13=8,Shotgun!V13="Yes"),1,0)</f>
        <v>0</v>
      </c>
      <c r="BX9">
        <f>IF(AND(Melee!B11=1,Melee!V11="Yes"),1,0)</f>
        <v>0</v>
      </c>
      <c r="BY9">
        <f>IF(AND(Melee!B11=2,Melee!V11="Yes"),1,0)</f>
        <v>0</v>
      </c>
      <c r="BZ9">
        <f>IF(AND(Melee!B11=3,Melee!V11="Yes"),1,0)</f>
        <v>0</v>
      </c>
      <c r="CA9">
        <f>IF(AND(Melee!B11=4,Melee!V11="Yes"),1,0)</f>
        <v>0</v>
      </c>
      <c r="CB9">
        <f>IF(AND(Melee!B11=5,Melee!V11="Yes"),1,0)</f>
        <v>0</v>
      </c>
      <c r="CC9">
        <f>IF(AND(Melee!B11=6,Melee!V11="Yes"),1,0)</f>
        <v>0</v>
      </c>
      <c r="CD9">
        <f>IF(AND(Melee!B11=7,Melee!V11="Yes"),1,0)</f>
        <v>0</v>
      </c>
      <c r="CE9">
        <f>IF(AND(Melee!B11=8,Melee!V11="Yes"),1,0)</f>
        <v>0</v>
      </c>
      <c r="CG9">
        <f>IF(AND(Misc!B11=1,Misc!P11="Yes"),1,0)</f>
        <v>0</v>
      </c>
      <c r="CH9">
        <f>IF(AND(Misc!B11=2,Misc!P11="Yes"),1,0)</f>
        <v>0</v>
      </c>
      <c r="CI9">
        <f>IF(AND(Misc!B11=3,Misc!P11="Yes"),1,0)</f>
        <v>0</v>
      </c>
      <c r="CJ9">
        <f>IF(AND(Misc!B11=4,Misc!P11="Yes"),1,0)</f>
        <v>0</v>
      </c>
      <c r="CK9">
        <f>IF(AND(Misc!B11=5,Misc!P11="Yes"),1,0)</f>
        <v>0</v>
      </c>
      <c r="CL9">
        <f>IF(AND(Misc!B11=6,Misc!P11="Yes"),1,0)</f>
        <v>0</v>
      </c>
      <c r="CM9">
        <f>IF(AND(Misc!B11=7,Misc!P11="Yes"),1,0)</f>
        <v>0</v>
      </c>
      <c r="CN9">
        <f>IF(AND(Misc!B11=8,Misc!P11="Yes"),1,0)</f>
        <v>0</v>
      </c>
    </row>
    <row r="10" spans="1:92">
      <c r="D10">
        <f>IF(AND(Handgun!B13=1,Handgun!V13="Yes"),1,0)</f>
        <v>0</v>
      </c>
      <c r="E10">
        <f>IF(AND(Handgun!B13=2,Handgun!V13="Yes"),1,0)</f>
        <v>0</v>
      </c>
      <c r="F10">
        <f>IF(AND(Handgun!B13=3,Handgun!V13="Yes"),1,0)</f>
        <v>0</v>
      </c>
      <c r="G10">
        <f>IF(AND(Handgun!B13=4,Handgun!V13="Yes"),1,0)</f>
        <v>0</v>
      </c>
      <c r="H10">
        <f>IF(AND(Handgun!B13=5,Handgun!V13="Yes"),1,0)</f>
        <v>0</v>
      </c>
      <c r="I10">
        <f>IF(AND(Handgun!B13=6,Handgun!V13="Yes"),1,0)</f>
        <v>0</v>
      </c>
      <c r="J10">
        <f>IF(AND(Handgun!B13=7,Handgun!V13="Yes"),1,0)</f>
        <v>0</v>
      </c>
      <c r="K10">
        <f>IF(AND(Handgun!B13=8,Handgun!V13="Yes"),1,0)</f>
        <v>0</v>
      </c>
      <c r="M10">
        <f>IF(AND(Revolver!B13=1,Revolver!V13="Yes"),1,0)</f>
        <v>0</v>
      </c>
      <c r="N10">
        <f>IF(AND(Revolver!B13=1,Revolver!V13="Yes"),1,0)</f>
        <v>0</v>
      </c>
      <c r="O10">
        <f>IF(AND(Revolver!B13=1,Revolver!V13="Yes"),1,0)</f>
        <v>0</v>
      </c>
      <c r="P10">
        <f>IF(AND(Revolver!B13=1,Revolver!V13="Yes"),1,0)</f>
        <v>0</v>
      </c>
      <c r="Q10">
        <f>IF(AND(Revolver!B13=5,Revolver!V13="Yes"),1,0)</f>
        <v>0</v>
      </c>
      <c r="R10">
        <f>IF(AND(Revolver!B13=6,Revolver!V13="Yes"),1,0)</f>
        <v>0</v>
      </c>
      <c r="S10">
        <f>IF(AND(Revolver!B13=7,Revolver!V13="Yes"),1,0)</f>
        <v>0</v>
      </c>
      <c r="T10">
        <f>IF(AND(Revolver!B13=8,Revolver!V13="Yes"),1,0)</f>
        <v>0</v>
      </c>
      <c r="V10">
        <f>IF(AND(SMG!B14=1,SMG!V14="Yes"),1,0)</f>
        <v>0</v>
      </c>
      <c r="W10">
        <f>IF(AND(SMG!B14=2,SMG!V14="Yes"),1,0)</f>
        <v>0</v>
      </c>
      <c r="X10">
        <f>IF(AND(SMG!B14=3,SMG!V14="Yes"),1,0)</f>
        <v>0</v>
      </c>
      <c r="Y10">
        <f>IF(AND(SMG!B14=4,SMG!V14="Yes"),1,0)</f>
        <v>0</v>
      </c>
      <c r="Z10">
        <f>IF(AND(SMG!B14=5,SMG!V14="Yes"),1,0)</f>
        <v>0</v>
      </c>
      <c r="AA10">
        <f>IF(AND(SMG!B14=6,SMG!V14="Yes"),1,0)</f>
        <v>0</v>
      </c>
      <c r="AB10">
        <f>IF(AND(SMG!B14=7,SMG!V14="Yes"),1,0)</f>
        <v>0</v>
      </c>
      <c r="AC10">
        <f>IF(AND(SMG!B14=8,SMG!V14="Yes"),1,0)</f>
        <v>0</v>
      </c>
      <c r="AE10">
        <f>IF(AND(Rifle!B14=1,Rifle!V14="Yes"),1,0)</f>
        <v>0</v>
      </c>
      <c r="AF10">
        <f>IF(AND(Rifle!B14=2,Rifle!V14="Yes"),1,0)</f>
        <v>0</v>
      </c>
      <c r="AG10">
        <f>IF(AND(Rifle!B14=3,Rifle!V14="Yes"),1,0)</f>
        <v>0</v>
      </c>
      <c r="AH10">
        <f>IF(AND(Rifle!B14=4,Rifle!V14="Yes"),1,0)</f>
        <v>0</v>
      </c>
      <c r="AI10">
        <f>IF(AND(Rifle!B14=5,Rifle!V14="Yes"),1,0)</f>
        <v>0</v>
      </c>
      <c r="AJ10">
        <f>IF(AND(Rifle!B14=6,Rifle!V14="Yes"),1,0)</f>
        <v>0</v>
      </c>
      <c r="AK10">
        <f>IF(AND(Rifle!B14=7,Rifle!V14="Yes"),1,0)</f>
        <v>0</v>
      </c>
      <c r="AL10">
        <f>IF(AND(Rifle!B14=8,Rifle!V14="Yes"),1,0)</f>
        <v>0</v>
      </c>
      <c r="AN10">
        <f>IF(AND('Sniper Rifle'!B13=1,'Sniper Rifle'!V13="Yes"),1,0)</f>
        <v>0</v>
      </c>
      <c r="AO10">
        <f>IF(AND('Sniper Rifle'!B13=2,'Sniper Rifle'!V13="Yes"),1,0)</f>
        <v>0</v>
      </c>
      <c r="AP10">
        <f>IF(AND('Sniper Rifle'!B13=3,'Sniper Rifle'!V13="Yes"),1,0)</f>
        <v>1</v>
      </c>
      <c r="AQ10">
        <f>IF(AND('Sniper Rifle'!B13=4,'Sniper Rifle'!V13="Yes"),1,0)</f>
        <v>0</v>
      </c>
      <c r="AR10">
        <f>IF(AND('Sniper Rifle'!B13=5,'Sniper Rifle'!V13="Yes"),1,0)</f>
        <v>0</v>
      </c>
      <c r="AS10">
        <f>IF(AND('Sniper Rifle'!B13=6,'Sniper Rifle'!V13="Yes"),1,0)</f>
        <v>0</v>
      </c>
      <c r="AT10">
        <f>IF(AND('Sniper Rifle'!B13=7,'Sniper Rifle'!V13="Yes"),1,0)</f>
        <v>0</v>
      </c>
      <c r="AU10">
        <f>IF(AND('Sniper Rifle'!B13=8,'Sniper Rifle'!V13="Yes"),1,0)</f>
        <v>0</v>
      </c>
      <c r="AW10">
        <f>IF(AND('Spacer Rifle'!B13=1,'Spacer Rifle'!V13="Yes"),1,0)</f>
        <v>0</v>
      </c>
      <c r="AX10">
        <f>IF(AND('Spacer Rifle'!B13=2,'Spacer Rifle'!V13="Yes"),1,0)</f>
        <v>0</v>
      </c>
      <c r="AY10">
        <f>IF(AND('Spacer Rifle'!B13=3,'Spacer Rifle'!V13="Yes"),1,0)</f>
        <v>0</v>
      </c>
      <c r="AZ10">
        <f>IF(AND('Spacer Rifle'!B13=4,'Spacer Rifle'!V13="Yes"),1,0)</f>
        <v>0</v>
      </c>
      <c r="BA10">
        <f>IF(AND('Spacer Rifle'!B13=5,'Spacer Rifle'!V13="Yes"),1,0)</f>
        <v>0</v>
      </c>
      <c r="BB10">
        <f>IF(AND('Spacer Rifle'!B13=6,'Spacer Rifle'!V13="Yes"),1,0)</f>
        <v>0</v>
      </c>
      <c r="BC10">
        <f>IF(AND('Spacer Rifle'!B13=7,'Spacer Rifle'!V13="Yes"),1,0)</f>
        <v>0</v>
      </c>
      <c r="BD10">
        <f>IF(AND('Spacer Rifle'!B13=8,'Spacer Rifle'!V13="Yes"),1,0)</f>
        <v>0</v>
      </c>
      <c r="BF10">
        <f>IF(AND(LMG!B14=1,LMG!V14="Yes"),1,0)</f>
        <v>0</v>
      </c>
      <c r="BG10">
        <f>IF(AND(LMG!B14=2,LMG!V14="Yes"),1,0)</f>
        <v>0</v>
      </c>
      <c r="BH10">
        <f>IF(AND(LMG!B14=3,LMG!V14="Yes"),1,0)</f>
        <v>0</v>
      </c>
      <c r="BI10">
        <f>IF(AND(LMG!B14=4,LMG!V14="Yes"),1,0)</f>
        <v>0</v>
      </c>
      <c r="BJ10">
        <f>IF(AND(LMG!B14=5,LMG!V14="Yes"),1,0)</f>
        <v>0</v>
      </c>
      <c r="BK10">
        <f>IF(AND(LMG!B14=6,LMG!V14="Yes"),1,0)</f>
        <v>0</v>
      </c>
      <c r="BL10">
        <f>IF(AND(LMG!B14=7,LMG!V14="Yes"),1,0)</f>
        <v>0</v>
      </c>
      <c r="BM10">
        <f>IF(AND(LMG!B14=8,LMG!V14="Yes"),1,0)</f>
        <v>0</v>
      </c>
      <c r="BO10">
        <f>IF(AND(Shotgun!B14=1,Shotgun!V14="Yes"),1,0)</f>
        <v>0</v>
      </c>
      <c r="BP10">
        <f>IF(AND(Shotgun!B14=2,Shotgun!V14="Yes"),1,0)</f>
        <v>0</v>
      </c>
      <c r="BQ10">
        <f>IF(AND(Shotgun!B14=3,Shotgun!V14="Yes"),1,0)</f>
        <v>0</v>
      </c>
      <c r="BR10">
        <f>IF(AND(Shotgun!B14=4,Shotgun!V14="Yes"),1,0)</f>
        <v>0</v>
      </c>
      <c r="BS10">
        <f>IF(AND(Shotgun!B14=5,Shotgun!V14="Yes"),1,0)</f>
        <v>0</v>
      </c>
      <c r="BT10">
        <f>IF(AND(Shotgun!B14=6,Shotgun!V14="Yes"),1,0)</f>
        <v>0</v>
      </c>
      <c r="BU10">
        <f>IF(AND(Shotgun!B14=7,Shotgun!V14="Yes"),1,0)</f>
        <v>0</v>
      </c>
      <c r="BV10">
        <f>IF(AND(Shotgun!B14=8,Shotgun!V14="Yes"),1,0)</f>
        <v>0</v>
      </c>
      <c r="BX10">
        <f>IF(AND(Melee!B12=1,Melee!V12="Yes"),1,0)</f>
        <v>0</v>
      </c>
      <c r="BY10">
        <f>IF(AND(Melee!B12=2,Melee!V12="Yes"),1,0)</f>
        <v>0</v>
      </c>
      <c r="BZ10">
        <f>IF(AND(Melee!B12=3,Melee!V12="Yes"),1,0)</f>
        <v>0</v>
      </c>
      <c r="CA10">
        <f>IF(AND(Melee!B12=4,Melee!V12="Yes"),1,0)</f>
        <v>0</v>
      </c>
      <c r="CB10">
        <f>IF(AND(Melee!B12=5,Melee!V12="Yes"),1,0)</f>
        <v>0</v>
      </c>
      <c r="CC10">
        <f>IF(AND(Melee!B12=6,Melee!V12="Yes"),1,0)</f>
        <v>0</v>
      </c>
      <c r="CD10">
        <f>IF(AND(Melee!B12=7,Melee!V12="Yes"),1,0)</f>
        <v>0</v>
      </c>
      <c r="CE10">
        <f>IF(AND(Melee!B12=8,Melee!V12="Yes"),1,0)</f>
        <v>0</v>
      </c>
      <c r="CG10">
        <f>IF(AND(Misc!B12=1,Misc!P12="Yes"),1,0)</f>
        <v>0</v>
      </c>
      <c r="CH10">
        <f>IF(AND(Misc!B12=2,Misc!P12="Yes"),1,0)</f>
        <v>0</v>
      </c>
      <c r="CI10">
        <f>IF(AND(Misc!B12=3,Misc!P12="Yes"),1,0)</f>
        <v>0</v>
      </c>
      <c r="CJ10">
        <f>IF(AND(Misc!B12=4,Misc!P12="Yes"),1,0)</f>
        <v>0</v>
      </c>
      <c r="CK10">
        <f>IF(AND(Misc!B12=5,Misc!P12="Yes"),1,0)</f>
        <v>0</v>
      </c>
      <c r="CL10">
        <f>IF(AND(Misc!B12=6,Misc!P12="Yes"),1,0)</f>
        <v>0</v>
      </c>
      <c r="CM10">
        <f>IF(AND(Misc!B12=7,Misc!P12="Yes"),1,0)</f>
        <v>0</v>
      </c>
      <c r="CN10">
        <f>IF(AND(Misc!B12=8,Misc!P12="Yes"),1,0)</f>
        <v>0</v>
      </c>
    </row>
    <row r="11" spans="1:92">
      <c r="D11">
        <f>IF(AND(Handgun!B14=1,Handgun!V14="Yes"),1,0)</f>
        <v>0</v>
      </c>
      <c r="E11">
        <f>IF(AND(Handgun!B14=2,Handgun!V14="Yes"),1,0)</f>
        <v>0</v>
      </c>
      <c r="F11">
        <f>IF(AND(Handgun!B14=3,Handgun!V14="Yes"),1,0)</f>
        <v>0</v>
      </c>
      <c r="G11">
        <f>IF(AND(Handgun!B14=4,Handgun!V14="Yes"),1,0)</f>
        <v>0</v>
      </c>
      <c r="H11">
        <f>IF(AND(Handgun!B14=5,Handgun!V14="Yes"),1,0)</f>
        <v>0</v>
      </c>
      <c r="I11">
        <f>IF(AND(Handgun!B14=6,Handgun!V14="Yes"),1,0)</f>
        <v>0</v>
      </c>
      <c r="J11">
        <f>IF(AND(Handgun!B14=7,Handgun!V14="Yes"),1,0)</f>
        <v>0</v>
      </c>
      <c r="K11">
        <f>IF(AND(Handgun!B14=8,Handgun!V14="Yes"),1,0)</f>
        <v>0</v>
      </c>
      <c r="M11">
        <f>IF(AND(Revolver!B14=1,Revolver!V14="Yes"),1,0)</f>
        <v>0</v>
      </c>
      <c r="N11">
        <f>IF(AND(Revolver!B14=1,Revolver!V14="Yes"),1,0)</f>
        <v>0</v>
      </c>
      <c r="O11">
        <f>IF(AND(Revolver!B14=1,Revolver!V14="Yes"),1,0)</f>
        <v>0</v>
      </c>
      <c r="P11">
        <f>IF(AND(Revolver!B14=1,Revolver!V14="Yes"),1,0)</f>
        <v>0</v>
      </c>
      <c r="Q11">
        <f>IF(AND(Revolver!B14=5,Revolver!V14="Yes"),1,0)</f>
        <v>0</v>
      </c>
      <c r="R11">
        <f>IF(AND(Revolver!B14=6,Revolver!V14="Yes"),1,0)</f>
        <v>0</v>
      </c>
      <c r="S11">
        <f>IF(AND(Revolver!B14=7,Revolver!V14="Yes"),1,0)</f>
        <v>0</v>
      </c>
      <c r="T11">
        <f>IF(AND(Revolver!B14=8,Revolver!V14="Yes"),1,0)</f>
        <v>0</v>
      </c>
      <c r="V11">
        <f>IF(AND(SMG!B15=1,SMG!V15="Yes"),1,0)</f>
        <v>0</v>
      </c>
      <c r="W11">
        <f>IF(AND(SMG!B15=2,SMG!V15="Yes"),1,0)</f>
        <v>0</v>
      </c>
      <c r="X11">
        <f>IF(AND(SMG!B15=3,SMG!V15="Yes"),1,0)</f>
        <v>0</v>
      </c>
      <c r="Y11">
        <f>IF(AND(SMG!B15=4,SMG!V15="Yes"),1,0)</f>
        <v>0</v>
      </c>
      <c r="Z11">
        <f>IF(AND(SMG!B15=5,SMG!V15="Yes"),1,0)</f>
        <v>0</v>
      </c>
      <c r="AA11">
        <f>IF(AND(SMG!B15=6,SMG!V15="Yes"),1,0)</f>
        <v>0</v>
      </c>
      <c r="AB11">
        <f>IF(AND(SMG!B15=7,SMG!V15="Yes"),1,0)</f>
        <v>0</v>
      </c>
      <c r="AC11">
        <f>IF(AND(SMG!B15=8,SMG!V15="Yes"),1,0)</f>
        <v>0</v>
      </c>
      <c r="AE11">
        <f>IF(AND(Rifle!B15=1,Rifle!V15="Yes"),1,0)</f>
        <v>0</v>
      </c>
      <c r="AF11">
        <f>IF(AND(Rifle!B15=2,Rifle!V15="Yes"),1,0)</f>
        <v>0</v>
      </c>
      <c r="AG11">
        <f>IF(AND(Rifle!B15=3,Rifle!V15="Yes"),1,0)</f>
        <v>0</v>
      </c>
      <c r="AH11">
        <f>IF(AND(Rifle!B15=4,Rifle!V15="Yes"),1,0)</f>
        <v>0</v>
      </c>
      <c r="AI11">
        <f>IF(AND(Rifle!B15=5,Rifle!V15="Yes"),1,0)</f>
        <v>0</v>
      </c>
      <c r="AJ11">
        <f>IF(AND(Rifle!B15=6,Rifle!V15="Yes"),1,0)</f>
        <v>0</v>
      </c>
      <c r="AK11">
        <f>IF(AND(Rifle!B15=7,Rifle!V15="Yes"),1,0)</f>
        <v>0</v>
      </c>
      <c r="AL11">
        <f>IF(AND(Rifle!B15=8,Rifle!V15="Yes"),1,0)</f>
        <v>0</v>
      </c>
      <c r="AN11">
        <f>IF(AND('Sniper Rifle'!B14=1,'Sniper Rifle'!V14="Yes"),1,0)</f>
        <v>0</v>
      </c>
      <c r="AO11">
        <f>IF(AND('Sniper Rifle'!B14=2,'Sniper Rifle'!V14="Yes"),1,0)</f>
        <v>0</v>
      </c>
      <c r="AP11">
        <f>IF(AND('Sniper Rifle'!B14=3,'Sniper Rifle'!V14="Yes"),1,0)</f>
        <v>0</v>
      </c>
      <c r="AQ11">
        <f>IF(AND('Sniper Rifle'!B14=4,'Sniper Rifle'!V14="Yes"),1,0)</f>
        <v>0</v>
      </c>
      <c r="AR11">
        <f>IF(AND('Sniper Rifle'!B14=5,'Sniper Rifle'!V14="Yes"),1,0)</f>
        <v>0</v>
      </c>
      <c r="AS11">
        <f>IF(AND('Sniper Rifle'!B14=6,'Sniper Rifle'!V14="Yes"),1,0)</f>
        <v>0</v>
      </c>
      <c r="AT11">
        <f>IF(AND('Sniper Rifle'!B14=7,'Sniper Rifle'!V14="Yes"),1,0)</f>
        <v>0</v>
      </c>
      <c r="AU11">
        <f>IF(AND('Sniper Rifle'!B14=8,'Sniper Rifle'!V14="Yes"),1,0)</f>
        <v>0</v>
      </c>
      <c r="AW11">
        <f>IF(AND('Spacer Rifle'!B14=1,'Spacer Rifle'!V14="Yes"),1,0)</f>
        <v>0</v>
      </c>
      <c r="AX11">
        <f>IF(AND('Spacer Rifle'!B14=2,'Spacer Rifle'!V14="Yes"),1,0)</f>
        <v>0</v>
      </c>
      <c r="AY11">
        <f>IF(AND('Spacer Rifle'!B14=3,'Spacer Rifle'!V14="Yes"),1,0)</f>
        <v>0</v>
      </c>
      <c r="AZ11">
        <f>IF(AND('Spacer Rifle'!B14=4,'Spacer Rifle'!V14="Yes"),1,0)</f>
        <v>0</v>
      </c>
      <c r="BA11">
        <f>IF(AND('Spacer Rifle'!B14=5,'Spacer Rifle'!V14="Yes"),1,0)</f>
        <v>0</v>
      </c>
      <c r="BB11">
        <f>IF(AND('Spacer Rifle'!B14=6,'Spacer Rifle'!V14="Yes"),1,0)</f>
        <v>0</v>
      </c>
      <c r="BC11">
        <f>IF(AND('Spacer Rifle'!B14=7,'Spacer Rifle'!V14="Yes"),1,0)</f>
        <v>0</v>
      </c>
      <c r="BD11">
        <f>IF(AND('Spacer Rifle'!B14=8,'Spacer Rifle'!V14="Yes"),1,0)</f>
        <v>0</v>
      </c>
      <c r="BF11">
        <f>IF(AND(LMG!B15=1,LMG!V15="Yes"),1,0)</f>
        <v>0</v>
      </c>
      <c r="BG11">
        <f>IF(AND(LMG!B15=2,LMG!V15="Yes"),1,0)</f>
        <v>0</v>
      </c>
      <c r="BH11">
        <f>IF(AND(LMG!B15=3,LMG!V15="Yes"),1,0)</f>
        <v>0</v>
      </c>
      <c r="BI11">
        <f>IF(AND(LMG!B15=4,LMG!V15="Yes"),1,0)</f>
        <v>0</v>
      </c>
      <c r="BJ11">
        <f>IF(AND(LMG!B15=5,LMG!V15="Yes"),1,0)</f>
        <v>0</v>
      </c>
      <c r="BK11">
        <f>IF(AND(LMG!B15=6,LMG!V15="Yes"),1,0)</f>
        <v>0</v>
      </c>
      <c r="BL11">
        <f>IF(AND(LMG!B15=7,LMG!V15="Yes"),1,0)</f>
        <v>0</v>
      </c>
      <c r="BM11">
        <f>IF(AND(LMG!B15=8,LMG!V15="Yes"),1,0)</f>
        <v>0</v>
      </c>
      <c r="BO11">
        <f>IF(AND(Shotgun!B15=1,Shotgun!V15="Yes"),1,0)</f>
        <v>0</v>
      </c>
      <c r="BP11">
        <f>IF(AND(Shotgun!B15=2,Shotgun!V15="Yes"),1,0)</f>
        <v>0</v>
      </c>
      <c r="BQ11">
        <f>IF(AND(Shotgun!B15=3,Shotgun!V15="Yes"),1,0)</f>
        <v>0</v>
      </c>
      <c r="BR11">
        <f>IF(AND(Shotgun!B15=4,Shotgun!V15="Yes"),1,0)</f>
        <v>0</v>
      </c>
      <c r="BS11">
        <f>IF(AND(Shotgun!B15=5,Shotgun!V15="Yes"),1,0)</f>
        <v>0</v>
      </c>
      <c r="BT11">
        <f>IF(AND(Shotgun!B15=6,Shotgun!V15="Yes"),1,0)</f>
        <v>0</v>
      </c>
      <c r="BU11">
        <f>IF(AND(Shotgun!B15=7,Shotgun!V15="Yes"),1,0)</f>
        <v>0</v>
      </c>
      <c r="BV11">
        <f>IF(AND(Shotgun!B15=8,Shotgun!V15="Yes"),1,0)</f>
        <v>0</v>
      </c>
      <c r="BX11">
        <f>IF(AND(Melee!B13=1,Melee!V13="Yes"),1,0)</f>
        <v>0</v>
      </c>
      <c r="BY11">
        <f>IF(AND(Melee!B13=2,Melee!V13="Yes"),1,0)</f>
        <v>0</v>
      </c>
      <c r="BZ11">
        <f>IF(AND(Melee!B13=3,Melee!V13="Yes"),1,0)</f>
        <v>0</v>
      </c>
      <c r="CA11">
        <f>IF(AND(Melee!B13=4,Melee!V13="Yes"),1,0)</f>
        <v>0</v>
      </c>
      <c r="CB11">
        <f>IF(AND(Melee!B13=5,Melee!V13="Yes"),1,0)</f>
        <v>0</v>
      </c>
      <c r="CC11">
        <f>IF(AND(Melee!B13=6,Melee!V13="Yes"),1,0)</f>
        <v>0</v>
      </c>
      <c r="CD11">
        <f>IF(AND(Melee!B13=7,Melee!V13="Yes"),1,0)</f>
        <v>0</v>
      </c>
      <c r="CE11">
        <f>IF(AND(Melee!B13=8,Melee!V13="Yes"),1,0)</f>
        <v>0</v>
      </c>
      <c r="CG11">
        <f>IF(AND(Misc!B13=1,Misc!P13="Yes"),1,0)</f>
        <v>0</v>
      </c>
      <c r="CH11">
        <f>IF(AND(Misc!B13=2,Misc!P13="Yes"),1,0)</f>
        <v>0</v>
      </c>
      <c r="CI11">
        <f>IF(AND(Misc!B13=3,Misc!P13="Yes"),1,0)</f>
        <v>0</v>
      </c>
      <c r="CJ11">
        <f>IF(AND(Misc!B13=4,Misc!P13="Yes"),1,0)</f>
        <v>0</v>
      </c>
      <c r="CK11">
        <f>IF(AND(Misc!B13=5,Misc!P13="Yes"),1,0)</f>
        <v>0</v>
      </c>
      <c r="CL11">
        <f>IF(AND(Misc!B13=6,Misc!P13="Yes"),1,0)</f>
        <v>0</v>
      </c>
      <c r="CM11">
        <f>IF(AND(Misc!B13=7,Misc!P13="Yes"),1,0)</f>
        <v>0</v>
      </c>
      <c r="CN11">
        <f>IF(AND(Misc!B13=8,Misc!P13="Yes"),1,0)</f>
        <v>0</v>
      </c>
    </row>
    <row r="12" spans="1:92">
      <c r="D12">
        <f>IF(AND(Handgun!B15=1,Handgun!V15="Yes"),1,0)</f>
        <v>0</v>
      </c>
      <c r="E12">
        <f>IF(AND(Handgun!B15=2,Handgun!V15="Yes"),1,0)</f>
        <v>0</v>
      </c>
      <c r="F12">
        <f>IF(AND(Handgun!B15=3,Handgun!V15="Yes"),1,0)</f>
        <v>0</v>
      </c>
      <c r="G12">
        <f>IF(AND(Handgun!B15=4,Handgun!V15="Yes"),1,0)</f>
        <v>0</v>
      </c>
      <c r="H12">
        <f>IF(AND(Handgun!B15=5,Handgun!V15="Yes"),1,0)</f>
        <v>0</v>
      </c>
      <c r="I12">
        <f>IF(AND(Handgun!B15=6,Handgun!V15="Yes"),1,0)</f>
        <v>0</v>
      </c>
      <c r="J12">
        <f>IF(AND(Handgun!B15=7,Handgun!V15="Yes"),1,0)</f>
        <v>0</v>
      </c>
      <c r="K12">
        <f>IF(AND(Handgun!B15=8,Handgun!V15="Yes"),1,0)</f>
        <v>0</v>
      </c>
      <c r="M12">
        <f>IF(AND(Revolver!B15=1,Revolver!V15="Yes"),1,0)</f>
        <v>0</v>
      </c>
      <c r="N12">
        <f>IF(AND(Revolver!B15=1,Revolver!V15="Yes"),1,0)</f>
        <v>0</v>
      </c>
      <c r="O12">
        <f>IF(AND(Revolver!B15=1,Revolver!V15="Yes"),1,0)</f>
        <v>0</v>
      </c>
      <c r="P12">
        <f>IF(AND(Revolver!B15=1,Revolver!V15="Yes"),1,0)</f>
        <v>0</v>
      </c>
      <c r="Q12">
        <f>IF(AND(Revolver!B15=5,Revolver!V15="Yes"),1,0)</f>
        <v>0</v>
      </c>
      <c r="R12">
        <f>IF(AND(Revolver!B15=6,Revolver!V15="Yes"),1,0)</f>
        <v>0</v>
      </c>
      <c r="S12">
        <f>IF(AND(Revolver!B15=7,Revolver!V15="Yes"),1,0)</f>
        <v>0</v>
      </c>
      <c r="T12">
        <f>IF(AND(Revolver!B15=8,Revolver!V15="Yes"),1,0)</f>
        <v>0</v>
      </c>
      <c r="V12">
        <f>IF(AND(SMG!B16=1,SMG!V16="Yes"),1,0)</f>
        <v>0</v>
      </c>
      <c r="W12">
        <f>IF(AND(SMG!B16=2,SMG!V16="Yes"),1,0)</f>
        <v>0</v>
      </c>
      <c r="X12">
        <f>IF(AND(SMG!B16=3,SMG!V16="Yes"),1,0)</f>
        <v>0</v>
      </c>
      <c r="Y12">
        <f>IF(AND(SMG!B16=4,SMG!V16="Yes"),1,0)</f>
        <v>0</v>
      </c>
      <c r="Z12">
        <f>IF(AND(SMG!B16=5,SMG!V16="Yes"),1,0)</f>
        <v>0</v>
      </c>
      <c r="AA12">
        <f>IF(AND(SMG!B16=6,SMG!V16="Yes"),1,0)</f>
        <v>0</v>
      </c>
      <c r="AB12">
        <f>IF(AND(SMG!B16=7,SMG!V16="Yes"),1,0)</f>
        <v>0</v>
      </c>
      <c r="AC12">
        <f>IF(AND(SMG!B16=8,SMG!V16="Yes"),1,0)</f>
        <v>0</v>
      </c>
      <c r="AE12">
        <f>IF(AND(Rifle!B16=1,Rifle!V16="Yes"),1,0)</f>
        <v>0</v>
      </c>
      <c r="AF12">
        <f>IF(AND(Rifle!B16=2,Rifle!V16="Yes"),1,0)</f>
        <v>0</v>
      </c>
      <c r="AG12">
        <f>IF(AND(Rifle!B16=3,Rifle!V16="Yes"),1,0)</f>
        <v>0</v>
      </c>
      <c r="AH12">
        <f>IF(AND(Rifle!B16=4,Rifle!V16="Yes"),1,0)</f>
        <v>0</v>
      </c>
      <c r="AI12">
        <f>IF(AND(Rifle!B16=5,Rifle!V16="Yes"),1,0)</f>
        <v>0</v>
      </c>
      <c r="AJ12">
        <f>IF(AND(Rifle!B16=6,Rifle!V16="Yes"),1,0)</f>
        <v>0</v>
      </c>
      <c r="AK12">
        <f>IF(AND(Rifle!B16=7,Rifle!V16="Yes"),1,0)</f>
        <v>0</v>
      </c>
      <c r="AL12">
        <f>IF(AND(Rifle!B16=8,Rifle!V16="Yes"),1,0)</f>
        <v>0</v>
      </c>
      <c r="AN12">
        <f>IF(AND('Sniper Rifle'!B15=1,'Sniper Rifle'!V15="Yes"),1,0)</f>
        <v>0</v>
      </c>
      <c r="AO12">
        <f>IF(AND('Sniper Rifle'!B15=2,'Sniper Rifle'!V15="Yes"),1,0)</f>
        <v>0</v>
      </c>
      <c r="AP12">
        <f>IF(AND('Sniper Rifle'!B15=3,'Sniper Rifle'!V15="Yes"),1,0)</f>
        <v>0</v>
      </c>
      <c r="AQ12">
        <f>IF(AND('Sniper Rifle'!B15=4,'Sniper Rifle'!V15="Yes"),1,0)</f>
        <v>0</v>
      </c>
      <c r="AR12">
        <f>IF(AND('Sniper Rifle'!B15=5,'Sniper Rifle'!V15="Yes"),1,0)</f>
        <v>0</v>
      </c>
      <c r="AS12">
        <f>IF(AND('Sniper Rifle'!B15=6,'Sniper Rifle'!V15="Yes"),1,0)</f>
        <v>0</v>
      </c>
      <c r="AT12">
        <f>IF(AND('Sniper Rifle'!B15=7,'Sniper Rifle'!V15="Yes"),1,0)</f>
        <v>0</v>
      </c>
      <c r="AU12">
        <f>IF(AND('Sniper Rifle'!B15=8,'Sniper Rifle'!V15="Yes"),1,0)</f>
        <v>0</v>
      </c>
      <c r="AW12">
        <f>IF(AND('Spacer Rifle'!B15=1,'Spacer Rifle'!V15="Yes"),1,0)</f>
        <v>0</v>
      </c>
      <c r="AX12">
        <f>IF(AND('Spacer Rifle'!B15=2,'Spacer Rifle'!V15="Yes"),1,0)</f>
        <v>0</v>
      </c>
      <c r="AY12">
        <f>IF(AND('Spacer Rifle'!B15=3,'Spacer Rifle'!V15="Yes"),1,0)</f>
        <v>0</v>
      </c>
      <c r="AZ12">
        <f>IF(AND('Spacer Rifle'!B15=4,'Spacer Rifle'!V15="Yes"),1,0)</f>
        <v>0</v>
      </c>
      <c r="BA12">
        <f>IF(AND('Spacer Rifle'!B15=5,'Spacer Rifle'!V15="Yes"),1,0)</f>
        <v>0</v>
      </c>
      <c r="BB12">
        <f>IF(AND('Spacer Rifle'!B15=6,'Spacer Rifle'!V15="Yes"),1,0)</f>
        <v>0</v>
      </c>
      <c r="BC12">
        <f>IF(AND('Spacer Rifle'!B15=7,'Spacer Rifle'!V15="Yes"),1,0)</f>
        <v>0</v>
      </c>
      <c r="BD12">
        <f>IF(AND('Spacer Rifle'!B15=8,'Spacer Rifle'!V15="Yes"),1,0)</f>
        <v>0</v>
      </c>
      <c r="BF12">
        <f>IF(AND(LMG!B16=1,LMG!V16="Yes"),1,0)</f>
        <v>0</v>
      </c>
      <c r="BG12">
        <f>IF(AND(LMG!B16=2,LMG!V16="Yes"),1,0)</f>
        <v>0</v>
      </c>
      <c r="BH12">
        <f>IF(AND(LMG!B16=3,LMG!V16="Yes"),1,0)</f>
        <v>0</v>
      </c>
      <c r="BI12">
        <f>IF(AND(LMG!B16=4,LMG!V16="Yes"),1,0)</f>
        <v>0</v>
      </c>
      <c r="BJ12">
        <f>IF(AND(LMG!B16=5,LMG!V16="Yes"),1,0)</f>
        <v>0</v>
      </c>
      <c r="BK12">
        <f>IF(AND(LMG!B16=6,LMG!V16="Yes"),1,0)</f>
        <v>0</v>
      </c>
      <c r="BL12">
        <f>IF(AND(LMG!B16=7,LMG!V16="Yes"),1,0)</f>
        <v>0</v>
      </c>
      <c r="BM12">
        <f>IF(AND(LMG!B16=8,LMG!V16="Yes"),1,0)</f>
        <v>0</v>
      </c>
      <c r="BO12">
        <f>IF(AND(Shotgun!B16=1,Shotgun!V16="Yes"),1,0)</f>
        <v>0</v>
      </c>
      <c r="BP12">
        <f>IF(AND(Shotgun!B16=2,Shotgun!V16="Yes"),1,0)</f>
        <v>0</v>
      </c>
      <c r="BQ12">
        <f>IF(AND(Shotgun!B16=3,Shotgun!V16="Yes"),1,0)</f>
        <v>0</v>
      </c>
      <c r="BR12">
        <f>IF(AND(Shotgun!B16=4,Shotgun!V16="Yes"),1,0)</f>
        <v>0</v>
      </c>
      <c r="BS12">
        <f>IF(AND(Shotgun!B16=5,Shotgun!V16="Yes"),1,0)</f>
        <v>0</v>
      </c>
      <c r="BT12">
        <f>IF(AND(Shotgun!B16=6,Shotgun!V16="Yes"),1,0)</f>
        <v>0</v>
      </c>
      <c r="BU12">
        <f>IF(AND(Shotgun!B16=7,Shotgun!V16="Yes"),1,0)</f>
        <v>0</v>
      </c>
      <c r="BV12">
        <f>IF(AND(Shotgun!B16=8,Shotgun!V16="Yes"),1,0)</f>
        <v>0</v>
      </c>
      <c r="BX12">
        <f>IF(AND(Melee!B14=1,Melee!V14="Yes"),1,0)</f>
        <v>0</v>
      </c>
      <c r="BY12">
        <f>IF(AND(Melee!B14=2,Melee!V14="Yes"),1,0)</f>
        <v>0</v>
      </c>
      <c r="BZ12">
        <f>IF(AND(Melee!B14=3,Melee!V14="Yes"),1,0)</f>
        <v>0</v>
      </c>
      <c r="CA12">
        <f>IF(AND(Melee!B14=4,Melee!V14="Yes"),1,0)</f>
        <v>0</v>
      </c>
      <c r="CB12">
        <f>IF(AND(Melee!B14=5,Melee!V14="Yes"),1,0)</f>
        <v>0</v>
      </c>
      <c r="CC12">
        <f>IF(AND(Melee!B14=6,Melee!V14="Yes"),1,0)</f>
        <v>0</v>
      </c>
      <c r="CD12">
        <f>IF(AND(Melee!B14=7,Melee!V14="Yes"),1,0)</f>
        <v>0</v>
      </c>
      <c r="CE12">
        <f>IF(AND(Melee!B14=8,Melee!V14="Yes"),1,0)</f>
        <v>0</v>
      </c>
      <c r="CG12">
        <f>IF(AND(Misc!B14=1,Misc!P14="Yes"),1,0)</f>
        <v>1</v>
      </c>
      <c r="CH12">
        <f>IF(AND(Misc!B14=2,Misc!P14="Yes"),1,0)</f>
        <v>0</v>
      </c>
      <c r="CI12">
        <f>IF(AND(Misc!B14=3,Misc!P14="Yes"),1,0)</f>
        <v>0</v>
      </c>
      <c r="CJ12">
        <f>IF(AND(Misc!B14=4,Misc!P14="Yes"),1,0)</f>
        <v>0</v>
      </c>
      <c r="CK12">
        <f>IF(AND(Misc!B14=5,Misc!P14="Yes"),1,0)</f>
        <v>0</v>
      </c>
      <c r="CL12">
        <f>IF(AND(Misc!B14=6,Misc!P14="Yes"),1,0)</f>
        <v>0</v>
      </c>
      <c r="CM12">
        <f>IF(AND(Misc!B14=7,Misc!P14="Yes"),1,0)</f>
        <v>0</v>
      </c>
      <c r="CN12">
        <f>IF(AND(Misc!B14=8,Misc!P14="Yes"),1,0)</f>
        <v>0</v>
      </c>
    </row>
    <row r="13" spans="1:92">
      <c r="D13">
        <f>IF(AND(Handgun!B16=1,Handgun!V16="Yes"),1,0)</f>
        <v>0</v>
      </c>
      <c r="E13">
        <f>IF(AND(Handgun!B16=2,Handgun!V16="Yes"),1,0)</f>
        <v>0</v>
      </c>
      <c r="F13">
        <f>IF(AND(Handgun!B16=3,Handgun!V16="Yes"),1,0)</f>
        <v>0</v>
      </c>
      <c r="G13">
        <f>IF(AND(Handgun!B16=4,Handgun!V16="Yes"),1,0)</f>
        <v>0</v>
      </c>
      <c r="H13">
        <f>IF(AND(Handgun!B16=5,Handgun!V16="Yes"),1,0)</f>
        <v>0</v>
      </c>
      <c r="I13">
        <f>IF(AND(Handgun!B16=6,Handgun!V16="Yes"),1,0)</f>
        <v>0</v>
      </c>
      <c r="J13">
        <f>IF(AND(Handgun!B16=7,Handgun!V16="Yes"),1,0)</f>
        <v>0</v>
      </c>
      <c r="K13">
        <f>IF(AND(Handgun!B16=8,Handgun!V16="Yes"),1,0)</f>
        <v>0</v>
      </c>
      <c r="M13">
        <f>IF(AND(Revolver!B16=1,Revolver!V16="Yes"),1,0)</f>
        <v>0</v>
      </c>
      <c r="N13">
        <f>IF(AND(Revolver!B16=1,Revolver!V16="Yes"),1,0)</f>
        <v>0</v>
      </c>
      <c r="O13">
        <f>IF(AND(Revolver!B16=1,Revolver!V16="Yes"),1,0)</f>
        <v>0</v>
      </c>
      <c r="P13">
        <f>IF(AND(Revolver!B16=1,Revolver!V16="Yes"),1,0)</f>
        <v>0</v>
      </c>
      <c r="Q13">
        <f>IF(AND(Revolver!B16=5,Revolver!V16="Yes"),1,0)</f>
        <v>0</v>
      </c>
      <c r="R13">
        <f>IF(AND(Revolver!B16=6,Revolver!V16="Yes"),1,0)</f>
        <v>0</v>
      </c>
      <c r="S13">
        <f>IF(AND(Revolver!B16=7,Revolver!V16="Yes"),1,0)</f>
        <v>0</v>
      </c>
      <c r="T13">
        <f>IF(AND(Revolver!B16=8,Revolver!V16="Yes"),1,0)</f>
        <v>0</v>
      </c>
      <c r="V13">
        <f>IF(AND(SMG!B17=1,SMG!V17="Yes"),1,0)</f>
        <v>0</v>
      </c>
      <c r="W13">
        <f>IF(AND(SMG!B17=2,SMG!V17="Yes"),1,0)</f>
        <v>0</v>
      </c>
      <c r="X13">
        <f>IF(AND(SMG!B17=3,SMG!V17="Yes"),1,0)</f>
        <v>0</v>
      </c>
      <c r="Y13">
        <f>IF(AND(SMG!B17=4,SMG!V17="Yes"),1,0)</f>
        <v>0</v>
      </c>
      <c r="Z13">
        <f>IF(AND(SMG!B17=5,SMG!V17="Yes"),1,0)</f>
        <v>0</v>
      </c>
      <c r="AA13">
        <f>IF(AND(SMG!B17=6,SMG!V17="Yes"),1,0)</f>
        <v>0</v>
      </c>
      <c r="AB13">
        <f>IF(AND(SMG!B17=7,SMG!V17="Yes"),1,0)</f>
        <v>0</v>
      </c>
      <c r="AC13">
        <f>IF(AND(SMG!B17=8,SMG!V17="Yes"),1,0)</f>
        <v>0</v>
      </c>
      <c r="AE13">
        <f>IF(AND(Rifle!B17=1,Rifle!V17="Yes"),1,0)</f>
        <v>0</v>
      </c>
      <c r="AF13">
        <f>IF(AND(Rifle!B17=2,Rifle!V17="Yes"),1,0)</f>
        <v>0</v>
      </c>
      <c r="AG13">
        <f>IF(AND(Rifle!B17=3,Rifle!V17="Yes"),1,0)</f>
        <v>0</v>
      </c>
      <c r="AH13">
        <f>IF(AND(Rifle!B17=4,Rifle!V17="Yes"),1,0)</f>
        <v>0</v>
      </c>
      <c r="AI13">
        <f>IF(AND(Rifle!B17=5,Rifle!V17="Yes"),1,0)</f>
        <v>0</v>
      </c>
      <c r="AJ13">
        <f>IF(AND(Rifle!B17=6,Rifle!V17="Yes"),1,0)</f>
        <v>0</v>
      </c>
      <c r="AK13">
        <f>IF(AND(Rifle!B17=7,Rifle!V17="Yes"),1,0)</f>
        <v>0</v>
      </c>
      <c r="AL13">
        <f>IF(AND(Rifle!B17=8,Rifle!V17="Yes"),1,0)</f>
        <v>0</v>
      </c>
      <c r="AN13">
        <f>IF(AND('Sniper Rifle'!B16=1,'Sniper Rifle'!V16="Yes"),1,0)</f>
        <v>0</v>
      </c>
      <c r="AO13">
        <f>IF(AND('Sniper Rifle'!B16=2,'Sniper Rifle'!V16="Yes"),1,0)</f>
        <v>0</v>
      </c>
      <c r="AP13">
        <f>IF(AND('Sniper Rifle'!B16=3,'Sniper Rifle'!V16="Yes"),1,0)</f>
        <v>1</v>
      </c>
      <c r="AQ13">
        <f>IF(AND('Sniper Rifle'!B16=4,'Sniper Rifle'!V16="Yes"),1,0)</f>
        <v>0</v>
      </c>
      <c r="AR13">
        <f>IF(AND('Sniper Rifle'!B16=5,'Sniper Rifle'!V16="Yes"),1,0)</f>
        <v>0</v>
      </c>
      <c r="AS13">
        <f>IF(AND('Sniper Rifle'!B16=6,'Sniper Rifle'!V16="Yes"),1,0)</f>
        <v>0</v>
      </c>
      <c r="AT13">
        <f>IF(AND('Sniper Rifle'!B16=7,'Sniper Rifle'!V16="Yes"),1,0)</f>
        <v>0</v>
      </c>
      <c r="AU13">
        <f>IF(AND('Sniper Rifle'!B16=8,'Sniper Rifle'!V16="Yes"),1,0)</f>
        <v>0</v>
      </c>
      <c r="AW13">
        <f>IF(AND('Spacer Rifle'!B16=1,'Spacer Rifle'!V16="Yes"),1,0)</f>
        <v>0</v>
      </c>
      <c r="AX13">
        <f>IF(AND('Spacer Rifle'!B16=2,'Spacer Rifle'!V16="Yes"),1,0)</f>
        <v>0</v>
      </c>
      <c r="AY13">
        <f>IF(AND('Spacer Rifle'!B16=3,'Spacer Rifle'!V16="Yes"),1,0)</f>
        <v>0</v>
      </c>
      <c r="AZ13">
        <f>IF(AND('Spacer Rifle'!B16=4,'Spacer Rifle'!V16="Yes"),1,0)</f>
        <v>0</v>
      </c>
      <c r="BA13">
        <f>IF(AND('Spacer Rifle'!B16=5,'Spacer Rifle'!V16="Yes"),1,0)</f>
        <v>0</v>
      </c>
      <c r="BB13">
        <f>IF(AND('Spacer Rifle'!B16=6,'Spacer Rifle'!V16="Yes"),1,0)</f>
        <v>0</v>
      </c>
      <c r="BC13">
        <f>IF(AND('Spacer Rifle'!B16=7,'Spacer Rifle'!V16="Yes"),1,0)</f>
        <v>0</v>
      </c>
      <c r="BD13">
        <f>IF(AND('Spacer Rifle'!B16=8,'Spacer Rifle'!V16="Yes"),1,0)</f>
        <v>0</v>
      </c>
      <c r="BF13">
        <f>IF(AND(LMG!B17=1,LMG!V17="Yes"),1,0)</f>
        <v>0</v>
      </c>
      <c r="BG13">
        <f>IF(AND(LMG!B17=2,LMG!V17="Yes"),1,0)</f>
        <v>0</v>
      </c>
      <c r="BH13">
        <f>IF(AND(LMG!B17=3,LMG!V17="Yes"),1,0)</f>
        <v>0</v>
      </c>
      <c r="BI13">
        <f>IF(AND(LMG!B17=4,LMG!V17="Yes"),1,0)</f>
        <v>0</v>
      </c>
      <c r="BJ13">
        <f>IF(AND(LMG!B17=5,LMG!V17="Yes"),1,0)</f>
        <v>0</v>
      </c>
      <c r="BK13">
        <f>IF(AND(LMG!B17=6,LMG!V17="Yes"),1,0)</f>
        <v>0</v>
      </c>
      <c r="BL13">
        <f>IF(AND(LMG!B17=7,LMG!V17="Yes"),1,0)</f>
        <v>0</v>
      </c>
      <c r="BM13">
        <f>IF(AND(LMG!B17=8,LMG!V17="Yes"),1,0)</f>
        <v>0</v>
      </c>
      <c r="BO13">
        <f>IF(AND(Shotgun!B17=1,Shotgun!V17="Yes"),1,0)</f>
        <v>0</v>
      </c>
      <c r="BP13">
        <f>IF(AND(Shotgun!B17=2,Shotgun!V17="Yes"),1,0)</f>
        <v>0</v>
      </c>
      <c r="BQ13">
        <f>IF(AND(Shotgun!B17=3,Shotgun!V17="Yes"),1,0)</f>
        <v>0</v>
      </c>
      <c r="BR13">
        <f>IF(AND(Shotgun!B17=4,Shotgun!V17="Yes"),1,0)</f>
        <v>0</v>
      </c>
      <c r="BS13">
        <f>IF(AND(Shotgun!B17=5,Shotgun!V17="Yes"),1,0)</f>
        <v>0</v>
      </c>
      <c r="BT13">
        <f>IF(AND(Shotgun!B17=6,Shotgun!V17="Yes"),1,0)</f>
        <v>0</v>
      </c>
      <c r="BU13">
        <f>IF(AND(Shotgun!B17=7,Shotgun!V17="Yes"),1,0)</f>
        <v>0</v>
      </c>
      <c r="BV13">
        <f>IF(AND(Shotgun!B17=8,Shotgun!V17="Yes"),1,0)</f>
        <v>0</v>
      </c>
      <c r="BX13">
        <f>IF(AND(Melee!B15=1,Melee!V15="Yes"),1,0)</f>
        <v>0</v>
      </c>
      <c r="BY13">
        <f>IF(AND(Melee!B15=2,Melee!V15="Yes"),1,0)</f>
        <v>0</v>
      </c>
      <c r="BZ13">
        <f>IF(AND(Melee!B15=3,Melee!V15="Yes"),1,0)</f>
        <v>0</v>
      </c>
      <c r="CA13">
        <f>IF(AND(Melee!B15=4,Melee!V15="Yes"),1,0)</f>
        <v>0</v>
      </c>
      <c r="CB13">
        <f>IF(AND(Melee!B15=5,Melee!V15="Yes"),1,0)</f>
        <v>0</v>
      </c>
      <c r="CC13">
        <f>IF(AND(Melee!B15=6,Melee!V15="Yes"),1,0)</f>
        <v>0</v>
      </c>
      <c r="CD13">
        <f>IF(AND(Melee!B15=7,Melee!V15="Yes"),1,0)</f>
        <v>0</v>
      </c>
      <c r="CE13">
        <f>IF(AND(Melee!B15=8,Melee!V15="Yes"),1,0)</f>
        <v>0</v>
      </c>
      <c r="CG13">
        <f>IF(AND(Misc!B15=1,Misc!P15="Yes"),1,0)</f>
        <v>0</v>
      </c>
      <c r="CH13">
        <f>IF(AND(Misc!B15=2,Misc!P15="Yes"),1,0)</f>
        <v>1</v>
      </c>
      <c r="CI13">
        <f>IF(AND(Misc!B15=3,Misc!P15="Yes"),1,0)</f>
        <v>0</v>
      </c>
      <c r="CJ13">
        <f>IF(AND(Misc!B15=4,Misc!P15="Yes"),1,0)</f>
        <v>0</v>
      </c>
      <c r="CK13">
        <f>IF(AND(Misc!B15=5,Misc!P15="Yes"),1,0)</f>
        <v>0</v>
      </c>
      <c r="CL13">
        <f>IF(AND(Misc!B15=6,Misc!P15="Yes"),1,0)</f>
        <v>0</v>
      </c>
      <c r="CM13">
        <f>IF(AND(Misc!B15=7,Misc!P15="Yes"),1,0)</f>
        <v>0</v>
      </c>
      <c r="CN13">
        <f>IF(AND(Misc!B15=8,Misc!P15="Yes"),1,0)</f>
        <v>0</v>
      </c>
    </row>
    <row r="14" spans="1:92">
      <c r="D14">
        <f>IF(AND(Handgun!B17=1,Handgun!V17="Yes"),1,0)</f>
        <v>0</v>
      </c>
      <c r="E14">
        <f>IF(AND(Handgun!B17=2,Handgun!V17="Yes"),1,0)</f>
        <v>0</v>
      </c>
      <c r="F14">
        <f>IF(AND(Handgun!B17=3,Handgun!V17="Yes"),1,0)</f>
        <v>0</v>
      </c>
      <c r="G14">
        <f>IF(AND(Handgun!B17=4,Handgun!V17="Yes"),1,0)</f>
        <v>0</v>
      </c>
      <c r="H14">
        <f>IF(AND(Handgun!B17=5,Handgun!V17="Yes"),1,0)</f>
        <v>0</v>
      </c>
      <c r="I14">
        <f>IF(AND(Handgun!B17=6,Handgun!V17="Yes"),1,0)</f>
        <v>0</v>
      </c>
      <c r="J14">
        <f>IF(AND(Handgun!B17=7,Handgun!V17="Yes"),1,0)</f>
        <v>0</v>
      </c>
      <c r="K14">
        <f>IF(AND(Handgun!B17=8,Handgun!V17="Yes"),1,0)</f>
        <v>0</v>
      </c>
      <c r="M14">
        <f>IF(AND(Revolver!B17=1,Revolver!V17="Yes"),1,0)</f>
        <v>0</v>
      </c>
      <c r="N14">
        <f>IF(AND(Revolver!B17=1,Revolver!V17="Yes"),1,0)</f>
        <v>0</v>
      </c>
      <c r="O14">
        <f>IF(AND(Revolver!B17=1,Revolver!V17="Yes"),1,0)</f>
        <v>0</v>
      </c>
      <c r="P14">
        <f>IF(AND(Revolver!B17=1,Revolver!V17="Yes"),1,0)</f>
        <v>0</v>
      </c>
      <c r="Q14">
        <f>IF(AND(Revolver!B17=5,Revolver!V17="Yes"),1,0)</f>
        <v>0</v>
      </c>
      <c r="R14">
        <f>IF(AND(Revolver!B17=6,Revolver!V17="Yes"),1,0)</f>
        <v>0</v>
      </c>
      <c r="S14">
        <f>IF(AND(Revolver!B17=7,Revolver!V17="Yes"),1,0)</f>
        <v>0</v>
      </c>
      <c r="T14">
        <f>IF(AND(Revolver!B17=8,Revolver!V17="Yes"),1,0)</f>
        <v>0</v>
      </c>
      <c r="V14">
        <f>IF(AND(SMG!B18=1,SMG!V18="Yes"),1,0)</f>
        <v>0</v>
      </c>
      <c r="W14">
        <f>IF(AND(SMG!B18=2,SMG!V18="Yes"),1,0)</f>
        <v>1</v>
      </c>
      <c r="X14">
        <f>IF(AND(SMG!B18=3,SMG!V18="Yes"),1,0)</f>
        <v>0</v>
      </c>
      <c r="Y14">
        <f>IF(AND(SMG!B18=4,SMG!V18="Yes"),1,0)</f>
        <v>0</v>
      </c>
      <c r="Z14">
        <f>IF(AND(SMG!B18=5,SMG!V18="Yes"),1,0)</f>
        <v>0</v>
      </c>
      <c r="AA14">
        <f>IF(AND(SMG!B18=6,SMG!V18="Yes"),1,0)</f>
        <v>0</v>
      </c>
      <c r="AB14">
        <f>IF(AND(SMG!B18=7,SMG!V18="Yes"),1,0)</f>
        <v>0</v>
      </c>
      <c r="AC14">
        <f>IF(AND(SMG!B18=8,SMG!V18="Yes"),1,0)</f>
        <v>0</v>
      </c>
      <c r="AE14">
        <f>IF(AND(Rifle!B18=1,Rifle!V18="Yes"),1,0)</f>
        <v>0</v>
      </c>
      <c r="AF14">
        <f>IF(AND(Rifle!B18=2,Rifle!V18="Yes"),1,0)</f>
        <v>0</v>
      </c>
      <c r="AG14">
        <f>IF(AND(Rifle!B18=3,Rifle!V18="Yes"),1,0)</f>
        <v>0</v>
      </c>
      <c r="AH14">
        <f>IF(AND(Rifle!B18=4,Rifle!V18="Yes"),1,0)</f>
        <v>0</v>
      </c>
      <c r="AI14">
        <f>IF(AND(Rifle!B18=5,Rifle!V18="Yes"),1,0)</f>
        <v>0</v>
      </c>
      <c r="AJ14">
        <f>IF(AND(Rifle!B18=6,Rifle!V18="Yes"),1,0)</f>
        <v>0</v>
      </c>
      <c r="AK14">
        <f>IF(AND(Rifle!B18=7,Rifle!V18="Yes"),1,0)</f>
        <v>0</v>
      </c>
      <c r="AL14">
        <f>IF(AND(Rifle!B18=8,Rifle!V18="Yes"),1,0)</f>
        <v>0</v>
      </c>
      <c r="AN14">
        <f>IF(AND('Sniper Rifle'!B17=1,'Sniper Rifle'!V17="Yes"),1,0)</f>
        <v>0</v>
      </c>
      <c r="AO14">
        <f>IF(AND('Sniper Rifle'!B17=2,'Sniper Rifle'!V17="Yes"),1,0)</f>
        <v>0</v>
      </c>
      <c r="AP14">
        <f>IF(AND('Sniper Rifle'!B17=3,'Sniper Rifle'!V17="Yes"),1,0)</f>
        <v>0</v>
      </c>
      <c r="AQ14">
        <f>IF(AND('Sniper Rifle'!B17=4,'Sniper Rifle'!V17="Yes"),1,0)</f>
        <v>0</v>
      </c>
      <c r="AR14">
        <f>IF(AND('Sniper Rifle'!B17=5,'Sniper Rifle'!V17="Yes"),1,0)</f>
        <v>0</v>
      </c>
      <c r="AS14">
        <f>IF(AND('Sniper Rifle'!B17=6,'Sniper Rifle'!V17="Yes"),1,0)</f>
        <v>0</v>
      </c>
      <c r="AT14">
        <f>IF(AND('Sniper Rifle'!B17=7,'Sniper Rifle'!V17="Yes"),1,0)</f>
        <v>0</v>
      </c>
      <c r="AU14">
        <f>IF(AND('Sniper Rifle'!B17=8,'Sniper Rifle'!V17="Yes"),1,0)</f>
        <v>0</v>
      </c>
      <c r="AW14">
        <f>IF(AND('Spacer Rifle'!B17=1,'Spacer Rifle'!V17="Yes"),1,0)</f>
        <v>0</v>
      </c>
      <c r="AX14">
        <f>IF(AND('Spacer Rifle'!B17=2,'Spacer Rifle'!V17="Yes"),1,0)</f>
        <v>0</v>
      </c>
      <c r="AY14">
        <f>IF(AND('Spacer Rifle'!B17=3,'Spacer Rifle'!V17="Yes"),1,0)</f>
        <v>0</v>
      </c>
      <c r="AZ14">
        <f>IF(AND('Spacer Rifle'!B17=4,'Spacer Rifle'!V17="Yes"),1,0)</f>
        <v>0</v>
      </c>
      <c r="BA14">
        <f>IF(AND('Spacer Rifle'!B17=5,'Spacer Rifle'!V17="Yes"),1,0)</f>
        <v>0</v>
      </c>
      <c r="BB14">
        <f>IF(AND('Spacer Rifle'!B17=6,'Spacer Rifle'!V17="Yes"),1,0)</f>
        <v>0</v>
      </c>
      <c r="BC14">
        <f>IF(AND('Spacer Rifle'!B17=7,'Spacer Rifle'!V17="Yes"),1,0)</f>
        <v>0</v>
      </c>
      <c r="BD14">
        <f>IF(AND('Spacer Rifle'!B17=8,'Spacer Rifle'!V17="Yes"),1,0)</f>
        <v>0</v>
      </c>
      <c r="BF14">
        <f>IF(AND(LMG!B18=1,LMG!V18="Yes"),1,0)</f>
        <v>0</v>
      </c>
      <c r="BG14">
        <f>IF(AND(LMG!B18=2,LMG!V18="Yes"),1,0)</f>
        <v>0</v>
      </c>
      <c r="BH14">
        <f>IF(AND(LMG!B18=3,LMG!V18="Yes"),1,0)</f>
        <v>0</v>
      </c>
      <c r="BI14">
        <f>IF(AND(LMG!B18=4,LMG!V18="Yes"),1,0)</f>
        <v>0</v>
      </c>
      <c r="BJ14">
        <f>IF(AND(LMG!B18=5,LMG!V18="Yes"),1,0)</f>
        <v>0</v>
      </c>
      <c r="BK14">
        <f>IF(AND(LMG!B18=6,LMG!V18="Yes"),1,0)</f>
        <v>0</v>
      </c>
      <c r="BL14">
        <f>IF(AND(LMG!B18=7,LMG!V18="Yes"),1,0)</f>
        <v>0</v>
      </c>
      <c r="BM14">
        <f>IF(AND(LMG!B18=8,LMG!V18="Yes"),1,0)</f>
        <v>0</v>
      </c>
      <c r="BO14">
        <f>IF(AND(Shotgun!B18=1,Shotgun!V18="Yes"),1,0)</f>
        <v>0</v>
      </c>
      <c r="BP14">
        <f>IF(AND(Shotgun!B18=2,Shotgun!V18="Yes"),1,0)</f>
        <v>0</v>
      </c>
      <c r="BQ14">
        <f>IF(AND(Shotgun!B18=3,Shotgun!V18="Yes"),1,0)</f>
        <v>0</v>
      </c>
      <c r="BR14">
        <f>IF(AND(Shotgun!B18=4,Shotgun!V18="Yes"),1,0)</f>
        <v>0</v>
      </c>
      <c r="BS14">
        <f>IF(AND(Shotgun!B18=5,Shotgun!V18="Yes"),1,0)</f>
        <v>0</v>
      </c>
      <c r="BT14">
        <f>IF(AND(Shotgun!B18=6,Shotgun!V18="Yes"),1,0)</f>
        <v>0</v>
      </c>
      <c r="BU14">
        <f>IF(AND(Shotgun!B18=7,Shotgun!V18="Yes"),1,0)</f>
        <v>0</v>
      </c>
      <c r="BV14">
        <f>IF(AND(Shotgun!B18=8,Shotgun!V18="Yes"),1,0)</f>
        <v>0</v>
      </c>
      <c r="BX14">
        <f>IF(AND(Melee!B16=1,Melee!V16="Yes"),1,0)</f>
        <v>0</v>
      </c>
      <c r="BY14">
        <f>IF(AND(Melee!B16=2,Melee!V16="Yes"),1,0)</f>
        <v>0</v>
      </c>
      <c r="BZ14">
        <f>IF(AND(Melee!B16=3,Melee!V16="Yes"),1,0)</f>
        <v>0</v>
      </c>
      <c r="CA14">
        <f>IF(AND(Melee!B16=4,Melee!V16="Yes"),1,0)</f>
        <v>0</v>
      </c>
      <c r="CB14">
        <f>IF(AND(Melee!B16=5,Melee!V16="Yes"),1,0)</f>
        <v>0</v>
      </c>
      <c r="CC14">
        <f>IF(AND(Melee!B16=6,Melee!V16="Yes"),1,0)</f>
        <v>0</v>
      </c>
      <c r="CD14">
        <f>IF(AND(Melee!B16=7,Melee!V16="Yes"),1,0)</f>
        <v>0</v>
      </c>
      <c r="CE14">
        <f>IF(AND(Melee!B16=8,Melee!V16="Yes"),1,0)</f>
        <v>0</v>
      </c>
      <c r="CG14">
        <f>IF(AND(Misc!B16=1,Misc!P16="Yes"),1,0)</f>
        <v>0</v>
      </c>
      <c r="CH14">
        <f>IF(AND(Misc!B16=2,Misc!P16="Yes"),1,0)</f>
        <v>1</v>
      </c>
      <c r="CI14">
        <f>IF(AND(Misc!B16=3,Misc!P16="Yes"),1,0)</f>
        <v>0</v>
      </c>
      <c r="CJ14">
        <f>IF(AND(Misc!B16=4,Misc!P16="Yes"),1,0)</f>
        <v>0</v>
      </c>
      <c r="CK14">
        <f>IF(AND(Misc!B16=5,Misc!P16="Yes"),1,0)</f>
        <v>0</v>
      </c>
      <c r="CL14">
        <f>IF(AND(Misc!B16=6,Misc!P16="Yes"),1,0)</f>
        <v>0</v>
      </c>
      <c r="CM14">
        <f>IF(AND(Misc!B16=7,Misc!P16="Yes"),1,0)</f>
        <v>0</v>
      </c>
      <c r="CN14">
        <f>IF(AND(Misc!B16=8,Misc!P16="Yes"),1,0)</f>
        <v>0</v>
      </c>
    </row>
    <row r="15" spans="1:92">
      <c r="D15">
        <f>IF(AND(Handgun!B18=1,Handgun!V18="Yes"),1,0)</f>
        <v>0</v>
      </c>
      <c r="E15">
        <f>IF(AND(Handgun!B18=2,Handgun!V18="Yes"),1,0)</f>
        <v>0</v>
      </c>
      <c r="F15">
        <f>IF(AND(Handgun!B18=3,Handgun!V18="Yes"),1,0)</f>
        <v>0</v>
      </c>
      <c r="G15">
        <f>IF(AND(Handgun!B18=4,Handgun!V18="Yes"),1,0)</f>
        <v>0</v>
      </c>
      <c r="H15">
        <f>IF(AND(Handgun!B18=5,Handgun!V18="Yes"),1,0)</f>
        <v>0</v>
      </c>
      <c r="I15">
        <f>IF(AND(Handgun!B18=6,Handgun!V18="Yes"),1,0)</f>
        <v>0</v>
      </c>
      <c r="J15">
        <f>IF(AND(Handgun!B18=7,Handgun!V18="Yes"),1,0)</f>
        <v>0</v>
      </c>
      <c r="K15">
        <f>IF(AND(Handgun!B18=8,Handgun!V18="Yes"),1,0)</f>
        <v>0</v>
      </c>
      <c r="M15">
        <f>IF(AND(Revolver!B18=1,Revolver!V18="Yes"),1,0)</f>
        <v>0</v>
      </c>
      <c r="N15">
        <f>IF(AND(Revolver!B18=1,Revolver!V18="Yes"),1,0)</f>
        <v>0</v>
      </c>
      <c r="O15">
        <f>IF(AND(Revolver!B18=1,Revolver!V18="Yes"),1,0)</f>
        <v>0</v>
      </c>
      <c r="P15">
        <f>IF(AND(Revolver!B18=1,Revolver!V18="Yes"),1,0)</f>
        <v>0</v>
      </c>
      <c r="Q15">
        <f>IF(AND(Revolver!B18=5,Revolver!V18="Yes"),1,0)</f>
        <v>0</v>
      </c>
      <c r="R15">
        <f>IF(AND(Revolver!B18=6,Revolver!V18="Yes"),1,0)</f>
        <v>0</v>
      </c>
      <c r="S15">
        <f>IF(AND(Revolver!B18=7,Revolver!V18="Yes"),1,0)</f>
        <v>0</v>
      </c>
      <c r="T15">
        <f>IF(AND(Revolver!B18=8,Revolver!V18="Yes"),1,0)</f>
        <v>0</v>
      </c>
      <c r="V15">
        <f>IF(AND(Rifle!B30=1,SMG!V19="Yes"),1,0)</f>
        <v>0</v>
      </c>
      <c r="W15">
        <f>IF(AND(Rifle!B30=2,SMG!V19="Yes"),1,0)</f>
        <v>0</v>
      </c>
      <c r="X15">
        <f>IF(AND(Rifle!B30=3,SMG!V19="Yes"),1,0)</f>
        <v>0</v>
      </c>
      <c r="Y15">
        <f>IF(AND(Rifle!B30=4,SMG!V19="Yes"),1,0)</f>
        <v>0</v>
      </c>
      <c r="Z15">
        <f>IF(AND(Rifle!B30=5,SMG!V19="Yes"),1,0)</f>
        <v>0</v>
      </c>
      <c r="AA15">
        <f>IF(AND(Rifle!B30=6,SMG!V19="Yes"),1,0)</f>
        <v>0</v>
      </c>
      <c r="AB15">
        <f>IF(AND(Rifle!B30=7,SMG!V19="Yes"),1,0)</f>
        <v>0</v>
      </c>
      <c r="AC15">
        <f>IF(AND(Rifle!B30=8,SMG!V19="Yes"),1,0)</f>
        <v>0</v>
      </c>
      <c r="AE15">
        <f>IF(AND(Rifle!B19=1,Rifle!V19="Yes"),1,0)</f>
        <v>0</v>
      </c>
      <c r="AF15">
        <f>IF(AND(Rifle!B19=2,Rifle!V19="Yes"),1,0)</f>
        <v>0</v>
      </c>
      <c r="AG15">
        <f>IF(AND(Rifle!B19=3,Rifle!V19="Yes"),1,0)</f>
        <v>0</v>
      </c>
      <c r="AH15">
        <f>IF(AND(Rifle!B19=4,Rifle!V19="Yes"),1,0)</f>
        <v>0</v>
      </c>
      <c r="AI15">
        <f>IF(AND(Rifle!B19=5,Rifle!V19="Yes"),1,0)</f>
        <v>0</v>
      </c>
      <c r="AJ15">
        <f>IF(AND(Rifle!B19=6,Rifle!V19="Yes"),1,0)</f>
        <v>0</v>
      </c>
      <c r="AK15">
        <f>IF(AND(Rifle!B19=7,Rifle!V19="Yes"),1,0)</f>
        <v>0</v>
      </c>
      <c r="AL15">
        <f>IF(AND(Rifle!B19=8,Rifle!V19="Yes"),1,0)</f>
        <v>0</v>
      </c>
      <c r="AN15">
        <f>IF(AND('Sniper Rifle'!B18=1,'Sniper Rifle'!V18="Yes"),1,0)</f>
        <v>0</v>
      </c>
      <c r="AO15">
        <f>IF(AND('Sniper Rifle'!B18=2,'Sniper Rifle'!V18="Yes"),1,0)</f>
        <v>0</v>
      </c>
      <c r="AP15">
        <f>IF(AND('Sniper Rifle'!B18=3,'Sniper Rifle'!V18="Yes"),1,0)</f>
        <v>0</v>
      </c>
      <c r="AQ15">
        <f>IF(AND('Sniper Rifle'!B18=4,'Sniper Rifle'!V18="Yes"),1,0)</f>
        <v>0</v>
      </c>
      <c r="AR15">
        <f>IF(AND('Sniper Rifle'!B18=5,'Sniper Rifle'!V18="Yes"),1,0)</f>
        <v>0</v>
      </c>
      <c r="AS15">
        <f>IF(AND('Sniper Rifle'!B18=6,'Sniper Rifle'!V18="Yes"),1,0)</f>
        <v>0</v>
      </c>
      <c r="AT15">
        <f>IF(AND('Sniper Rifle'!B18=7,'Sniper Rifle'!V18="Yes"),1,0)</f>
        <v>0</v>
      </c>
      <c r="AU15">
        <f>IF(AND('Sniper Rifle'!B18=8,'Sniper Rifle'!V18="Yes"),1,0)</f>
        <v>0</v>
      </c>
      <c r="AW15">
        <f>IF(AND('Spacer Rifle'!B18=1,'Spacer Rifle'!V18="Yes"),1,0)</f>
        <v>0</v>
      </c>
      <c r="AX15">
        <f>IF(AND('Spacer Rifle'!B18=2,'Spacer Rifle'!V18="Yes"),1,0)</f>
        <v>0</v>
      </c>
      <c r="AY15">
        <f>IF(AND('Spacer Rifle'!B18=3,'Spacer Rifle'!V18="Yes"),1,0)</f>
        <v>0</v>
      </c>
      <c r="AZ15">
        <f>IF(AND('Spacer Rifle'!B18=4,'Spacer Rifle'!V18="Yes"),1,0)</f>
        <v>0</v>
      </c>
      <c r="BA15">
        <f>IF(AND('Spacer Rifle'!B18=5,'Spacer Rifle'!V18="Yes"),1,0)</f>
        <v>0</v>
      </c>
      <c r="BB15">
        <f>IF(AND('Spacer Rifle'!B18=6,'Spacer Rifle'!V18="Yes"),1,0)</f>
        <v>0</v>
      </c>
      <c r="BC15">
        <f>IF(AND('Spacer Rifle'!B18=7,'Spacer Rifle'!V18="Yes"),1,0)</f>
        <v>0</v>
      </c>
      <c r="BD15">
        <f>IF(AND('Spacer Rifle'!B18=8,'Spacer Rifle'!V18="Yes"),1,0)</f>
        <v>0</v>
      </c>
      <c r="BF15">
        <f>IF(AND(LMG!B19=1,LMG!V19="Yes"),1,0)</f>
        <v>0</v>
      </c>
      <c r="BG15">
        <f>IF(AND(LMG!B19=2,LMG!V19="Yes"),1,0)</f>
        <v>0</v>
      </c>
      <c r="BH15">
        <f>IF(AND(LMG!B19=3,LMG!V19="Yes"),1,0)</f>
        <v>0</v>
      </c>
      <c r="BI15">
        <f>IF(AND(LMG!B19=4,LMG!V19="Yes"),1,0)</f>
        <v>0</v>
      </c>
      <c r="BJ15">
        <f>IF(AND(LMG!B19=5,LMG!V19="Yes"),1,0)</f>
        <v>0</v>
      </c>
      <c r="BK15">
        <f>IF(AND(LMG!B19=6,LMG!V19="Yes"),1,0)</f>
        <v>0</v>
      </c>
      <c r="BL15">
        <f>IF(AND(LMG!B19=7,LMG!V19="Yes"),1,0)</f>
        <v>0</v>
      </c>
      <c r="BM15">
        <f>IF(AND(LMG!B19=8,LMG!V19="Yes"),1,0)</f>
        <v>0</v>
      </c>
      <c r="BO15">
        <f>IF(AND(Shotgun!B19=1,Shotgun!V19="Yes"),1,0)</f>
        <v>0</v>
      </c>
      <c r="BP15">
        <f>IF(AND(Shotgun!B19=2,Shotgun!V19="Yes"),1,0)</f>
        <v>0</v>
      </c>
      <c r="BQ15">
        <f>IF(AND(Shotgun!B19=3,Shotgun!V19="Yes"),1,0)</f>
        <v>0</v>
      </c>
      <c r="BR15">
        <f>IF(AND(Shotgun!B19=4,Shotgun!V19="Yes"),1,0)</f>
        <v>0</v>
      </c>
      <c r="BS15">
        <f>IF(AND(Shotgun!B19=5,Shotgun!V19="Yes"),1,0)</f>
        <v>0</v>
      </c>
      <c r="BT15">
        <f>IF(AND(Shotgun!B19=6,Shotgun!V19="Yes"),1,0)</f>
        <v>0</v>
      </c>
      <c r="BU15">
        <f>IF(AND(Shotgun!B19=7,Shotgun!V19="Yes"),1,0)</f>
        <v>0</v>
      </c>
      <c r="BV15">
        <f>IF(AND(Shotgun!B19=8,Shotgun!V19="Yes"),1,0)</f>
        <v>0</v>
      </c>
      <c r="BX15">
        <f>IF(AND(Melee!B17=1,Melee!V17="Yes"),1,0)</f>
        <v>0</v>
      </c>
      <c r="BY15">
        <f>IF(AND(Melee!B17=2,Melee!V17="Yes"),1,0)</f>
        <v>0</v>
      </c>
      <c r="BZ15">
        <f>IF(AND(Melee!B17=3,Melee!V17="Yes"),1,0)</f>
        <v>0</v>
      </c>
      <c r="CA15">
        <f>IF(AND(Melee!B17=4,Melee!V17="Yes"),1,0)</f>
        <v>0</v>
      </c>
      <c r="CB15">
        <f>IF(AND(Melee!B17=5,Melee!V17="Yes"),1,0)</f>
        <v>0</v>
      </c>
      <c r="CC15">
        <f>IF(AND(Melee!B17=6,Melee!V17="Yes"),1,0)</f>
        <v>0</v>
      </c>
      <c r="CD15">
        <f>IF(AND(Melee!B17=7,Melee!V17="Yes"),1,0)</f>
        <v>0</v>
      </c>
      <c r="CE15">
        <f>IF(AND(Melee!B17=8,Melee!V17="Yes"),1,0)</f>
        <v>0</v>
      </c>
      <c r="CG15">
        <f>IF(AND(Misc!B17=1,Misc!P17="Yes"),1,0)</f>
        <v>0</v>
      </c>
      <c r="CH15">
        <f>IF(AND(Misc!B17=2,Misc!P17="Yes"),1,0)</f>
        <v>1</v>
      </c>
      <c r="CI15">
        <f>IF(AND(Misc!B17=3,Misc!P17="Yes"),1,0)</f>
        <v>0</v>
      </c>
      <c r="CJ15">
        <f>IF(AND(Misc!B17=4,Misc!P17="Yes"),1,0)</f>
        <v>0</v>
      </c>
      <c r="CK15">
        <f>IF(AND(Misc!B17=5,Misc!P17="Yes"),1,0)</f>
        <v>0</v>
      </c>
      <c r="CL15">
        <f>IF(AND(Misc!B17=6,Misc!P17="Yes"),1,0)</f>
        <v>0</v>
      </c>
      <c r="CM15">
        <f>IF(AND(Misc!B17=7,Misc!P17="Yes"),1,0)</f>
        <v>0</v>
      </c>
      <c r="CN15">
        <f>IF(AND(Misc!B17=8,Misc!P17="Yes"),1,0)</f>
        <v>0</v>
      </c>
    </row>
    <row r="16" spans="1:92">
      <c r="D16">
        <f>IF(AND(Handgun!B19=1,Handgun!V19="Yes"),1,0)</f>
        <v>0</v>
      </c>
      <c r="E16">
        <f>IF(AND(Handgun!B19=2,Handgun!V19="Yes"),1,0)</f>
        <v>0</v>
      </c>
      <c r="F16">
        <f>IF(AND(Handgun!B19=3,Handgun!V19="Yes"),1,0)</f>
        <v>0</v>
      </c>
      <c r="G16">
        <f>IF(AND(Handgun!B19=4,Handgun!V19="Yes"),1,0)</f>
        <v>0</v>
      </c>
      <c r="H16">
        <f>IF(AND(Handgun!B19=5,Handgun!V19="Yes"),1,0)</f>
        <v>0</v>
      </c>
      <c r="I16">
        <f>IF(AND(Handgun!B19=6,Handgun!V19="Yes"),1,0)</f>
        <v>0</v>
      </c>
      <c r="J16">
        <f>IF(AND(Handgun!B19=7,Handgun!V19="Yes"),1,0)</f>
        <v>0</v>
      </c>
      <c r="K16">
        <f>IF(AND(Handgun!B19=8,Handgun!V19="Yes"),1,0)</f>
        <v>0</v>
      </c>
      <c r="M16">
        <f>IF(AND(Revolver!B19=1,Revolver!V19="Yes"),1,0)</f>
        <v>0</v>
      </c>
      <c r="N16">
        <f>IF(AND(Revolver!B19=1,Revolver!V19="Yes"),1,0)</f>
        <v>0</v>
      </c>
      <c r="O16">
        <f>IF(AND(Revolver!B19=1,Revolver!V19="Yes"),1,0)</f>
        <v>0</v>
      </c>
      <c r="P16">
        <f>IF(AND(Revolver!B19=1,Revolver!V19="Yes"),1,0)</f>
        <v>0</v>
      </c>
      <c r="Q16">
        <f>IF(AND(Revolver!B19=5,Revolver!V19="Yes"),1,0)</f>
        <v>0</v>
      </c>
      <c r="R16">
        <f>IF(AND(Revolver!B19=6,Revolver!V19="Yes"),1,0)</f>
        <v>0</v>
      </c>
      <c r="S16">
        <f>IF(AND(Revolver!B19=7,Revolver!V19="Yes"),1,0)</f>
        <v>0</v>
      </c>
      <c r="T16">
        <f>IF(AND(Revolver!B19=8,Revolver!V19="Yes"),1,0)</f>
        <v>0</v>
      </c>
      <c r="V16">
        <f>IF(AND(Rifle!B31=1,SMG!V20="Yes"),1,0)</f>
        <v>0</v>
      </c>
      <c r="W16">
        <f>IF(AND(Rifle!B31=2,SMG!V20="Yes"),1,0)</f>
        <v>0</v>
      </c>
      <c r="X16">
        <f>IF(AND(Rifle!B31=3,SMG!V20="Yes"),1,0)</f>
        <v>0</v>
      </c>
      <c r="Y16">
        <f>IF(AND(Rifle!B31=4,SMG!V20="Yes"),1,0)</f>
        <v>0</v>
      </c>
      <c r="Z16">
        <f>IF(AND(Rifle!B31=5,SMG!V20="Yes"),1,0)</f>
        <v>0</v>
      </c>
      <c r="AA16">
        <f>IF(AND(Rifle!B31=6,SMG!V20="Yes"),1,0)</f>
        <v>0</v>
      </c>
      <c r="AB16">
        <f>IF(AND(Rifle!B31=7,SMG!V20="Yes"),1,0)</f>
        <v>0</v>
      </c>
      <c r="AC16">
        <f>IF(AND(Rifle!B31=8,SMG!V20="Yes"),1,0)</f>
        <v>0</v>
      </c>
      <c r="AE16">
        <f>IF(AND(Rifle!B20=1,Rifle!V20="Yes"),1,0)</f>
        <v>0</v>
      </c>
      <c r="AF16">
        <f>IF(AND(Rifle!B20=2,Rifle!V20="Yes"),1,0)</f>
        <v>0</v>
      </c>
      <c r="AG16">
        <f>IF(AND(Rifle!B20=3,Rifle!V20="Yes"),1,0)</f>
        <v>0</v>
      </c>
      <c r="AH16">
        <f>IF(AND(Rifle!B20=4,Rifle!V20="Yes"),1,0)</f>
        <v>0</v>
      </c>
      <c r="AI16">
        <f>IF(AND(Rifle!B20=5,Rifle!V20="Yes"),1,0)</f>
        <v>0</v>
      </c>
      <c r="AJ16">
        <f>IF(AND(Rifle!B20=6,Rifle!V20="Yes"),1,0)</f>
        <v>0</v>
      </c>
      <c r="AK16">
        <f>IF(AND(Rifle!B20=7,Rifle!V20="Yes"),1,0)</f>
        <v>0</v>
      </c>
      <c r="AL16">
        <f>IF(AND(Rifle!B20=8,Rifle!V20="Yes"),1,0)</f>
        <v>0</v>
      </c>
      <c r="AN16">
        <f>IF(AND('Sniper Rifle'!B19=1,'Sniper Rifle'!V19="Yes"),1,0)</f>
        <v>0</v>
      </c>
      <c r="AO16">
        <f>IF(AND('Sniper Rifle'!B19=2,'Sniper Rifle'!V19="Yes"),1,0)</f>
        <v>0</v>
      </c>
      <c r="AP16">
        <f>IF(AND('Sniper Rifle'!B19=3,'Sniper Rifle'!V19="Yes"),1,0)</f>
        <v>0</v>
      </c>
      <c r="AQ16">
        <f>IF(AND('Sniper Rifle'!B19=4,'Sniper Rifle'!V19="Yes"),1,0)</f>
        <v>0</v>
      </c>
      <c r="AR16">
        <f>IF(AND('Sniper Rifle'!B19=5,'Sniper Rifle'!V19="Yes"),1,0)</f>
        <v>0</v>
      </c>
      <c r="AS16">
        <f>IF(AND('Sniper Rifle'!B19=6,'Sniper Rifle'!V19="Yes"),1,0)</f>
        <v>0</v>
      </c>
      <c r="AT16">
        <f>IF(AND('Sniper Rifle'!B19=7,'Sniper Rifle'!V19="Yes"),1,0)</f>
        <v>0</v>
      </c>
      <c r="AU16">
        <f>IF(AND('Sniper Rifle'!B19=8,'Sniper Rifle'!V19="Yes"),1,0)</f>
        <v>0</v>
      </c>
      <c r="AW16">
        <f>IF(AND('Spacer Rifle'!B19=1,'Spacer Rifle'!V19="Yes"),1,0)</f>
        <v>0</v>
      </c>
      <c r="AX16">
        <f>IF(AND('Spacer Rifle'!B19=2,'Spacer Rifle'!V19="Yes"),1,0)</f>
        <v>0</v>
      </c>
      <c r="AY16">
        <f>IF(AND('Spacer Rifle'!B19=3,'Spacer Rifle'!V19="Yes"),1,0)</f>
        <v>0</v>
      </c>
      <c r="AZ16">
        <f>IF(AND('Spacer Rifle'!B19=4,'Spacer Rifle'!V19="Yes"),1,0)</f>
        <v>0</v>
      </c>
      <c r="BA16">
        <f>IF(AND('Spacer Rifle'!B19=5,'Spacer Rifle'!V19="Yes"),1,0)</f>
        <v>0</v>
      </c>
      <c r="BB16">
        <f>IF(AND('Spacer Rifle'!B19=6,'Spacer Rifle'!V19="Yes"),1,0)</f>
        <v>0</v>
      </c>
      <c r="BC16">
        <f>IF(AND('Spacer Rifle'!B19=7,'Spacer Rifle'!V19="Yes"),1,0)</f>
        <v>0</v>
      </c>
      <c r="BD16">
        <f>IF(AND('Spacer Rifle'!B19=8,'Spacer Rifle'!V19="Yes"),1,0)</f>
        <v>0</v>
      </c>
      <c r="BF16">
        <f>IF(AND(LMG!B20=1,LMG!V20="Yes"),1,0)</f>
        <v>0</v>
      </c>
      <c r="BG16">
        <f>IF(AND(LMG!B20=2,LMG!V20="Yes"),1,0)</f>
        <v>0</v>
      </c>
      <c r="BH16">
        <f>IF(AND(LMG!B20=3,LMG!V20="Yes"),1,0)</f>
        <v>0</v>
      </c>
      <c r="BI16">
        <f>IF(AND(LMG!B20=4,LMG!V20="Yes"),1,0)</f>
        <v>0</v>
      </c>
      <c r="BJ16">
        <f>IF(AND(LMG!B20=5,LMG!V20="Yes"),1,0)</f>
        <v>0</v>
      </c>
      <c r="BK16">
        <f>IF(AND(LMG!B20=6,LMG!V20="Yes"),1,0)</f>
        <v>0</v>
      </c>
      <c r="BL16">
        <f>IF(AND(LMG!B20=7,LMG!V20="Yes"),1,0)</f>
        <v>0</v>
      </c>
      <c r="BM16">
        <f>IF(AND(LMG!B20=8,LMG!V20="Yes"),1,0)</f>
        <v>0</v>
      </c>
      <c r="BO16">
        <f>IF(AND(Shotgun!B20=1,Shotgun!V20="Yes"),1,0)</f>
        <v>0</v>
      </c>
      <c r="BP16">
        <f>IF(AND(Shotgun!B20=2,Shotgun!V20="Yes"),1,0)</f>
        <v>0</v>
      </c>
      <c r="BQ16">
        <f>IF(AND(Shotgun!B20=3,Shotgun!V20="Yes"),1,0)</f>
        <v>0</v>
      </c>
      <c r="BR16">
        <f>IF(AND(Shotgun!B20=4,Shotgun!V20="Yes"),1,0)</f>
        <v>0</v>
      </c>
      <c r="BS16">
        <f>IF(AND(Shotgun!B20=5,Shotgun!V20="Yes"),1,0)</f>
        <v>0</v>
      </c>
      <c r="BT16">
        <f>IF(AND(Shotgun!B20=6,Shotgun!V20="Yes"),1,0)</f>
        <v>0</v>
      </c>
      <c r="BU16">
        <f>IF(AND(Shotgun!B20=7,Shotgun!V20="Yes"),1,0)</f>
        <v>0</v>
      </c>
      <c r="BV16">
        <f>IF(AND(Shotgun!B20=8,Shotgun!V20="Yes"),1,0)</f>
        <v>0</v>
      </c>
      <c r="BX16">
        <f>IF(AND(Melee!B18=1,Melee!V18="Yes"),1,0)</f>
        <v>0</v>
      </c>
      <c r="BY16">
        <f>IF(AND(Melee!B18=2,Melee!V18="Yes"),1,0)</f>
        <v>0</v>
      </c>
      <c r="BZ16">
        <f>IF(AND(Melee!B18=3,Melee!V18="Yes"),1,0)</f>
        <v>0</v>
      </c>
      <c r="CA16">
        <f>IF(AND(Melee!B18=4,Melee!V18="Yes"),1,0)</f>
        <v>0</v>
      </c>
      <c r="CB16">
        <f>IF(AND(Melee!B18=5,Melee!V18="Yes"),1,0)</f>
        <v>0</v>
      </c>
      <c r="CC16">
        <f>IF(AND(Melee!B18=6,Melee!V18="Yes"),1,0)</f>
        <v>0</v>
      </c>
      <c r="CD16">
        <f>IF(AND(Melee!B18=7,Melee!V18="Yes"),1,0)</f>
        <v>0</v>
      </c>
      <c r="CE16">
        <f>IF(AND(Melee!B18=8,Melee!V18="Yes"),1,0)</f>
        <v>0</v>
      </c>
      <c r="CG16" t="e">
        <f>IF(AND(Misc!#REF!=1,Misc!#REF!="Yes"),1,0)</f>
        <v>#REF!</v>
      </c>
      <c r="CH16" t="e">
        <f>IF(AND(Misc!#REF!=2,Misc!#REF!="Yes"),1,0)</f>
        <v>#REF!</v>
      </c>
      <c r="CI16" t="e">
        <f>IF(AND(Misc!#REF!=3,Misc!#REF!="Yes"),1,0)</f>
        <v>#REF!</v>
      </c>
      <c r="CJ16" t="e">
        <f>IF(AND(Misc!#REF!=4,Misc!#REF!="Yes"),1,0)</f>
        <v>#REF!</v>
      </c>
      <c r="CK16" t="e">
        <f>IF(AND(Misc!#REF!=5,Misc!#REF!="Yes"),1,0)</f>
        <v>#REF!</v>
      </c>
      <c r="CL16" t="e">
        <f>IF(AND(Misc!#REF!=6,Misc!#REF!="Yes"),1,0)</f>
        <v>#REF!</v>
      </c>
      <c r="CM16" t="e">
        <f>IF(AND(Misc!#REF!=7,Misc!#REF!="Yes"),1,0)</f>
        <v>#REF!</v>
      </c>
      <c r="CN16" t="e">
        <f>IF(AND(Misc!#REF!=8,Misc!#REF!="Yes"),1,0)</f>
        <v>#REF!</v>
      </c>
    </row>
    <row r="17" spans="4:92">
      <c r="D17">
        <f>IF(AND(Handgun!B20=1,Handgun!V20="Yes"),1,0)</f>
        <v>0</v>
      </c>
      <c r="E17">
        <f>IF(AND(Handgun!B20=2,Handgun!V20="Yes"),1,0)</f>
        <v>0</v>
      </c>
      <c r="F17">
        <f>IF(AND(Handgun!B20=3,Handgun!V20="Yes"),1,0)</f>
        <v>0</v>
      </c>
      <c r="G17">
        <f>IF(AND(Handgun!B20=4,Handgun!V20="Yes"),1,0)</f>
        <v>0</v>
      </c>
      <c r="H17">
        <f>IF(AND(Handgun!B20=5,Handgun!V20="Yes"),1,0)</f>
        <v>0</v>
      </c>
      <c r="I17">
        <f>IF(AND(Handgun!B20=6,Handgun!V20="Yes"),1,0)</f>
        <v>0</v>
      </c>
      <c r="J17">
        <f>IF(AND(Handgun!B20=7,Handgun!V20="Yes"),1,0)</f>
        <v>0</v>
      </c>
      <c r="K17">
        <f>IF(AND(Handgun!B20=8,Handgun!V20="Yes"),1,0)</f>
        <v>0</v>
      </c>
      <c r="M17">
        <f>IF(AND(Revolver!B20=1,Revolver!V20="Yes"),1,0)</f>
        <v>0</v>
      </c>
      <c r="N17">
        <f>IF(AND(Revolver!B20=1,Revolver!V20="Yes"),1,0)</f>
        <v>0</v>
      </c>
      <c r="O17">
        <f>IF(AND(Revolver!B20=1,Revolver!V20="Yes"),1,0)</f>
        <v>0</v>
      </c>
      <c r="P17">
        <f>IF(AND(Revolver!B20=1,Revolver!V20="Yes"),1,0)</f>
        <v>0</v>
      </c>
      <c r="Q17">
        <f>IF(AND(Revolver!B20=5,Revolver!V20="Yes"),1,0)</f>
        <v>0</v>
      </c>
      <c r="R17">
        <f>IF(AND(Revolver!B20=6,Revolver!V20="Yes"),1,0)</f>
        <v>0</v>
      </c>
      <c r="S17">
        <f>IF(AND(Revolver!B20=7,Revolver!V20="Yes"),1,0)</f>
        <v>0</v>
      </c>
      <c r="T17">
        <f>IF(AND(Revolver!B20=8,Revolver!V20="Yes"),1,0)</f>
        <v>0</v>
      </c>
      <c r="V17">
        <f>IF(AND(Rifle!B32=1,SMG!V21="Yes"),1,0)</f>
        <v>0</v>
      </c>
      <c r="W17">
        <f>IF(AND(Rifle!B32=2,SMG!V21="Yes"),1,0)</f>
        <v>0</v>
      </c>
      <c r="X17">
        <f>IF(AND(Rifle!B32=3,SMG!V21="Yes"),1,0)</f>
        <v>0</v>
      </c>
      <c r="Y17">
        <f>IF(AND(Rifle!B32=4,SMG!V21="Yes"),1,0)</f>
        <v>0</v>
      </c>
      <c r="Z17">
        <f>IF(AND(Rifle!B32=5,SMG!V21="Yes"),1,0)</f>
        <v>0</v>
      </c>
      <c r="AA17">
        <f>IF(AND(Rifle!B32=6,SMG!V21="Yes"),1,0)</f>
        <v>0</v>
      </c>
      <c r="AB17">
        <f>IF(AND(Rifle!B32=7,SMG!V21="Yes"),1,0)</f>
        <v>0</v>
      </c>
      <c r="AC17">
        <f>IF(AND(Rifle!B32=8,SMG!V21="Yes"),1,0)</f>
        <v>0</v>
      </c>
      <c r="AE17">
        <f>IF(AND(Rifle!B21=1,Rifle!V21="Yes"),1,0)</f>
        <v>0</v>
      </c>
      <c r="AF17">
        <f>IF(AND(Rifle!B21=2,Rifle!V21="Yes"),1,0)</f>
        <v>0</v>
      </c>
      <c r="AG17">
        <f>IF(AND(Rifle!B21=3,Rifle!V21="Yes"),1,0)</f>
        <v>0</v>
      </c>
      <c r="AH17">
        <f>IF(AND(Rifle!B21=4,Rifle!V21="Yes"),1,0)</f>
        <v>0</v>
      </c>
      <c r="AI17">
        <f>IF(AND(Rifle!B21=5,Rifle!V21="Yes"),1,0)</f>
        <v>0</v>
      </c>
      <c r="AJ17">
        <f>IF(AND(Rifle!B21=6,Rifle!V21="Yes"),1,0)</f>
        <v>0</v>
      </c>
      <c r="AK17">
        <f>IF(AND(Rifle!B21=7,Rifle!V21="Yes"),1,0)</f>
        <v>0</v>
      </c>
      <c r="AL17">
        <f>IF(AND(Rifle!B21=8,Rifle!V21="Yes"),1,0)</f>
        <v>0</v>
      </c>
      <c r="AN17">
        <f>IF(AND('Sniper Rifle'!B20=1,'Sniper Rifle'!V20="Yes"),1,0)</f>
        <v>0</v>
      </c>
      <c r="AO17">
        <f>IF(AND('Sniper Rifle'!B20=2,'Sniper Rifle'!V20="Yes"),1,0)</f>
        <v>0</v>
      </c>
      <c r="AP17">
        <f>IF(AND('Sniper Rifle'!B20=3,'Sniper Rifle'!V20="Yes"),1,0)</f>
        <v>0</v>
      </c>
      <c r="AQ17">
        <f>IF(AND('Sniper Rifle'!B20=4,'Sniper Rifle'!V20="Yes"),1,0)</f>
        <v>0</v>
      </c>
      <c r="AR17">
        <f>IF(AND('Sniper Rifle'!B20=5,'Sniper Rifle'!V20="Yes"),1,0)</f>
        <v>0</v>
      </c>
      <c r="AS17">
        <f>IF(AND('Sniper Rifle'!B20=6,'Sniper Rifle'!V20="Yes"),1,0)</f>
        <v>0</v>
      </c>
      <c r="AT17">
        <f>IF(AND('Sniper Rifle'!B20=7,'Sniper Rifle'!V20="Yes"),1,0)</f>
        <v>0</v>
      </c>
      <c r="AU17">
        <f>IF(AND('Sniper Rifle'!B20=8,'Sniper Rifle'!V20="Yes"),1,0)</f>
        <v>0</v>
      </c>
      <c r="AW17">
        <f>IF(AND('Spacer Rifle'!B20=1,'Spacer Rifle'!V20="Yes"),1,0)</f>
        <v>0</v>
      </c>
      <c r="AX17">
        <f>IF(AND('Spacer Rifle'!B20=2,'Spacer Rifle'!V20="Yes"),1,0)</f>
        <v>0</v>
      </c>
      <c r="AY17">
        <f>IF(AND('Spacer Rifle'!B20=3,'Spacer Rifle'!V20="Yes"),1,0)</f>
        <v>0</v>
      </c>
      <c r="AZ17">
        <f>IF(AND('Spacer Rifle'!B20=4,'Spacer Rifle'!V20="Yes"),1,0)</f>
        <v>0</v>
      </c>
      <c r="BA17">
        <f>IF(AND('Spacer Rifle'!B20=5,'Spacer Rifle'!V20="Yes"),1,0)</f>
        <v>0</v>
      </c>
      <c r="BB17">
        <f>IF(AND('Spacer Rifle'!B20=6,'Spacer Rifle'!V20="Yes"),1,0)</f>
        <v>0</v>
      </c>
      <c r="BC17">
        <f>IF(AND('Spacer Rifle'!B20=7,'Spacer Rifle'!V20="Yes"),1,0)</f>
        <v>0</v>
      </c>
      <c r="BD17">
        <f>IF(AND('Spacer Rifle'!B20=8,'Spacer Rifle'!V20="Yes"),1,0)</f>
        <v>0</v>
      </c>
      <c r="BF17">
        <f>IF(AND(LMG!B21=1,LMG!V21="Yes"),1,0)</f>
        <v>0</v>
      </c>
      <c r="BG17">
        <f>IF(AND(LMG!B21=2,LMG!V21="Yes"),1,0)</f>
        <v>0</v>
      </c>
      <c r="BH17">
        <f>IF(AND(LMG!B21=3,LMG!V21="Yes"),1,0)</f>
        <v>0</v>
      </c>
      <c r="BI17">
        <f>IF(AND(LMG!B21=4,LMG!V21="Yes"),1,0)</f>
        <v>0</v>
      </c>
      <c r="BJ17">
        <f>IF(AND(LMG!B21=5,LMG!V21="Yes"),1,0)</f>
        <v>0</v>
      </c>
      <c r="BK17">
        <f>IF(AND(LMG!B21=6,LMG!V21="Yes"),1,0)</f>
        <v>0</v>
      </c>
      <c r="BL17">
        <f>IF(AND(LMG!B21=7,LMG!V21="Yes"),1,0)</f>
        <v>0</v>
      </c>
      <c r="BM17">
        <f>IF(AND(LMG!B21=8,LMG!V21="Yes"),1,0)</f>
        <v>0</v>
      </c>
      <c r="BO17">
        <f>IF(AND(Shotgun!B21=1,Shotgun!V21="Yes"),1,0)</f>
        <v>0</v>
      </c>
      <c r="BP17">
        <f>IF(AND(Shotgun!B21=2,Shotgun!V21="Yes"),1,0)</f>
        <v>0</v>
      </c>
      <c r="BQ17">
        <f>IF(AND(Shotgun!B21=3,Shotgun!V21="Yes"),1,0)</f>
        <v>0</v>
      </c>
      <c r="BR17">
        <f>IF(AND(Shotgun!B21=4,Shotgun!V21="Yes"),1,0)</f>
        <v>0</v>
      </c>
      <c r="BS17">
        <f>IF(AND(Shotgun!B21=5,Shotgun!V21="Yes"),1,0)</f>
        <v>0</v>
      </c>
      <c r="BT17">
        <f>IF(AND(Shotgun!B21=6,Shotgun!V21="Yes"),1,0)</f>
        <v>0</v>
      </c>
      <c r="BU17">
        <f>IF(AND(Shotgun!B21=7,Shotgun!V21="Yes"),1,0)</f>
        <v>0</v>
      </c>
      <c r="BV17">
        <f>IF(AND(Shotgun!B21=8,Shotgun!V21="Yes"),1,0)</f>
        <v>0</v>
      </c>
      <c r="BX17">
        <f>IF(AND(Melee!B19=1,Melee!V19="Yes"),1,0)</f>
        <v>0</v>
      </c>
      <c r="BY17">
        <f>IF(AND(Melee!B19=2,Melee!V19="Yes"),1,0)</f>
        <v>0</v>
      </c>
      <c r="BZ17">
        <f>IF(AND(Melee!B19=3,Melee!V19="Yes"),1,0)</f>
        <v>0</v>
      </c>
      <c r="CA17">
        <f>IF(AND(Melee!B19=4,Melee!V19="Yes"),1,0)</f>
        <v>0</v>
      </c>
      <c r="CB17">
        <f>IF(AND(Melee!B19=5,Melee!V19="Yes"),1,0)</f>
        <v>0</v>
      </c>
      <c r="CC17">
        <f>IF(AND(Melee!B19=6,Melee!V19="Yes"),1,0)</f>
        <v>0</v>
      </c>
      <c r="CD17">
        <f>IF(AND(Melee!B19=7,Melee!V19="Yes"),1,0)</f>
        <v>0</v>
      </c>
      <c r="CE17">
        <f>IF(AND(Melee!B19=8,Melee!V19="Yes"),1,0)</f>
        <v>0</v>
      </c>
      <c r="CG17">
        <f>IF(AND(Misc!B18=1,Misc!P18="Yes"),1,0)</f>
        <v>0</v>
      </c>
      <c r="CH17">
        <f>IF(AND(Misc!B18=2,Misc!P18="Yes"),1,0)</f>
        <v>0</v>
      </c>
      <c r="CI17">
        <f>IF(AND(Misc!B18=3,Misc!P18="Yes"),1,0)</f>
        <v>0</v>
      </c>
      <c r="CJ17">
        <f>IF(AND(Misc!B18=4,Misc!P18="Yes"),1,0)</f>
        <v>0</v>
      </c>
      <c r="CK17">
        <f>IF(AND(Misc!B18=5,Misc!P18="Yes"),1,0)</f>
        <v>0</v>
      </c>
      <c r="CL17">
        <f>IF(AND(Misc!B18=6,Misc!P18="Yes"),1,0)</f>
        <v>0</v>
      </c>
      <c r="CM17">
        <f>IF(AND(Misc!B18=7,Misc!P18="Yes"),1,0)</f>
        <v>0</v>
      </c>
      <c r="CN17">
        <f>IF(AND(Misc!B18=8,Misc!P18="Yes"),1,0)</f>
        <v>0</v>
      </c>
    </row>
    <row r="18" spans="4:92">
      <c r="D18">
        <f>IF(AND(Handgun!B21=1,Handgun!V21="Yes"),1,0)</f>
        <v>0</v>
      </c>
      <c r="E18">
        <f>IF(AND(Handgun!B21=2,Handgun!V21="Yes"),1,0)</f>
        <v>0</v>
      </c>
      <c r="F18">
        <f>IF(AND(Handgun!B21=3,Handgun!V21="Yes"),1,0)</f>
        <v>0</v>
      </c>
      <c r="G18">
        <f>IF(AND(Handgun!B21=4,Handgun!V21="Yes"),1,0)</f>
        <v>0</v>
      </c>
      <c r="H18">
        <f>IF(AND(Handgun!B21=5,Handgun!V21="Yes"),1,0)</f>
        <v>0</v>
      </c>
      <c r="I18">
        <f>IF(AND(Handgun!B21=6,Handgun!V21="Yes"),1,0)</f>
        <v>0</v>
      </c>
      <c r="J18">
        <f>IF(AND(Handgun!B21=7,Handgun!V21="Yes"),1,0)</f>
        <v>0</v>
      </c>
      <c r="K18">
        <f>IF(AND(Handgun!B21=8,Handgun!V21="Yes"),1,0)</f>
        <v>0</v>
      </c>
      <c r="M18">
        <f>IF(AND(Revolver!B21=1,Revolver!V21="Yes"),1,0)</f>
        <v>0</v>
      </c>
      <c r="N18">
        <f>IF(AND(Revolver!B21=1,Revolver!V21="Yes"),1,0)</f>
        <v>0</v>
      </c>
      <c r="O18">
        <f>IF(AND(Revolver!B21=1,Revolver!V21="Yes"),1,0)</f>
        <v>0</v>
      </c>
      <c r="P18">
        <f>IF(AND(Revolver!B21=1,Revolver!V21="Yes"),1,0)</f>
        <v>0</v>
      </c>
      <c r="Q18">
        <f>IF(AND(Revolver!B21=5,Revolver!V21="Yes"),1,0)</f>
        <v>0</v>
      </c>
      <c r="R18">
        <f>IF(AND(Revolver!B21=6,Revolver!V21="Yes"),1,0)</f>
        <v>0</v>
      </c>
      <c r="S18">
        <f>IF(AND(Revolver!B21=7,Revolver!V21="Yes"),1,0)</f>
        <v>0</v>
      </c>
      <c r="T18">
        <f>IF(AND(Revolver!B21=8,Revolver!V21="Yes"),1,0)</f>
        <v>0</v>
      </c>
      <c r="V18">
        <f>IF(AND(Rifle!B33=1,SMG!V22="Yes"),1,0)</f>
        <v>0</v>
      </c>
      <c r="W18">
        <f>IF(AND(Rifle!B33=2,SMG!V22="Yes"),1,0)</f>
        <v>0</v>
      </c>
      <c r="X18">
        <f>IF(AND(Rifle!B33=3,SMG!V22="Yes"),1,0)</f>
        <v>0</v>
      </c>
      <c r="Y18">
        <f>IF(AND(Rifle!B33=4,SMG!V22="Yes"),1,0)</f>
        <v>0</v>
      </c>
      <c r="Z18">
        <f>IF(AND(Rifle!B33=5,SMG!V22="Yes"),1,0)</f>
        <v>0</v>
      </c>
      <c r="AA18">
        <f>IF(AND(Rifle!B33=6,SMG!V22="Yes"),1,0)</f>
        <v>0</v>
      </c>
      <c r="AB18">
        <f>IF(AND(Rifle!B33=7,SMG!V22="Yes"),1,0)</f>
        <v>0</v>
      </c>
      <c r="AC18">
        <f>IF(AND(Rifle!B33=8,SMG!V22="Yes"),1,0)</f>
        <v>0</v>
      </c>
      <c r="AE18">
        <f>IF(AND(Rifle!B22=1,Rifle!V22="Yes"),1,0)</f>
        <v>0</v>
      </c>
      <c r="AF18">
        <f>IF(AND(Rifle!B22=2,Rifle!V22="Yes"),1,0)</f>
        <v>0</v>
      </c>
      <c r="AG18">
        <f>IF(AND(Rifle!B22=3,Rifle!V22="Yes"),1,0)</f>
        <v>0</v>
      </c>
      <c r="AH18">
        <f>IF(AND(Rifle!B22=4,Rifle!V22="Yes"),1,0)</f>
        <v>0</v>
      </c>
      <c r="AI18">
        <f>IF(AND(Rifle!B22=5,Rifle!V22="Yes"),1,0)</f>
        <v>0</v>
      </c>
      <c r="AJ18">
        <f>IF(AND(Rifle!B22=6,Rifle!V22="Yes"),1,0)</f>
        <v>0</v>
      </c>
      <c r="AK18">
        <f>IF(AND(Rifle!B22=7,Rifle!V22="Yes"),1,0)</f>
        <v>0</v>
      </c>
      <c r="AL18">
        <f>IF(AND(Rifle!B22=8,Rifle!V22="Yes"),1,0)</f>
        <v>0</v>
      </c>
      <c r="AN18">
        <f>IF(AND('Sniper Rifle'!B21=1,'Sniper Rifle'!V21="Yes"),1,0)</f>
        <v>0</v>
      </c>
      <c r="AO18">
        <f>IF(AND('Sniper Rifle'!B21=2,'Sniper Rifle'!V21="Yes"),1,0)</f>
        <v>0</v>
      </c>
      <c r="AP18">
        <f>IF(AND('Sniper Rifle'!B21=3,'Sniper Rifle'!V21="Yes"),1,0)</f>
        <v>0</v>
      </c>
      <c r="AQ18">
        <f>IF(AND('Sniper Rifle'!B21=4,'Sniper Rifle'!V21="Yes"),1,0)</f>
        <v>0</v>
      </c>
      <c r="AR18">
        <f>IF(AND('Sniper Rifle'!B21=5,'Sniper Rifle'!V21="Yes"),1,0)</f>
        <v>0</v>
      </c>
      <c r="AS18">
        <f>IF(AND('Sniper Rifle'!B21=6,'Sniper Rifle'!V21="Yes"),1,0)</f>
        <v>0</v>
      </c>
      <c r="AT18">
        <f>IF(AND('Sniper Rifle'!B21=7,'Sniper Rifle'!V21="Yes"),1,0)</f>
        <v>0</v>
      </c>
      <c r="AU18">
        <f>IF(AND('Sniper Rifle'!B21=8,'Sniper Rifle'!V21="Yes"),1,0)</f>
        <v>0</v>
      </c>
      <c r="AW18">
        <f>IF(AND('Spacer Rifle'!B21=1,'Spacer Rifle'!V21="Yes"),1,0)</f>
        <v>0</v>
      </c>
      <c r="AX18">
        <f>IF(AND('Spacer Rifle'!B21=2,'Spacer Rifle'!V21="Yes"),1,0)</f>
        <v>0</v>
      </c>
      <c r="AY18">
        <f>IF(AND('Spacer Rifle'!B21=3,'Spacer Rifle'!V21="Yes"),1,0)</f>
        <v>0</v>
      </c>
      <c r="AZ18">
        <f>IF(AND('Spacer Rifle'!B21=4,'Spacer Rifle'!V21="Yes"),1,0)</f>
        <v>0</v>
      </c>
      <c r="BA18">
        <f>IF(AND('Spacer Rifle'!B21=5,'Spacer Rifle'!V21="Yes"),1,0)</f>
        <v>0</v>
      </c>
      <c r="BB18">
        <f>IF(AND('Spacer Rifle'!B21=6,'Spacer Rifle'!V21="Yes"),1,0)</f>
        <v>0</v>
      </c>
      <c r="BC18">
        <f>IF(AND('Spacer Rifle'!B21=7,'Spacer Rifle'!V21="Yes"),1,0)</f>
        <v>0</v>
      </c>
      <c r="BD18">
        <f>IF(AND('Spacer Rifle'!B21=8,'Spacer Rifle'!V21="Yes"),1,0)</f>
        <v>0</v>
      </c>
      <c r="BF18">
        <f>IF(AND(LMG!B22=1,LMG!V22="Yes"),1,0)</f>
        <v>0</v>
      </c>
      <c r="BG18">
        <f>IF(AND(LMG!B22=2,LMG!V22="Yes"),1,0)</f>
        <v>0</v>
      </c>
      <c r="BH18">
        <f>IF(AND(LMG!B22=3,LMG!V22="Yes"),1,0)</f>
        <v>0</v>
      </c>
      <c r="BI18">
        <f>IF(AND(LMG!B22=4,LMG!V22="Yes"),1,0)</f>
        <v>0</v>
      </c>
      <c r="BJ18">
        <f>IF(AND(LMG!B22=5,LMG!V22="Yes"),1,0)</f>
        <v>0</v>
      </c>
      <c r="BK18">
        <f>IF(AND(LMG!B22=6,LMG!V22="Yes"),1,0)</f>
        <v>0</v>
      </c>
      <c r="BL18">
        <f>IF(AND(LMG!B22=7,LMG!V22="Yes"),1,0)</f>
        <v>0</v>
      </c>
      <c r="BM18">
        <f>IF(AND(LMG!B22=8,LMG!V22="Yes"),1,0)</f>
        <v>0</v>
      </c>
      <c r="BO18">
        <f>IF(AND(Shotgun!B22=1,Shotgun!V22="Yes"),1,0)</f>
        <v>0</v>
      </c>
      <c r="BP18">
        <f>IF(AND(Shotgun!B22=2,Shotgun!V22="Yes"),1,0)</f>
        <v>0</v>
      </c>
      <c r="BQ18">
        <f>IF(AND(Shotgun!B22=3,Shotgun!V22="Yes"),1,0)</f>
        <v>0</v>
      </c>
      <c r="BR18">
        <f>IF(AND(Shotgun!B22=4,Shotgun!V22="Yes"),1,0)</f>
        <v>0</v>
      </c>
      <c r="BS18">
        <f>IF(AND(Shotgun!B22=5,Shotgun!V22="Yes"),1,0)</f>
        <v>0</v>
      </c>
      <c r="BT18">
        <f>IF(AND(Shotgun!B22=6,Shotgun!V22="Yes"),1,0)</f>
        <v>0</v>
      </c>
      <c r="BU18">
        <f>IF(AND(Shotgun!B22=7,Shotgun!V22="Yes"),1,0)</f>
        <v>0</v>
      </c>
      <c r="BV18">
        <f>IF(AND(Shotgun!B22=8,Shotgun!V22="Yes"),1,0)</f>
        <v>0</v>
      </c>
      <c r="BX18">
        <f>IF(AND(Melee!B20=1,Melee!S20="Yes"),1,0)</f>
        <v>0</v>
      </c>
      <c r="BY18">
        <f>IF(AND(Melee!B20=2,Melee!S20="Yes"),1,0)</f>
        <v>0</v>
      </c>
      <c r="BZ18">
        <f>IF(AND(Melee!B20=3,Melee!S20="Yes"),1,0)</f>
        <v>0</v>
      </c>
      <c r="CA18">
        <f>IF(AND(Melee!B20=4,Melee!S20="Yes"),1,0)</f>
        <v>0</v>
      </c>
      <c r="CB18">
        <f>IF(AND(Melee!B20=5,Melee!S20="Yes"),1,0)</f>
        <v>0</v>
      </c>
      <c r="CC18">
        <f>IF(AND(Melee!B20=6,Melee!S20="Yes"),1,0)</f>
        <v>0</v>
      </c>
      <c r="CD18">
        <f>IF(AND(Melee!B20=7,Melee!S20="Yes"),1,0)</f>
        <v>0</v>
      </c>
      <c r="CE18">
        <f>IF(AND(Melee!B20=8,Melee!S20="Yes"),1,0)</f>
        <v>0</v>
      </c>
      <c r="CG18">
        <f>IF(AND(Misc!B19=1,Misc!P19="Yes"),1,0)</f>
        <v>0</v>
      </c>
      <c r="CH18">
        <f>IF(AND(Misc!B19=2,Misc!P19="Yes"),1,0)</f>
        <v>0</v>
      </c>
      <c r="CI18">
        <f>IF(AND(Misc!B19=3,Misc!P19="Yes"),1,0)</f>
        <v>0</v>
      </c>
      <c r="CJ18">
        <f>IF(AND(Misc!B19=4,Misc!P19="Yes"),1,0)</f>
        <v>0</v>
      </c>
      <c r="CK18">
        <f>IF(AND(Misc!B19=5,Misc!P19="Yes"),1,0)</f>
        <v>0</v>
      </c>
      <c r="CL18">
        <f>IF(AND(Misc!B19=6,Misc!P19="Yes"),1,0)</f>
        <v>0</v>
      </c>
      <c r="CM18">
        <f>IF(AND(Misc!B19=7,Misc!P19="Yes"),1,0)</f>
        <v>0</v>
      </c>
      <c r="CN18">
        <f>IF(AND(Misc!B19=8,Misc!P19="Yes"),1,0)</f>
        <v>0</v>
      </c>
    </row>
    <row r="19" spans="4:92">
      <c r="D19">
        <f>IF(AND(Handgun!B22=1,Handgun!V22="Yes"),1,0)</f>
        <v>0</v>
      </c>
      <c r="E19">
        <f>IF(AND(Handgun!B22=2,Handgun!V22="Yes"),1,0)</f>
        <v>0</v>
      </c>
      <c r="F19">
        <f>IF(AND(Handgun!B22=3,Handgun!V22="Yes"),1,0)</f>
        <v>0</v>
      </c>
      <c r="G19">
        <f>IF(AND(Handgun!B22=4,Handgun!V22="Yes"),1,0)</f>
        <v>0</v>
      </c>
      <c r="H19">
        <f>IF(AND(Handgun!B22=5,Handgun!V22="Yes"),1,0)</f>
        <v>0</v>
      </c>
      <c r="I19">
        <f>IF(AND(Handgun!B22=6,Handgun!V22="Yes"),1,0)</f>
        <v>0</v>
      </c>
      <c r="J19">
        <f>IF(AND(Handgun!B22=7,Handgun!V22="Yes"),1,0)</f>
        <v>0</v>
      </c>
      <c r="K19">
        <f>IF(AND(Handgun!B22=8,Handgun!V22="Yes"),1,0)</f>
        <v>0</v>
      </c>
      <c r="M19">
        <f>IF(AND(Revolver!B22=1,Revolver!V22="Yes"),1,0)</f>
        <v>0</v>
      </c>
      <c r="N19">
        <f>IF(AND(Revolver!B22=1,Revolver!V22="Yes"),1,0)</f>
        <v>0</v>
      </c>
      <c r="O19">
        <f>IF(AND(Revolver!B22=1,Revolver!V22="Yes"),1,0)</f>
        <v>0</v>
      </c>
      <c r="P19">
        <f>IF(AND(Revolver!B22=1,Revolver!V22="Yes"),1,0)</f>
        <v>0</v>
      </c>
      <c r="Q19">
        <f>IF(AND(Revolver!B22=5,Revolver!V22="Yes"),1,0)</f>
        <v>0</v>
      </c>
      <c r="R19">
        <f>IF(AND(Revolver!B22=6,Revolver!V22="Yes"),1,0)</f>
        <v>0</v>
      </c>
      <c r="S19">
        <f>IF(AND(Revolver!B22=7,Revolver!V22="Yes"),1,0)</f>
        <v>0</v>
      </c>
      <c r="T19">
        <f>IF(AND(Revolver!B22=8,Revolver!V22="Yes"),1,0)</f>
        <v>0</v>
      </c>
      <c r="V19">
        <f>IF(AND(Rifle!B34=1,SMG!V23="Yes"),1,0)</f>
        <v>0</v>
      </c>
      <c r="W19">
        <f>IF(AND(Rifle!B34=2,SMG!V23="Yes"),1,0)</f>
        <v>0</v>
      </c>
      <c r="X19">
        <f>IF(AND(Rifle!B34=3,SMG!V23="Yes"),1,0)</f>
        <v>0</v>
      </c>
      <c r="Y19">
        <f>IF(AND(Rifle!B34=4,SMG!V23="Yes"),1,0)</f>
        <v>0</v>
      </c>
      <c r="Z19">
        <f>IF(AND(Rifle!B34=5,SMG!V23="Yes"),1,0)</f>
        <v>0</v>
      </c>
      <c r="AA19">
        <f>IF(AND(Rifle!B34=6,SMG!V23="Yes"),1,0)</f>
        <v>0</v>
      </c>
      <c r="AB19">
        <f>IF(AND(Rifle!B34=7,SMG!V23="Yes"),1,0)</f>
        <v>0</v>
      </c>
      <c r="AC19">
        <f>IF(AND(Rifle!B34=8,SMG!V23="Yes"),1,0)</f>
        <v>0</v>
      </c>
      <c r="AE19">
        <f>IF(AND(Rifle!B23=1,Rifle!V23="Yes"),1,0)</f>
        <v>0</v>
      </c>
      <c r="AF19">
        <f>IF(AND(Rifle!B23=2,Rifle!V23="Yes"),1,0)</f>
        <v>0</v>
      </c>
      <c r="AG19">
        <f>IF(AND(Rifle!B23=3,Rifle!V23="Yes"),1,0)</f>
        <v>0</v>
      </c>
      <c r="AH19">
        <f>IF(AND(Rifle!B23=4,Rifle!V23="Yes"),1,0)</f>
        <v>0</v>
      </c>
      <c r="AI19">
        <f>IF(AND(Rifle!B23=5,Rifle!V23="Yes"),1,0)</f>
        <v>0</v>
      </c>
      <c r="AJ19">
        <f>IF(AND(Rifle!B23=6,Rifle!V23="Yes"),1,0)</f>
        <v>0</v>
      </c>
      <c r="AK19">
        <f>IF(AND(Rifle!B23=7,Rifle!V23="Yes"),1,0)</f>
        <v>0</v>
      </c>
      <c r="AL19">
        <f>IF(AND(Rifle!B23=8,Rifle!V23="Yes"),1,0)</f>
        <v>0</v>
      </c>
      <c r="AN19">
        <f>IF(AND('Sniper Rifle'!B22=1,'Sniper Rifle'!V22="Yes"),1,0)</f>
        <v>0</v>
      </c>
      <c r="AO19">
        <f>IF(AND('Sniper Rifle'!B22=2,'Sniper Rifle'!V22="Yes"),1,0)</f>
        <v>0</v>
      </c>
      <c r="AP19">
        <f>IF(AND('Sniper Rifle'!B22=3,'Sniper Rifle'!V22="Yes"),1,0)</f>
        <v>0</v>
      </c>
      <c r="AQ19">
        <f>IF(AND('Sniper Rifle'!B22=4,'Sniper Rifle'!V22="Yes"),1,0)</f>
        <v>0</v>
      </c>
      <c r="AR19">
        <f>IF(AND('Sniper Rifle'!B22=5,'Sniper Rifle'!V22="Yes"),1,0)</f>
        <v>0</v>
      </c>
      <c r="AS19">
        <f>IF(AND('Sniper Rifle'!B22=6,'Sniper Rifle'!V22="Yes"),1,0)</f>
        <v>0</v>
      </c>
      <c r="AT19">
        <f>IF(AND('Sniper Rifle'!B22=7,'Sniper Rifle'!V22="Yes"),1,0)</f>
        <v>0</v>
      </c>
      <c r="AU19">
        <f>IF(AND('Sniper Rifle'!B22=8,'Sniper Rifle'!V22="Yes"),1,0)</f>
        <v>0</v>
      </c>
      <c r="AW19">
        <f>IF(AND('Spacer Rifle'!B22=1,'Spacer Rifle'!V22="Yes"),1,0)</f>
        <v>0</v>
      </c>
      <c r="AX19">
        <f>IF(AND('Spacer Rifle'!B22=2,'Spacer Rifle'!V22="Yes"),1,0)</f>
        <v>0</v>
      </c>
      <c r="AY19">
        <f>IF(AND('Spacer Rifle'!B22=3,'Spacer Rifle'!V22="Yes"),1,0)</f>
        <v>0</v>
      </c>
      <c r="AZ19">
        <f>IF(AND('Spacer Rifle'!B22=4,'Spacer Rifle'!V22="Yes"),1,0)</f>
        <v>0</v>
      </c>
      <c r="BA19">
        <f>IF(AND('Spacer Rifle'!B22=5,'Spacer Rifle'!V22="Yes"),1,0)</f>
        <v>0</v>
      </c>
      <c r="BB19">
        <f>IF(AND('Spacer Rifle'!B22=6,'Spacer Rifle'!V22="Yes"),1,0)</f>
        <v>0</v>
      </c>
      <c r="BC19">
        <f>IF(AND('Spacer Rifle'!B22=7,'Spacer Rifle'!V22="Yes"),1,0)</f>
        <v>0</v>
      </c>
      <c r="BD19">
        <f>IF(AND('Spacer Rifle'!B22=8,'Spacer Rifle'!V22="Yes"),1,0)</f>
        <v>0</v>
      </c>
      <c r="BF19">
        <f>IF(AND(LMG!B23=1,LMG!V23="Yes"),1,0)</f>
        <v>0</v>
      </c>
      <c r="BG19">
        <f>IF(AND(LMG!B23=2,LMG!V23="Yes"),1,0)</f>
        <v>0</v>
      </c>
      <c r="BH19">
        <f>IF(AND(LMG!B23=3,LMG!V23="Yes"),1,0)</f>
        <v>0</v>
      </c>
      <c r="BI19">
        <f>IF(AND(LMG!B23=4,LMG!V23="Yes"),1,0)</f>
        <v>0</v>
      </c>
      <c r="BJ19">
        <f>IF(AND(LMG!B23=5,LMG!V23="Yes"),1,0)</f>
        <v>0</v>
      </c>
      <c r="BK19">
        <f>IF(AND(LMG!B23=6,LMG!V23="Yes"),1,0)</f>
        <v>0</v>
      </c>
      <c r="BL19">
        <f>IF(AND(LMG!B23=7,LMG!V23="Yes"),1,0)</f>
        <v>0</v>
      </c>
      <c r="BM19">
        <f>IF(AND(LMG!B23=8,LMG!V23="Yes"),1,0)</f>
        <v>0</v>
      </c>
      <c r="BO19">
        <f>IF(AND(Shotgun!B23=1,Shotgun!V23="Yes"),1,0)</f>
        <v>0</v>
      </c>
      <c r="BP19">
        <f>IF(AND(Shotgun!B23=2,Shotgun!V23="Yes"),1,0)</f>
        <v>0</v>
      </c>
      <c r="BQ19">
        <f>IF(AND(Shotgun!B23=3,Shotgun!V23="Yes"),1,0)</f>
        <v>0</v>
      </c>
      <c r="BR19">
        <f>IF(AND(Shotgun!B23=4,Shotgun!V23="Yes"),1,0)</f>
        <v>0</v>
      </c>
      <c r="BS19">
        <f>IF(AND(Shotgun!B23=5,Shotgun!V23="Yes"),1,0)</f>
        <v>0</v>
      </c>
      <c r="BT19">
        <f>IF(AND(Shotgun!B23=6,Shotgun!V23="Yes"),1,0)</f>
        <v>0</v>
      </c>
      <c r="BU19">
        <f>IF(AND(Shotgun!B23=7,Shotgun!V23="Yes"),1,0)</f>
        <v>0</v>
      </c>
      <c r="BV19">
        <f>IF(AND(Shotgun!B23=8,Shotgun!V23="Yes"),1,0)</f>
        <v>0</v>
      </c>
      <c r="BX19">
        <f>IF(AND(Melee!B21=1,Melee!S21="Yes"),1,0)</f>
        <v>0</v>
      </c>
      <c r="BY19">
        <f>IF(AND(Melee!B21=2,Melee!S21="Yes"),1,0)</f>
        <v>0</v>
      </c>
      <c r="BZ19">
        <f>IF(AND(Melee!B21=3,Melee!S21="Yes"),1,0)</f>
        <v>0</v>
      </c>
      <c r="CA19">
        <f>IF(AND(Melee!B21=4,Melee!S21="Yes"),1,0)</f>
        <v>0</v>
      </c>
      <c r="CB19">
        <f>IF(AND(Melee!B21=5,Melee!S21="Yes"),1,0)</f>
        <v>0</v>
      </c>
      <c r="CC19">
        <f>IF(AND(Melee!B21=6,Melee!S21="Yes"),1,0)</f>
        <v>0</v>
      </c>
      <c r="CD19">
        <f>IF(AND(Melee!B21=7,Melee!S21="Yes"),1,0)</f>
        <v>0</v>
      </c>
      <c r="CE19">
        <f>IF(AND(Melee!B21=8,Melee!S21="Yes"),1,0)</f>
        <v>0</v>
      </c>
      <c r="CG19">
        <f>IF(AND(Misc!B20=1,Misc!O20="Yes"),1,0)</f>
        <v>0</v>
      </c>
      <c r="CH19">
        <f>IF(AND(Misc!B20=2,Misc!O20="Yes"),1,0)</f>
        <v>0</v>
      </c>
      <c r="CI19">
        <f>IF(AND(Misc!B20=3,Misc!O20="Yes"),1,0)</f>
        <v>0</v>
      </c>
      <c r="CJ19">
        <f>IF(AND(Misc!B20=4,Misc!O20="Yes"),1,0)</f>
        <v>0</v>
      </c>
      <c r="CK19">
        <f>IF(AND(Misc!B20=5,Misc!O20="Yes"),1,0)</f>
        <v>0</v>
      </c>
      <c r="CL19">
        <f>IF(AND(Misc!B20=6,Misc!O20="Yes"),1,0)</f>
        <v>0</v>
      </c>
      <c r="CM19">
        <f>IF(AND(Misc!B20=7,Misc!O20="Yes"),1,0)</f>
        <v>0</v>
      </c>
      <c r="CN19">
        <f>IF(AND(Misc!B20=8,Misc!O20="Yes"),1,0)</f>
        <v>0</v>
      </c>
    </row>
    <row r="20" spans="4:92">
      <c r="D20">
        <f>IF(AND(Handgun!B23=1,Handgun!V23="Yes"),1,0)</f>
        <v>0</v>
      </c>
      <c r="E20">
        <f>IF(AND(Handgun!B23=2,Handgun!V23="Yes"),1,0)</f>
        <v>0</v>
      </c>
      <c r="F20">
        <f>IF(AND(Handgun!B23=3,Handgun!V23="Yes"),1,0)</f>
        <v>0</v>
      </c>
      <c r="G20">
        <f>IF(AND(Handgun!B23=4,Handgun!V23="Yes"),1,0)</f>
        <v>0</v>
      </c>
      <c r="H20">
        <f>IF(AND(Handgun!B23=5,Handgun!V23="Yes"),1,0)</f>
        <v>0</v>
      </c>
      <c r="I20">
        <f>IF(AND(Handgun!B23=6,Handgun!V23="Yes"),1,0)</f>
        <v>0</v>
      </c>
      <c r="J20">
        <f>IF(AND(Handgun!B23=7,Handgun!V23="Yes"),1,0)</f>
        <v>0</v>
      </c>
      <c r="K20">
        <f>IF(AND(Handgun!B23=8,Handgun!V23="Yes"),1,0)</f>
        <v>0</v>
      </c>
      <c r="M20">
        <f>IF(AND(Revolver!B23=1,Revolver!V23="Yes"),1,0)</f>
        <v>0</v>
      </c>
      <c r="N20">
        <f>IF(AND(Revolver!B23=1,Revolver!V23="Yes"),1,0)</f>
        <v>0</v>
      </c>
      <c r="O20">
        <f>IF(AND(Revolver!B23=1,Revolver!V23="Yes"),1,0)</f>
        <v>0</v>
      </c>
      <c r="P20">
        <f>IF(AND(Revolver!B23=1,Revolver!V23="Yes"),1,0)</f>
        <v>0</v>
      </c>
      <c r="Q20">
        <f>IF(AND(Revolver!B23=5,Revolver!V23="Yes"),1,0)</f>
        <v>0</v>
      </c>
      <c r="R20">
        <f>IF(AND(Revolver!B23=6,Revolver!V23="Yes"),1,0)</f>
        <v>0</v>
      </c>
      <c r="S20">
        <f>IF(AND(Revolver!B23=7,Revolver!V23="Yes"),1,0)</f>
        <v>0</v>
      </c>
      <c r="T20">
        <f>IF(AND(Revolver!B23=8,Revolver!V23="Yes"),1,0)</f>
        <v>0</v>
      </c>
      <c r="V20">
        <f>IF(AND(Rifle!B35=1,SMG!V24="Yes"),1,0)</f>
        <v>0</v>
      </c>
      <c r="W20">
        <f>IF(AND(Rifle!B35=2,SMG!V24="Yes"),1,0)</f>
        <v>0</v>
      </c>
      <c r="X20">
        <f>IF(AND(Rifle!B35=3,SMG!V24="Yes"),1,0)</f>
        <v>0</v>
      </c>
      <c r="Y20">
        <f>IF(AND(Rifle!B35=4,SMG!V24="Yes"),1,0)</f>
        <v>0</v>
      </c>
      <c r="Z20">
        <f>IF(AND(Rifle!B35=5,SMG!V24="Yes"),1,0)</f>
        <v>0</v>
      </c>
      <c r="AA20">
        <f>IF(AND(Rifle!B35=6,SMG!V24="Yes"),1,0)</f>
        <v>0</v>
      </c>
      <c r="AB20">
        <f>IF(AND(Rifle!B35=7,SMG!V24="Yes"),1,0)</f>
        <v>0</v>
      </c>
      <c r="AC20">
        <f>IF(AND(Rifle!B35=8,SMG!V24="Yes"),1,0)</f>
        <v>0</v>
      </c>
      <c r="AE20">
        <f>IF(AND(Rifle!B24=1,Rifle!V24="Yes"),1,0)</f>
        <v>0</v>
      </c>
      <c r="AF20">
        <f>IF(AND(Rifle!B24=2,Rifle!V24="Yes"),1,0)</f>
        <v>0</v>
      </c>
      <c r="AG20">
        <f>IF(AND(Rifle!B24=3,Rifle!V24="Yes"),1,0)</f>
        <v>0</v>
      </c>
      <c r="AH20">
        <f>IF(AND(Rifle!B24=4,Rifle!V24="Yes"),1,0)</f>
        <v>0</v>
      </c>
      <c r="AI20">
        <f>IF(AND(Rifle!B24=5,Rifle!V24="Yes"),1,0)</f>
        <v>0</v>
      </c>
      <c r="AJ20">
        <f>IF(AND(Rifle!B24=6,Rifle!V24="Yes"),1,0)</f>
        <v>0</v>
      </c>
      <c r="AK20">
        <f>IF(AND(Rifle!B24=7,Rifle!V24="Yes"),1,0)</f>
        <v>0</v>
      </c>
      <c r="AL20">
        <f>IF(AND(Rifle!B24=8,Rifle!V24="Yes"),1,0)</f>
        <v>0</v>
      </c>
      <c r="AN20">
        <f>IF(AND('Sniper Rifle'!B23=1,'Sniper Rifle'!V23="Yes"),1,0)</f>
        <v>0</v>
      </c>
      <c r="AO20">
        <f>IF(AND('Sniper Rifle'!B23=2,'Sniper Rifle'!V23="Yes"),1,0)</f>
        <v>0</v>
      </c>
      <c r="AP20">
        <f>IF(AND('Sniper Rifle'!B23=3,'Sniper Rifle'!V23="Yes"),1,0)</f>
        <v>0</v>
      </c>
      <c r="AQ20">
        <f>IF(AND('Sniper Rifle'!B23=4,'Sniper Rifle'!V23="Yes"),1,0)</f>
        <v>0</v>
      </c>
      <c r="AR20">
        <f>IF(AND('Sniper Rifle'!B23=5,'Sniper Rifle'!V23="Yes"),1,0)</f>
        <v>0</v>
      </c>
      <c r="AS20">
        <f>IF(AND('Sniper Rifle'!B23=6,'Sniper Rifle'!V23="Yes"),1,0)</f>
        <v>0</v>
      </c>
      <c r="AT20">
        <f>IF(AND('Sniper Rifle'!B23=7,'Sniper Rifle'!V23="Yes"),1,0)</f>
        <v>0</v>
      </c>
      <c r="AU20">
        <f>IF(AND('Sniper Rifle'!B23=8,'Sniper Rifle'!V23="Yes"),1,0)</f>
        <v>0</v>
      </c>
      <c r="AW20">
        <f>IF(AND('Spacer Rifle'!B23=1,'Spacer Rifle'!V23="Yes"),1,0)</f>
        <v>0</v>
      </c>
      <c r="AX20">
        <f>IF(AND('Spacer Rifle'!B23=2,'Spacer Rifle'!V23="Yes"),1,0)</f>
        <v>0</v>
      </c>
      <c r="AY20">
        <f>IF(AND('Spacer Rifle'!B23=3,'Spacer Rifle'!V23="Yes"),1,0)</f>
        <v>0</v>
      </c>
      <c r="AZ20">
        <f>IF(AND('Spacer Rifle'!B23=4,'Spacer Rifle'!V23="Yes"),1,0)</f>
        <v>0</v>
      </c>
      <c r="BA20">
        <f>IF(AND('Spacer Rifle'!B23=5,'Spacer Rifle'!V23="Yes"),1,0)</f>
        <v>0</v>
      </c>
      <c r="BB20">
        <f>IF(AND('Spacer Rifle'!B23=6,'Spacer Rifle'!V23="Yes"),1,0)</f>
        <v>0</v>
      </c>
      <c r="BC20">
        <f>IF(AND('Spacer Rifle'!B23=7,'Spacer Rifle'!V23="Yes"),1,0)</f>
        <v>0</v>
      </c>
      <c r="BD20">
        <f>IF(AND('Spacer Rifle'!B23=8,'Spacer Rifle'!V23="Yes"),1,0)</f>
        <v>0</v>
      </c>
      <c r="BF20">
        <f>IF(AND(LMG!B24=1,LMG!V24="Yes"),1,0)</f>
        <v>0</v>
      </c>
      <c r="BG20">
        <f>IF(AND(LMG!B24=2,LMG!V24="Yes"),1,0)</f>
        <v>0</v>
      </c>
      <c r="BH20">
        <f>IF(AND(LMG!B24=3,LMG!V24="Yes"),1,0)</f>
        <v>0</v>
      </c>
      <c r="BI20">
        <f>IF(AND(LMG!B24=4,LMG!V24="Yes"),1,0)</f>
        <v>0</v>
      </c>
      <c r="BJ20">
        <f>IF(AND(LMG!B24=5,LMG!V24="Yes"),1,0)</f>
        <v>0</v>
      </c>
      <c r="BK20">
        <f>IF(AND(LMG!B24=6,LMG!V24="Yes"),1,0)</f>
        <v>0</v>
      </c>
      <c r="BL20">
        <f>IF(AND(LMG!B24=7,LMG!V24="Yes"),1,0)</f>
        <v>0</v>
      </c>
      <c r="BM20">
        <f>IF(AND(LMG!B24=8,LMG!V24="Yes"),1,0)</f>
        <v>0</v>
      </c>
      <c r="BO20">
        <f>IF(AND(Shotgun!B24=1,Shotgun!V24="Yes"),1,0)</f>
        <v>0</v>
      </c>
      <c r="BP20">
        <f>IF(AND(Shotgun!B24=2,Shotgun!V24="Yes"),1,0)</f>
        <v>0</v>
      </c>
      <c r="BQ20">
        <f>IF(AND(Shotgun!B24=3,Shotgun!V24="Yes"),1,0)</f>
        <v>0</v>
      </c>
      <c r="BR20">
        <f>IF(AND(Shotgun!B24=4,Shotgun!V24="Yes"),1,0)</f>
        <v>0</v>
      </c>
      <c r="BS20">
        <f>IF(AND(Shotgun!B24=5,Shotgun!V24="Yes"),1,0)</f>
        <v>0</v>
      </c>
      <c r="BT20">
        <f>IF(AND(Shotgun!B24=6,Shotgun!V24="Yes"),1,0)</f>
        <v>0</v>
      </c>
      <c r="BU20">
        <f>IF(AND(Shotgun!B24=7,Shotgun!V24="Yes"),1,0)</f>
        <v>0</v>
      </c>
      <c r="BV20">
        <f>IF(AND(Shotgun!B24=8,Shotgun!V24="Yes"),1,0)</f>
        <v>0</v>
      </c>
      <c r="BX20">
        <f>IF(AND(Melee!B22=1,Melee!S22="Yes"),1,0)</f>
        <v>0</v>
      </c>
      <c r="BY20">
        <f>IF(AND(Melee!B22=2,Melee!S22="Yes"),1,0)</f>
        <v>0</v>
      </c>
      <c r="BZ20">
        <f>IF(AND(Melee!B22=3,Melee!S22="Yes"),1,0)</f>
        <v>0</v>
      </c>
      <c r="CA20">
        <f>IF(AND(Melee!B22=4,Melee!S22="Yes"),1,0)</f>
        <v>0</v>
      </c>
      <c r="CB20">
        <f>IF(AND(Melee!B22=5,Melee!S22="Yes"),1,0)</f>
        <v>0</v>
      </c>
      <c r="CC20">
        <f>IF(AND(Melee!B22=6,Melee!S22="Yes"),1,0)</f>
        <v>0</v>
      </c>
      <c r="CD20">
        <f>IF(AND(Melee!B22=7,Melee!S22="Yes"),1,0)</f>
        <v>0</v>
      </c>
      <c r="CE20">
        <f>IF(AND(Melee!B22=8,Melee!S22="Yes"),1,0)</f>
        <v>0</v>
      </c>
      <c r="CG20">
        <f>IF(AND(Misc!B21=1,Misc!O21="Yes"),1,0)</f>
        <v>0</v>
      </c>
      <c r="CH20">
        <f>IF(AND(Misc!B21=2,Misc!O21="Yes"),1,0)</f>
        <v>0</v>
      </c>
      <c r="CI20">
        <f>IF(AND(Misc!B21=3,Misc!O21="Yes"),1,0)</f>
        <v>0</v>
      </c>
      <c r="CJ20">
        <f>IF(AND(Misc!B21=4,Misc!O21="Yes"),1,0)</f>
        <v>0</v>
      </c>
      <c r="CK20">
        <f>IF(AND(Misc!B21=5,Misc!O21="Yes"),1,0)</f>
        <v>0</v>
      </c>
      <c r="CL20">
        <f>IF(AND(Misc!B21=6,Misc!O21="Yes"),1,0)</f>
        <v>0</v>
      </c>
      <c r="CM20">
        <f>IF(AND(Misc!B21=7,Misc!O21="Yes"),1,0)</f>
        <v>0</v>
      </c>
      <c r="CN20">
        <f>IF(AND(Misc!B21=8,Misc!O21="Yes"),1,0)</f>
        <v>0</v>
      </c>
    </row>
    <row r="21" spans="4:92">
      <c r="D21">
        <f>IF(AND(Handgun!B24=1,Handgun!V24="Yes"),1,0)</f>
        <v>0</v>
      </c>
      <c r="E21">
        <f>IF(AND(Handgun!B24=2,Handgun!V24="Yes"),1,0)</f>
        <v>0</v>
      </c>
      <c r="F21">
        <f>IF(AND(Handgun!B24=3,Handgun!V24="Yes"),1,0)</f>
        <v>0</v>
      </c>
      <c r="G21">
        <f>IF(AND(Handgun!B24=4,Handgun!V24="Yes"),1,0)</f>
        <v>0</v>
      </c>
      <c r="H21">
        <f>IF(AND(Handgun!B24=5,Handgun!V24="Yes"),1,0)</f>
        <v>0</v>
      </c>
      <c r="I21">
        <f>IF(AND(Handgun!B24=6,Handgun!V24="Yes"),1,0)</f>
        <v>0</v>
      </c>
      <c r="J21">
        <f>IF(AND(Handgun!B24=7,Handgun!V24="Yes"),1,0)</f>
        <v>0</v>
      </c>
      <c r="K21">
        <f>IF(AND(Handgun!B24=8,Handgun!V24="Yes"),1,0)</f>
        <v>0</v>
      </c>
      <c r="M21">
        <f>IF(AND(Revolver!B24=1,Revolver!V24="Yes"),1,0)</f>
        <v>0</v>
      </c>
      <c r="N21">
        <f>IF(AND(Revolver!B24=1,Revolver!V24="Yes"),1,0)</f>
        <v>0</v>
      </c>
      <c r="O21">
        <f>IF(AND(Revolver!B24=1,Revolver!V24="Yes"),1,0)</f>
        <v>0</v>
      </c>
      <c r="P21">
        <f>IF(AND(Revolver!B24=1,Revolver!V24="Yes"),1,0)</f>
        <v>0</v>
      </c>
      <c r="Q21">
        <f>IF(AND(Revolver!B24=5,Revolver!V24="Yes"),1,0)</f>
        <v>0</v>
      </c>
      <c r="R21">
        <f>IF(AND(Revolver!B24=6,Revolver!V24="Yes"),1,0)</f>
        <v>0</v>
      </c>
      <c r="S21">
        <f>IF(AND(Revolver!B24=7,Revolver!V24="Yes"),1,0)</f>
        <v>0</v>
      </c>
      <c r="T21">
        <f>IF(AND(Revolver!B24=8,Revolver!V24="Yes"),1,0)</f>
        <v>0</v>
      </c>
      <c r="V21">
        <f>IF(AND(Rifle!B36=1,SMG!V25="Yes"),1,0)</f>
        <v>0</v>
      </c>
      <c r="W21">
        <f>IF(AND(Rifle!B36=2,SMG!V25="Yes"),1,0)</f>
        <v>0</v>
      </c>
      <c r="X21">
        <f>IF(AND(Rifle!B36=3,SMG!V25="Yes"),1,0)</f>
        <v>0</v>
      </c>
      <c r="Y21">
        <f>IF(AND(Rifle!B36=4,SMG!V25="Yes"),1,0)</f>
        <v>0</v>
      </c>
      <c r="Z21">
        <f>IF(AND(Rifle!B36=5,SMG!V25="Yes"),1,0)</f>
        <v>0</v>
      </c>
      <c r="AA21">
        <f>IF(AND(Rifle!B36=6,SMG!V25="Yes"),1,0)</f>
        <v>0</v>
      </c>
      <c r="AB21">
        <f>IF(AND(Rifle!B36=7,SMG!V25="Yes"),1,0)</f>
        <v>0</v>
      </c>
      <c r="AC21">
        <f>IF(AND(Rifle!B36=8,SMG!V25="Yes"),1,0)</f>
        <v>0</v>
      </c>
      <c r="AE21">
        <f>IF(AND(Rifle!B25=1,Rifle!V25="Yes"),1,0)</f>
        <v>0</v>
      </c>
      <c r="AF21">
        <f>IF(AND(Rifle!B25=2,Rifle!V25="Yes"),1,0)</f>
        <v>1</v>
      </c>
      <c r="AG21">
        <f>IF(AND(Rifle!B25=3,Rifle!V25="Yes"),1,0)</f>
        <v>0</v>
      </c>
      <c r="AH21">
        <f>IF(AND(Rifle!B25=4,Rifle!V25="Yes"),1,0)</f>
        <v>0</v>
      </c>
      <c r="AI21">
        <f>IF(AND(Rifle!B25=5,Rifle!V25="Yes"),1,0)</f>
        <v>0</v>
      </c>
      <c r="AJ21">
        <f>IF(AND(Rifle!B25=6,Rifle!V25="Yes"),1,0)</f>
        <v>0</v>
      </c>
      <c r="AK21">
        <f>IF(AND(Rifle!B25=7,Rifle!V25="Yes"),1,0)</f>
        <v>0</v>
      </c>
      <c r="AL21">
        <f>IF(AND(Rifle!B25=8,Rifle!V25="Yes"),1,0)</f>
        <v>0</v>
      </c>
      <c r="AN21">
        <f>IF(AND('Sniper Rifle'!B24=1,'Sniper Rifle'!V24="Yes"),1,0)</f>
        <v>0</v>
      </c>
      <c r="AO21">
        <f>IF(AND('Sniper Rifle'!B24=2,'Sniper Rifle'!V24="Yes"),1,0)</f>
        <v>0</v>
      </c>
      <c r="AP21">
        <f>IF(AND('Sniper Rifle'!B24=3,'Sniper Rifle'!V24="Yes"),1,0)</f>
        <v>0</v>
      </c>
      <c r="AQ21">
        <f>IF(AND('Sniper Rifle'!B24=4,'Sniper Rifle'!V24="Yes"),1,0)</f>
        <v>0</v>
      </c>
      <c r="AR21">
        <f>IF(AND('Sniper Rifle'!B24=5,'Sniper Rifle'!V24="Yes"),1,0)</f>
        <v>0</v>
      </c>
      <c r="AS21">
        <f>IF(AND('Sniper Rifle'!B24=6,'Sniper Rifle'!V24="Yes"),1,0)</f>
        <v>0</v>
      </c>
      <c r="AT21">
        <f>IF(AND('Sniper Rifle'!B24=7,'Sniper Rifle'!V24="Yes"),1,0)</f>
        <v>0</v>
      </c>
      <c r="AU21">
        <f>IF(AND('Sniper Rifle'!B24=8,'Sniper Rifle'!V24="Yes"),1,0)</f>
        <v>0</v>
      </c>
      <c r="AW21">
        <f>IF(AND('Spacer Rifle'!B24=1,'Spacer Rifle'!V24="Yes"),1,0)</f>
        <v>0</v>
      </c>
      <c r="AX21">
        <f>IF(AND('Spacer Rifle'!B24=2,'Spacer Rifle'!V24="Yes"),1,0)</f>
        <v>0</v>
      </c>
      <c r="AY21">
        <f>IF(AND('Spacer Rifle'!B24=3,'Spacer Rifle'!V24="Yes"),1,0)</f>
        <v>0</v>
      </c>
      <c r="AZ21">
        <f>IF(AND('Spacer Rifle'!B24=4,'Spacer Rifle'!V24="Yes"),1,0)</f>
        <v>0</v>
      </c>
      <c r="BA21">
        <f>IF(AND('Spacer Rifle'!B24=5,'Spacer Rifle'!V24="Yes"),1,0)</f>
        <v>0</v>
      </c>
      <c r="BB21">
        <f>IF(AND('Spacer Rifle'!B24=6,'Spacer Rifle'!V24="Yes"),1,0)</f>
        <v>0</v>
      </c>
      <c r="BC21">
        <f>IF(AND('Spacer Rifle'!B24=7,'Spacer Rifle'!V24="Yes"),1,0)</f>
        <v>0</v>
      </c>
      <c r="BD21">
        <f>IF(AND('Spacer Rifle'!B24=8,'Spacer Rifle'!V24="Yes"),1,0)</f>
        <v>0</v>
      </c>
      <c r="BF21">
        <f>IF(AND(LMG!B25=1,LMG!V25="Yes"),1,0)</f>
        <v>0</v>
      </c>
      <c r="BG21">
        <f>IF(AND(LMG!B25=2,LMG!V25="Yes"),1,0)</f>
        <v>0</v>
      </c>
      <c r="BH21">
        <f>IF(AND(LMG!B25=3,LMG!V25="Yes"),1,0)</f>
        <v>0</v>
      </c>
      <c r="BI21">
        <f>IF(AND(LMG!B25=4,LMG!V25="Yes"),1,0)</f>
        <v>0</v>
      </c>
      <c r="BJ21">
        <f>IF(AND(LMG!B25=5,LMG!V25="Yes"),1,0)</f>
        <v>0</v>
      </c>
      <c r="BK21">
        <f>IF(AND(LMG!B25=6,LMG!V25="Yes"),1,0)</f>
        <v>0</v>
      </c>
      <c r="BL21">
        <f>IF(AND(LMG!B25=7,LMG!V25="Yes"),1,0)</f>
        <v>0</v>
      </c>
      <c r="BM21">
        <f>IF(AND(LMG!B25=8,LMG!V25="Yes"),1,0)</f>
        <v>0</v>
      </c>
      <c r="BO21">
        <f>IF(AND(Shotgun!B25=1,Shotgun!V25="Yes"),1,0)</f>
        <v>0</v>
      </c>
      <c r="BP21">
        <f>IF(AND(Shotgun!B25=2,Shotgun!V25="Yes"),1,0)</f>
        <v>0</v>
      </c>
      <c r="BQ21">
        <f>IF(AND(Shotgun!B25=3,Shotgun!V25="Yes"),1,0)</f>
        <v>0</v>
      </c>
      <c r="BR21">
        <f>IF(AND(Shotgun!B25=4,Shotgun!V25="Yes"),1,0)</f>
        <v>0</v>
      </c>
      <c r="BS21">
        <f>IF(AND(Shotgun!B25=5,Shotgun!V25="Yes"),1,0)</f>
        <v>0</v>
      </c>
      <c r="BT21">
        <f>IF(AND(Shotgun!B25=6,Shotgun!V25="Yes"),1,0)</f>
        <v>0</v>
      </c>
      <c r="BU21">
        <f>IF(AND(Shotgun!B25=7,Shotgun!V25="Yes"),1,0)</f>
        <v>0</v>
      </c>
      <c r="BV21">
        <f>IF(AND(Shotgun!B25=8,Shotgun!V25="Yes"),1,0)</f>
        <v>0</v>
      </c>
      <c r="BX21">
        <f>IF(AND(Melee!B23=1,Melee!S23="Yes"),1,0)</f>
        <v>0</v>
      </c>
      <c r="BY21">
        <f>IF(AND(Melee!B23=2,Melee!S23="Yes"),1,0)</f>
        <v>0</v>
      </c>
      <c r="BZ21">
        <f>IF(AND(Melee!B23=3,Melee!S23="Yes"),1,0)</f>
        <v>0</v>
      </c>
      <c r="CA21">
        <f>IF(AND(Melee!B23=4,Melee!S23="Yes"),1,0)</f>
        <v>0</v>
      </c>
      <c r="CB21">
        <f>IF(AND(Melee!B23=5,Melee!S23="Yes"),1,0)</f>
        <v>0</v>
      </c>
      <c r="CC21">
        <f>IF(AND(Melee!B23=6,Melee!S23="Yes"),1,0)</f>
        <v>0</v>
      </c>
      <c r="CD21">
        <f>IF(AND(Melee!B23=7,Melee!S23="Yes"),1,0)</f>
        <v>0</v>
      </c>
      <c r="CE21">
        <f>IF(AND(Melee!B23=8,Melee!S23="Yes"),1,0)</f>
        <v>0</v>
      </c>
      <c r="CG21">
        <f>IF(AND(Misc!B22=1,Misc!O22="Yes"),1,0)</f>
        <v>0</v>
      </c>
      <c r="CH21">
        <f>IF(AND(Misc!B22=2,Misc!O22="Yes"),1,0)</f>
        <v>0</v>
      </c>
      <c r="CI21">
        <f>IF(AND(Misc!B22=3,Misc!O22="Yes"),1,0)</f>
        <v>0</v>
      </c>
      <c r="CJ21">
        <f>IF(AND(Misc!B22=4,Misc!O22="Yes"),1,0)</f>
        <v>0</v>
      </c>
      <c r="CK21">
        <f>IF(AND(Misc!B22=5,Misc!O22="Yes"),1,0)</f>
        <v>0</v>
      </c>
      <c r="CL21">
        <f>IF(AND(Misc!B22=6,Misc!O22="Yes"),1,0)</f>
        <v>0</v>
      </c>
      <c r="CM21">
        <f>IF(AND(Misc!B22=7,Misc!O22="Yes"),1,0)</f>
        <v>0</v>
      </c>
      <c r="CN21">
        <f>IF(AND(Misc!B22=8,Misc!O22="Yes"),1,0)</f>
        <v>0</v>
      </c>
    </row>
    <row r="22" spans="4:92">
      <c r="D22">
        <f>IF(AND(Handgun!B25=1,Handgun!V25="Yes"),1,0)</f>
        <v>0</v>
      </c>
      <c r="E22">
        <f>IF(AND(Handgun!B25=2,Handgun!V25="Yes"),1,0)</f>
        <v>0</v>
      </c>
      <c r="F22">
        <f>IF(AND(Handgun!B25=3,Handgun!V25="Yes"),1,0)</f>
        <v>0</v>
      </c>
      <c r="G22">
        <f>IF(AND(Handgun!B25=4,Handgun!V25="Yes"),1,0)</f>
        <v>0</v>
      </c>
      <c r="H22">
        <f>IF(AND(Handgun!B25=5,Handgun!V25="Yes"),1,0)</f>
        <v>0</v>
      </c>
      <c r="I22">
        <f>IF(AND(Handgun!B25=6,Handgun!V25="Yes"),1,0)</f>
        <v>0</v>
      </c>
      <c r="J22">
        <f>IF(AND(Handgun!B25=7,Handgun!V25="Yes"),1,0)</f>
        <v>0</v>
      </c>
      <c r="K22">
        <f>IF(AND(Handgun!B25=8,Handgun!V25="Yes"),1,0)</f>
        <v>0</v>
      </c>
      <c r="M22">
        <f>IF(AND(Revolver!B25=1,Revolver!V25="Yes"),1,0)</f>
        <v>0</v>
      </c>
      <c r="N22">
        <f>IF(AND(Revolver!B25=1,Revolver!V25="Yes"),1,0)</f>
        <v>0</v>
      </c>
      <c r="O22">
        <f>IF(AND(Revolver!B25=1,Revolver!V25="Yes"),1,0)</f>
        <v>0</v>
      </c>
      <c r="P22">
        <f>IF(AND(Revolver!B25=1,Revolver!V25="Yes"),1,0)</f>
        <v>0</v>
      </c>
      <c r="Q22">
        <f>IF(AND(Revolver!B25=5,Revolver!V25="Yes"),1,0)</f>
        <v>0</v>
      </c>
      <c r="R22">
        <f>IF(AND(Revolver!B25=6,Revolver!V25="Yes"),1,0)</f>
        <v>0</v>
      </c>
      <c r="S22">
        <f>IF(AND(Revolver!B25=7,Revolver!V25="Yes"),1,0)</f>
        <v>0</v>
      </c>
      <c r="T22">
        <f>IF(AND(Revolver!B25=8,Revolver!V25="Yes"),1,0)</f>
        <v>0</v>
      </c>
      <c r="V22">
        <f>IF(AND(SMG!B26=1,SMG!V26="Yes"),1,0)</f>
        <v>0</v>
      </c>
      <c r="W22">
        <f>IF(AND(SMG!B26=2,SMG!V26="Yes"),1,0)</f>
        <v>0</v>
      </c>
      <c r="X22">
        <f>IF(AND(SMG!B26=3,SMG!V26="Yes"),1,0)</f>
        <v>0</v>
      </c>
      <c r="Y22">
        <f>IF(AND(SMG!B26=4,SMG!V26="Yes"),1,0)</f>
        <v>0</v>
      </c>
      <c r="Z22">
        <f>IF(AND(SMG!B26=5,SMG!V26="Yes"),1,0)</f>
        <v>0</v>
      </c>
      <c r="AA22">
        <f>IF(AND(SMG!B26=6,SMG!V26="Yes"),1,0)</f>
        <v>0</v>
      </c>
      <c r="AB22">
        <f>IF(AND(SMG!B26=7,SMG!V26="Yes"),1,0)</f>
        <v>0</v>
      </c>
      <c r="AC22">
        <f>IF(AND(SMG!B26=8,SMG!V26="Yes"),1,0)</f>
        <v>0</v>
      </c>
      <c r="AE22">
        <f>IF(AND(Rifle!B26=1,Rifle!V26="Yes"),1,0)</f>
        <v>0</v>
      </c>
      <c r="AF22">
        <f>IF(AND(Rifle!B26=2,Rifle!V26="Yes"),1,0)</f>
        <v>0</v>
      </c>
      <c r="AG22">
        <f>IF(AND(Rifle!B26=3,Rifle!V26="Yes"),1,0)</f>
        <v>0</v>
      </c>
      <c r="AH22">
        <f>IF(AND(Rifle!B26=4,Rifle!V26="Yes"),1,0)</f>
        <v>0</v>
      </c>
      <c r="AI22">
        <f>IF(AND(Rifle!B26=5,Rifle!V26="Yes"),1,0)</f>
        <v>0</v>
      </c>
      <c r="AJ22">
        <f>IF(AND(Rifle!B26=6,Rifle!V26="Yes"),1,0)</f>
        <v>0</v>
      </c>
      <c r="AK22">
        <f>IF(AND(Rifle!B26=7,Rifle!V26="Yes"),1,0)</f>
        <v>0</v>
      </c>
      <c r="AL22">
        <f>IF(AND(Rifle!B26=8,Rifle!V26="Yes"),1,0)</f>
        <v>0</v>
      </c>
      <c r="AN22">
        <f>IF(AND('Sniper Rifle'!B25=1,'Sniper Rifle'!V25="Yes"),1,0)</f>
        <v>0</v>
      </c>
      <c r="AO22">
        <f>IF(AND('Sniper Rifle'!B25=2,'Sniper Rifle'!V25="Yes"),1,0)</f>
        <v>0</v>
      </c>
      <c r="AP22">
        <f>IF(AND('Sniper Rifle'!B25=3,'Sniper Rifle'!V25="Yes"),1,0)</f>
        <v>0</v>
      </c>
      <c r="AQ22">
        <f>IF(AND('Sniper Rifle'!B25=4,'Sniper Rifle'!V25="Yes"),1,0)</f>
        <v>0</v>
      </c>
      <c r="AR22">
        <f>IF(AND('Sniper Rifle'!B25=5,'Sniper Rifle'!V25="Yes"),1,0)</f>
        <v>0</v>
      </c>
      <c r="AS22">
        <f>IF(AND('Sniper Rifle'!B25=6,'Sniper Rifle'!V25="Yes"),1,0)</f>
        <v>0</v>
      </c>
      <c r="AT22">
        <f>IF(AND('Sniper Rifle'!B25=7,'Sniper Rifle'!V25="Yes"),1,0)</f>
        <v>0</v>
      </c>
      <c r="AU22">
        <f>IF(AND('Sniper Rifle'!B25=8,'Sniper Rifle'!V25="Yes"),1,0)</f>
        <v>0</v>
      </c>
      <c r="AW22">
        <f>IF(AND('Spacer Rifle'!B25=1,'Spacer Rifle'!V25="Yes"),1,0)</f>
        <v>0</v>
      </c>
      <c r="AX22">
        <f>IF(AND('Spacer Rifle'!B25=2,'Spacer Rifle'!V25="Yes"),1,0)</f>
        <v>0</v>
      </c>
      <c r="AY22">
        <f>IF(AND('Spacer Rifle'!B25=3,'Spacer Rifle'!V25="Yes"),1,0)</f>
        <v>0</v>
      </c>
      <c r="AZ22">
        <f>IF(AND('Spacer Rifle'!B25=4,'Spacer Rifle'!V25="Yes"),1,0)</f>
        <v>0</v>
      </c>
      <c r="BA22">
        <f>IF(AND('Spacer Rifle'!B25=5,'Spacer Rifle'!V25="Yes"),1,0)</f>
        <v>0</v>
      </c>
      <c r="BB22">
        <f>IF(AND('Spacer Rifle'!B25=6,'Spacer Rifle'!V25="Yes"),1,0)</f>
        <v>0</v>
      </c>
      <c r="BC22">
        <f>IF(AND('Spacer Rifle'!B25=7,'Spacer Rifle'!V25="Yes"),1,0)</f>
        <v>0</v>
      </c>
      <c r="BD22">
        <f>IF(AND('Spacer Rifle'!B25=8,'Spacer Rifle'!V25="Yes"),1,0)</f>
        <v>0</v>
      </c>
      <c r="BF22">
        <f>IF(AND(LMG!B26=1,LMG!V26="Yes"),1,0)</f>
        <v>0</v>
      </c>
      <c r="BG22">
        <f>IF(AND(LMG!B26=2,LMG!V26="Yes"),1,0)</f>
        <v>0</v>
      </c>
      <c r="BH22">
        <f>IF(AND(LMG!B26=3,LMG!V26="Yes"),1,0)</f>
        <v>0</v>
      </c>
      <c r="BI22">
        <f>IF(AND(LMG!B26=4,LMG!V26="Yes"),1,0)</f>
        <v>0</v>
      </c>
      <c r="BJ22">
        <f>IF(AND(LMG!B26=5,LMG!V26="Yes"),1,0)</f>
        <v>0</v>
      </c>
      <c r="BK22">
        <f>IF(AND(LMG!B26=6,LMG!V26="Yes"),1,0)</f>
        <v>0</v>
      </c>
      <c r="BL22">
        <f>IF(AND(LMG!B26=7,LMG!V26="Yes"),1,0)</f>
        <v>0</v>
      </c>
      <c r="BM22">
        <f>IF(AND(LMG!B26=8,LMG!V26="Yes"),1,0)</f>
        <v>0</v>
      </c>
      <c r="BO22">
        <f>IF(AND(Shotgun!B26=1,Shotgun!V26="Yes"),1,0)</f>
        <v>0</v>
      </c>
      <c r="BP22">
        <f>IF(AND(Shotgun!B26=2,Shotgun!V26="Yes"),1,0)</f>
        <v>0</v>
      </c>
      <c r="BQ22">
        <f>IF(AND(Shotgun!B26=3,Shotgun!V26="Yes"),1,0)</f>
        <v>0</v>
      </c>
      <c r="BR22">
        <f>IF(AND(Shotgun!B26=4,Shotgun!V26="Yes"),1,0)</f>
        <v>0</v>
      </c>
      <c r="BS22">
        <f>IF(AND(Shotgun!B26=5,Shotgun!V26="Yes"),1,0)</f>
        <v>0</v>
      </c>
      <c r="BT22">
        <f>IF(AND(Shotgun!B26=6,Shotgun!V26="Yes"),1,0)</f>
        <v>0</v>
      </c>
      <c r="BU22">
        <f>IF(AND(Shotgun!B26=7,Shotgun!V26="Yes"),1,0)</f>
        <v>0</v>
      </c>
      <c r="BV22">
        <f>IF(AND(Shotgun!B26=8,Shotgun!V26="Yes"),1,0)</f>
        <v>0</v>
      </c>
      <c r="BX22">
        <f>IF(AND(Melee!B24=1,Melee!S24="Yes"),1,0)</f>
        <v>0</v>
      </c>
      <c r="BY22">
        <f>IF(AND(Melee!B24=2,Melee!S24="Yes"),1,0)</f>
        <v>0</v>
      </c>
      <c r="BZ22">
        <f>IF(AND(Melee!B24=3,Melee!S24="Yes"),1,0)</f>
        <v>0</v>
      </c>
      <c r="CA22">
        <f>IF(AND(Melee!B24=4,Melee!S24="Yes"),1,0)</f>
        <v>0</v>
      </c>
      <c r="CB22">
        <f>IF(AND(Melee!B24=5,Melee!S24="Yes"),1,0)</f>
        <v>0</v>
      </c>
      <c r="CC22">
        <f>IF(AND(Melee!B24=6,Melee!S24="Yes"),1,0)</f>
        <v>0</v>
      </c>
      <c r="CD22">
        <f>IF(AND(Melee!B24=7,Melee!S24="Yes"),1,0)</f>
        <v>0</v>
      </c>
      <c r="CE22">
        <f>IF(AND(Melee!B24=8,Melee!S24="Yes"),1,0)</f>
        <v>0</v>
      </c>
      <c r="CG22">
        <f>IF(AND(Misc!B23=1,Misc!O23="Yes"),1,0)</f>
        <v>0</v>
      </c>
      <c r="CH22">
        <f>IF(AND(Misc!B23=2,Misc!O23="Yes"),1,0)</f>
        <v>0</v>
      </c>
      <c r="CI22">
        <f>IF(AND(Misc!B23=3,Misc!O23="Yes"),1,0)</f>
        <v>0</v>
      </c>
      <c r="CJ22">
        <f>IF(AND(Misc!B23=4,Misc!O23="Yes"),1,0)</f>
        <v>0</v>
      </c>
      <c r="CK22">
        <f>IF(AND(Misc!B23=5,Misc!O23="Yes"),1,0)</f>
        <v>0</v>
      </c>
      <c r="CL22">
        <f>IF(AND(Misc!B23=6,Misc!O23="Yes"),1,0)</f>
        <v>0</v>
      </c>
      <c r="CM22">
        <f>IF(AND(Misc!B23=7,Misc!O23="Yes"),1,0)</f>
        <v>0</v>
      </c>
      <c r="CN22">
        <f>IF(AND(Misc!B23=8,Misc!O23="Yes"),1,0)</f>
        <v>0</v>
      </c>
    </row>
    <row r="23" spans="4:92">
      <c r="D23">
        <f>IF(AND(Handgun!B26=1,Handgun!V26="Yes"),1,0)</f>
        <v>0</v>
      </c>
      <c r="E23">
        <f>IF(AND(Handgun!B26=2,Handgun!V26="Yes"),1,0)</f>
        <v>0</v>
      </c>
      <c r="F23">
        <f>IF(AND(Handgun!B26=3,Handgun!V26="Yes"),1,0)</f>
        <v>0</v>
      </c>
      <c r="G23">
        <f>IF(AND(Handgun!B26=4,Handgun!V26="Yes"),1,0)</f>
        <v>0</v>
      </c>
      <c r="H23">
        <f>IF(AND(Handgun!B26=5,Handgun!V26="Yes"),1,0)</f>
        <v>0</v>
      </c>
      <c r="I23">
        <f>IF(AND(Handgun!B26=6,Handgun!V26="Yes"),1,0)</f>
        <v>0</v>
      </c>
      <c r="J23">
        <f>IF(AND(Handgun!B26=7,Handgun!V26="Yes"),1,0)</f>
        <v>0</v>
      </c>
      <c r="K23">
        <f>IF(AND(Handgun!B26=8,Handgun!V26="Yes"),1,0)</f>
        <v>0</v>
      </c>
      <c r="M23">
        <f>IF(AND(Revolver!B26=1,Revolver!V26="Yes"),1,0)</f>
        <v>0</v>
      </c>
      <c r="N23">
        <f>IF(AND(Revolver!B26=1,Revolver!V26="Yes"),1,0)</f>
        <v>0</v>
      </c>
      <c r="O23">
        <f>IF(AND(Revolver!B26=1,Revolver!V26="Yes"),1,0)</f>
        <v>0</v>
      </c>
      <c r="P23">
        <f>IF(AND(Revolver!B26=1,Revolver!V26="Yes"),1,0)</f>
        <v>0</v>
      </c>
      <c r="Q23">
        <f>IF(AND(Revolver!B26=5,Revolver!V26="Yes"),1,0)</f>
        <v>0</v>
      </c>
      <c r="R23">
        <f>IF(AND(Revolver!B26=6,Revolver!V26="Yes"),1,0)</f>
        <v>0</v>
      </c>
      <c r="S23">
        <f>IF(AND(Revolver!B26=7,Revolver!V26="Yes"),1,0)</f>
        <v>0</v>
      </c>
      <c r="T23">
        <f>IF(AND(Revolver!B26=8,Revolver!V26="Yes"),1,0)</f>
        <v>0</v>
      </c>
      <c r="V23">
        <f>IF(AND(SMG!B27=1,SMG!V27="Yes"),1,0)</f>
        <v>0</v>
      </c>
      <c r="W23">
        <f>IF(AND(SMG!B27=2,SMG!V27="Yes"),1,0)</f>
        <v>0</v>
      </c>
      <c r="X23">
        <f>IF(AND(SMG!B27=3,SMG!V27="Yes"),1,0)</f>
        <v>0</v>
      </c>
      <c r="Y23">
        <f>IF(AND(SMG!B27=4,SMG!V27="Yes"),1,0)</f>
        <v>0</v>
      </c>
      <c r="Z23">
        <f>IF(AND(SMG!B27=5,SMG!V27="Yes"),1,0)</f>
        <v>0</v>
      </c>
      <c r="AA23">
        <f>IF(AND(SMG!B27=6,SMG!V27="Yes"),1,0)</f>
        <v>0</v>
      </c>
      <c r="AB23">
        <f>IF(AND(SMG!B27=7,SMG!V27="Yes"),1,0)</f>
        <v>0</v>
      </c>
      <c r="AC23">
        <f>IF(AND(SMG!B27=8,SMG!V27="Yes"),1,0)</f>
        <v>0</v>
      </c>
      <c r="AE23">
        <f>IF(AND(Rifle!B27=1,Rifle!V27="Yes"),1,0)</f>
        <v>0</v>
      </c>
      <c r="AF23">
        <f>IF(AND(Rifle!B27=2,Rifle!V27="Yes"),1,0)</f>
        <v>1</v>
      </c>
      <c r="AG23">
        <f>IF(AND(Rifle!B27=3,Rifle!V27="Yes"),1,0)</f>
        <v>0</v>
      </c>
      <c r="AH23">
        <f>IF(AND(Rifle!B27=4,Rifle!V27="Yes"),1,0)</f>
        <v>0</v>
      </c>
      <c r="AI23">
        <f>IF(AND(Rifle!B27=5,Rifle!V27="Yes"),1,0)</f>
        <v>0</v>
      </c>
      <c r="AJ23">
        <f>IF(AND(Rifle!B27=6,Rifle!V27="Yes"),1,0)</f>
        <v>0</v>
      </c>
      <c r="AK23">
        <f>IF(AND(Rifle!B27=7,Rifle!V27="Yes"),1,0)</f>
        <v>0</v>
      </c>
      <c r="AL23">
        <f>IF(AND(Rifle!B27=8,Rifle!V27="Yes"),1,0)</f>
        <v>0</v>
      </c>
      <c r="AN23">
        <f>IF(AND('Sniper Rifle'!B26=1,'Sniper Rifle'!V26="Yes"),1,0)</f>
        <v>0</v>
      </c>
      <c r="AO23">
        <f>IF(AND('Sniper Rifle'!B26=2,'Sniper Rifle'!V26="Yes"),1,0)</f>
        <v>0</v>
      </c>
      <c r="AP23">
        <f>IF(AND('Sniper Rifle'!B26=3,'Sniper Rifle'!V26="Yes"),1,0)</f>
        <v>0</v>
      </c>
      <c r="AQ23">
        <f>IF(AND('Sniper Rifle'!B26=4,'Sniper Rifle'!V26="Yes"),1,0)</f>
        <v>0</v>
      </c>
      <c r="AR23">
        <f>IF(AND('Sniper Rifle'!B26=5,'Sniper Rifle'!V26="Yes"),1,0)</f>
        <v>0</v>
      </c>
      <c r="AS23">
        <f>IF(AND('Sniper Rifle'!B26=6,'Sniper Rifle'!V26="Yes"),1,0)</f>
        <v>0</v>
      </c>
      <c r="AT23">
        <f>IF(AND('Sniper Rifle'!B26=7,'Sniper Rifle'!V26="Yes"),1,0)</f>
        <v>0</v>
      </c>
      <c r="AU23">
        <f>IF(AND('Sniper Rifle'!B26=8,'Sniper Rifle'!V26="Yes"),1,0)</f>
        <v>0</v>
      </c>
      <c r="AW23">
        <f>IF(AND('Spacer Rifle'!B26=1,'Spacer Rifle'!V26="Yes"),1,0)</f>
        <v>0</v>
      </c>
      <c r="AX23">
        <f>IF(AND('Spacer Rifle'!B26=2,'Spacer Rifle'!V26="Yes"),1,0)</f>
        <v>0</v>
      </c>
      <c r="AY23">
        <f>IF(AND('Spacer Rifle'!B26=3,'Spacer Rifle'!V26="Yes"),1,0)</f>
        <v>0</v>
      </c>
      <c r="AZ23">
        <f>IF(AND('Spacer Rifle'!B26=4,'Spacer Rifle'!V26="Yes"),1,0)</f>
        <v>0</v>
      </c>
      <c r="BA23">
        <f>IF(AND('Spacer Rifle'!B26=5,'Spacer Rifle'!V26="Yes"),1,0)</f>
        <v>0</v>
      </c>
      <c r="BB23">
        <f>IF(AND('Spacer Rifle'!B26=6,'Spacer Rifle'!V26="Yes"),1,0)</f>
        <v>0</v>
      </c>
      <c r="BC23">
        <f>IF(AND('Spacer Rifle'!B26=7,'Spacer Rifle'!V26="Yes"),1,0)</f>
        <v>0</v>
      </c>
      <c r="BD23">
        <f>IF(AND('Spacer Rifle'!B26=8,'Spacer Rifle'!V26="Yes"),1,0)</f>
        <v>0</v>
      </c>
      <c r="BF23">
        <f>IF(AND(LMG!B27=1,LMG!V27="Yes"),1,0)</f>
        <v>0</v>
      </c>
      <c r="BG23">
        <f>IF(AND(LMG!B27=2,LMG!V27="Yes"),1,0)</f>
        <v>0</v>
      </c>
      <c r="BH23">
        <f>IF(AND(LMG!B27=3,LMG!V27="Yes"),1,0)</f>
        <v>0</v>
      </c>
      <c r="BI23">
        <f>IF(AND(LMG!B27=4,LMG!V27="Yes"),1,0)</f>
        <v>0</v>
      </c>
      <c r="BJ23">
        <f>IF(AND(LMG!B27=5,LMG!V27="Yes"),1,0)</f>
        <v>0</v>
      </c>
      <c r="BK23">
        <f>IF(AND(LMG!B27=6,LMG!V27="Yes"),1,0)</f>
        <v>0</v>
      </c>
      <c r="BL23">
        <f>IF(AND(LMG!B27=7,LMG!V27="Yes"),1,0)</f>
        <v>0</v>
      </c>
      <c r="BM23">
        <f>IF(AND(LMG!B27=8,LMG!V27="Yes"),1,0)</f>
        <v>0</v>
      </c>
      <c r="BO23">
        <f>IF(AND(Shotgun!B27=1,Shotgun!V27="Yes"),1,0)</f>
        <v>0</v>
      </c>
      <c r="BP23">
        <f>IF(AND(Shotgun!B27=2,Shotgun!V27="Yes"),1,0)</f>
        <v>0</v>
      </c>
      <c r="BQ23">
        <f>IF(AND(Shotgun!B27=3,Shotgun!V27="Yes"),1,0)</f>
        <v>0</v>
      </c>
      <c r="BR23">
        <f>IF(AND(Shotgun!B27=4,Shotgun!V27="Yes"),1,0)</f>
        <v>0</v>
      </c>
      <c r="BS23">
        <f>IF(AND(Shotgun!B27=5,Shotgun!V27="Yes"),1,0)</f>
        <v>0</v>
      </c>
      <c r="BT23">
        <f>IF(AND(Shotgun!B27=6,Shotgun!V27="Yes"),1,0)</f>
        <v>0</v>
      </c>
      <c r="BU23">
        <f>IF(AND(Shotgun!B27=7,Shotgun!V27="Yes"),1,0)</f>
        <v>0</v>
      </c>
      <c r="BV23">
        <f>IF(AND(Shotgun!B27=8,Shotgun!V27="Yes"),1,0)</f>
        <v>0</v>
      </c>
      <c r="BX23">
        <f>IF(AND(Melee!B25=1,Melee!S25="Yes"),1,0)</f>
        <v>0</v>
      </c>
      <c r="BY23">
        <f>IF(AND(Melee!B25=2,Melee!S25="Yes"),1,0)</f>
        <v>0</v>
      </c>
      <c r="BZ23">
        <f>IF(AND(Melee!B25=3,Melee!S25="Yes"),1,0)</f>
        <v>0</v>
      </c>
      <c r="CA23">
        <f>IF(AND(Melee!B25=4,Melee!S25="Yes"),1,0)</f>
        <v>0</v>
      </c>
      <c r="CB23">
        <f>IF(AND(Melee!B25=5,Melee!S25="Yes"),1,0)</f>
        <v>0</v>
      </c>
      <c r="CC23">
        <f>IF(AND(Melee!B25=6,Melee!S25="Yes"),1,0)</f>
        <v>0</v>
      </c>
      <c r="CD23">
        <f>IF(AND(Melee!B25=7,Melee!S25="Yes"),1,0)</f>
        <v>0</v>
      </c>
      <c r="CE23">
        <f>IF(AND(Melee!B25=8,Melee!S25="Yes"),1,0)</f>
        <v>0</v>
      </c>
      <c r="CG23">
        <f>IF(AND(Misc!B24=1,Misc!O24="Yes"),1,0)</f>
        <v>0</v>
      </c>
      <c r="CH23">
        <f>IF(AND(Misc!B24=2,Misc!O24="Yes"),1,0)</f>
        <v>0</v>
      </c>
      <c r="CI23">
        <f>IF(AND(Misc!B24=3,Misc!O24="Yes"),1,0)</f>
        <v>0</v>
      </c>
      <c r="CJ23">
        <f>IF(AND(Misc!B24=4,Misc!O24="Yes"),1,0)</f>
        <v>0</v>
      </c>
      <c r="CK23">
        <f>IF(AND(Misc!B24=5,Misc!O24="Yes"),1,0)</f>
        <v>0</v>
      </c>
      <c r="CL23">
        <f>IF(AND(Misc!B24=6,Misc!O24="Yes"),1,0)</f>
        <v>0</v>
      </c>
      <c r="CM23">
        <f>IF(AND(Misc!B24=7,Misc!O24="Yes"),1,0)</f>
        <v>0</v>
      </c>
      <c r="CN23">
        <f>IF(AND(Misc!B24=8,Misc!O24="Yes"),1,0)</f>
        <v>0</v>
      </c>
    </row>
    <row r="24" spans="4:92">
      <c r="D24">
        <f>IF(AND(Handgun!B27=1,Handgun!V27="Yes"),1,0)</f>
        <v>0</v>
      </c>
      <c r="E24">
        <f>IF(AND(Handgun!B27=2,Handgun!V27="Yes"),1,0)</f>
        <v>0</v>
      </c>
      <c r="F24">
        <f>IF(AND(Handgun!B27=3,Handgun!V27="Yes"),1,0)</f>
        <v>0</v>
      </c>
      <c r="G24">
        <f>IF(AND(Handgun!B27=4,Handgun!V27="Yes"),1,0)</f>
        <v>0</v>
      </c>
      <c r="H24">
        <f>IF(AND(Handgun!B27=5,Handgun!V27="Yes"),1,0)</f>
        <v>0</v>
      </c>
      <c r="I24">
        <f>IF(AND(Handgun!B27=6,Handgun!V27="Yes"),1,0)</f>
        <v>0</v>
      </c>
      <c r="J24">
        <f>IF(AND(Handgun!B27=7,Handgun!V27="Yes"),1,0)</f>
        <v>0</v>
      </c>
      <c r="K24">
        <f>IF(AND(Handgun!B27=8,Handgun!V27="Yes"),1,0)</f>
        <v>0</v>
      </c>
      <c r="M24">
        <f>IF(AND(Revolver!B27=1,Revolver!V27="Yes"),1,0)</f>
        <v>0</v>
      </c>
      <c r="N24">
        <f>IF(AND(Revolver!B27=1,Revolver!V27="Yes"),1,0)</f>
        <v>0</v>
      </c>
      <c r="O24">
        <f>IF(AND(Revolver!B27=1,Revolver!V27="Yes"),1,0)</f>
        <v>0</v>
      </c>
      <c r="P24">
        <f>IF(AND(Revolver!B27=1,Revolver!V27="Yes"),1,0)</f>
        <v>0</v>
      </c>
      <c r="Q24">
        <f>IF(AND(Revolver!B27=5,Revolver!V27="Yes"),1,0)</f>
        <v>0</v>
      </c>
      <c r="R24">
        <f>IF(AND(Revolver!B27=6,Revolver!V27="Yes"),1,0)</f>
        <v>0</v>
      </c>
      <c r="S24">
        <f>IF(AND(Revolver!B27=7,Revolver!V27="Yes"),1,0)</f>
        <v>0</v>
      </c>
      <c r="T24">
        <f>IF(AND(Revolver!B27=8,Revolver!V27="Yes"),1,0)</f>
        <v>0</v>
      </c>
      <c r="V24">
        <f>IF(AND(SMG!B28=1,SMG!V28="Yes"),1,0)</f>
        <v>0</v>
      </c>
      <c r="W24">
        <f>IF(AND(SMG!B28=2,SMG!V28="Yes"),1,0)</f>
        <v>0</v>
      </c>
      <c r="X24">
        <f>IF(AND(SMG!B28=3,SMG!V28="Yes"),1,0)</f>
        <v>0</v>
      </c>
      <c r="Y24">
        <f>IF(AND(SMG!B28=4,SMG!V28="Yes"),1,0)</f>
        <v>0</v>
      </c>
      <c r="Z24">
        <f>IF(AND(SMG!B28=5,SMG!V28="Yes"),1,0)</f>
        <v>0</v>
      </c>
      <c r="AA24">
        <f>IF(AND(SMG!B28=6,SMG!V28="Yes"),1,0)</f>
        <v>0</v>
      </c>
      <c r="AB24">
        <f>IF(AND(SMG!B28=7,SMG!V28="Yes"),1,0)</f>
        <v>0</v>
      </c>
      <c r="AC24">
        <f>IF(AND(SMG!B28=8,SMG!V28="Yes"),1,0)</f>
        <v>0</v>
      </c>
      <c r="AE24">
        <f>IF(AND(Rifle!B28=1,Rifle!V28="Yes"),1,0)</f>
        <v>0</v>
      </c>
      <c r="AF24">
        <f>IF(AND(Rifle!B28=2,Rifle!V28="Yes"),1,0)</f>
        <v>0</v>
      </c>
      <c r="AG24">
        <f>IF(AND(Rifle!B28=3,Rifle!V28="Yes"),1,0)</f>
        <v>0</v>
      </c>
      <c r="AH24">
        <f>IF(AND(Rifle!B28=4,Rifle!V28="Yes"),1,0)</f>
        <v>0</v>
      </c>
      <c r="AI24">
        <f>IF(AND(Rifle!B28=5,Rifle!V28="Yes"),1,0)</f>
        <v>0</v>
      </c>
      <c r="AJ24">
        <f>IF(AND(Rifle!B28=6,Rifle!V28="Yes"),1,0)</f>
        <v>0</v>
      </c>
      <c r="AK24">
        <f>IF(AND(Rifle!B28=7,Rifle!V28="Yes"),1,0)</f>
        <v>0</v>
      </c>
      <c r="AL24">
        <f>IF(AND(Rifle!B28=8,Rifle!V28="Yes"),1,0)</f>
        <v>0</v>
      </c>
      <c r="AN24">
        <f>IF(AND('Sniper Rifle'!B27=1,'Sniper Rifle'!V27="Yes"),1,0)</f>
        <v>0</v>
      </c>
      <c r="AO24">
        <f>IF(AND('Sniper Rifle'!B27=2,'Sniper Rifle'!V27="Yes"),1,0)</f>
        <v>0</v>
      </c>
      <c r="AP24">
        <f>IF(AND('Sniper Rifle'!B27=3,'Sniper Rifle'!V27="Yes"),1,0)</f>
        <v>0</v>
      </c>
      <c r="AQ24">
        <f>IF(AND('Sniper Rifle'!B27=4,'Sniper Rifle'!V27="Yes"),1,0)</f>
        <v>0</v>
      </c>
      <c r="AR24">
        <f>IF(AND('Sniper Rifle'!B27=5,'Sniper Rifle'!V27="Yes"),1,0)</f>
        <v>0</v>
      </c>
      <c r="AS24">
        <f>IF(AND('Sniper Rifle'!B27=6,'Sniper Rifle'!V27="Yes"),1,0)</f>
        <v>0</v>
      </c>
      <c r="AT24">
        <f>IF(AND('Sniper Rifle'!B27=7,'Sniper Rifle'!V27="Yes"),1,0)</f>
        <v>0</v>
      </c>
      <c r="AU24">
        <f>IF(AND('Sniper Rifle'!B27=8,'Sniper Rifle'!V27="Yes"),1,0)</f>
        <v>0</v>
      </c>
      <c r="AW24">
        <f>IF(AND('Spacer Rifle'!B27=1,'Spacer Rifle'!V27="Yes"),1,0)</f>
        <v>0</v>
      </c>
      <c r="AX24">
        <f>IF(AND('Spacer Rifle'!B27=2,'Spacer Rifle'!V27="Yes"),1,0)</f>
        <v>0</v>
      </c>
      <c r="AY24">
        <f>IF(AND('Spacer Rifle'!B27=3,'Spacer Rifle'!V27="Yes"),1,0)</f>
        <v>0</v>
      </c>
      <c r="AZ24">
        <f>IF(AND('Spacer Rifle'!B27=4,'Spacer Rifle'!V27="Yes"),1,0)</f>
        <v>0</v>
      </c>
      <c r="BA24">
        <f>IF(AND('Spacer Rifle'!B27=5,'Spacer Rifle'!V27="Yes"),1,0)</f>
        <v>0</v>
      </c>
      <c r="BB24">
        <f>IF(AND('Spacer Rifle'!B27=6,'Spacer Rifle'!V27="Yes"),1,0)</f>
        <v>0</v>
      </c>
      <c r="BC24">
        <f>IF(AND('Spacer Rifle'!B27=7,'Spacer Rifle'!V27="Yes"),1,0)</f>
        <v>0</v>
      </c>
      <c r="BD24">
        <f>IF(AND('Spacer Rifle'!B27=8,'Spacer Rifle'!V27="Yes"),1,0)</f>
        <v>0</v>
      </c>
      <c r="BF24">
        <f>IF(AND(LMG!B28=1,LMG!V28="Yes"),1,0)</f>
        <v>0</v>
      </c>
      <c r="BG24">
        <f>IF(AND(LMG!B28=2,LMG!V28="Yes"),1,0)</f>
        <v>0</v>
      </c>
      <c r="BH24">
        <f>IF(AND(LMG!B28=3,LMG!V28="Yes"),1,0)</f>
        <v>0</v>
      </c>
      <c r="BI24">
        <f>IF(AND(LMG!B28=4,LMG!V28="Yes"),1,0)</f>
        <v>0</v>
      </c>
      <c r="BJ24">
        <f>IF(AND(LMG!B28=5,LMG!V28="Yes"),1,0)</f>
        <v>0</v>
      </c>
      <c r="BK24">
        <f>IF(AND(LMG!B28=6,LMG!V28="Yes"),1,0)</f>
        <v>0</v>
      </c>
      <c r="BL24">
        <f>IF(AND(LMG!B28=7,LMG!V28="Yes"),1,0)</f>
        <v>0</v>
      </c>
      <c r="BM24">
        <f>IF(AND(LMG!B28=8,LMG!V28="Yes"),1,0)</f>
        <v>0</v>
      </c>
      <c r="BO24">
        <f>IF(AND(Shotgun!B28=1,Shotgun!V28="Yes"),1,0)</f>
        <v>0</v>
      </c>
      <c r="BP24">
        <f>IF(AND(Shotgun!B28=2,Shotgun!V28="Yes"),1,0)</f>
        <v>0</v>
      </c>
      <c r="BQ24">
        <f>IF(AND(Shotgun!B28=3,Shotgun!V28="Yes"),1,0)</f>
        <v>0</v>
      </c>
      <c r="BR24">
        <f>IF(AND(Shotgun!B28=4,Shotgun!V28="Yes"),1,0)</f>
        <v>0</v>
      </c>
      <c r="BS24">
        <f>IF(AND(Shotgun!B28=5,Shotgun!V28="Yes"),1,0)</f>
        <v>0</v>
      </c>
      <c r="BT24">
        <f>IF(AND(Shotgun!B28=6,Shotgun!V28="Yes"),1,0)</f>
        <v>0</v>
      </c>
      <c r="BU24">
        <f>IF(AND(Shotgun!B28=7,Shotgun!V28="Yes"),1,0)</f>
        <v>0</v>
      </c>
      <c r="BV24">
        <f>IF(AND(Shotgun!B28=8,Shotgun!V28="Yes"),1,0)</f>
        <v>0</v>
      </c>
      <c r="BX24">
        <f>IF(AND(Melee!B26=1,Melee!S26="Yes"),1,0)</f>
        <v>0</v>
      </c>
      <c r="BY24">
        <f>IF(AND(Melee!B26=2,Melee!S26="Yes"),1,0)</f>
        <v>0</v>
      </c>
      <c r="BZ24">
        <f>IF(AND(Melee!B26=3,Melee!S26="Yes"),1,0)</f>
        <v>0</v>
      </c>
      <c r="CA24">
        <f>IF(AND(Melee!B26=4,Melee!S26="Yes"),1,0)</f>
        <v>0</v>
      </c>
      <c r="CB24">
        <f>IF(AND(Melee!B26=5,Melee!S26="Yes"),1,0)</f>
        <v>0</v>
      </c>
      <c r="CC24">
        <f>IF(AND(Melee!B26=6,Melee!S26="Yes"),1,0)</f>
        <v>0</v>
      </c>
      <c r="CD24">
        <f>IF(AND(Melee!B26=7,Melee!S26="Yes"),1,0)</f>
        <v>0</v>
      </c>
      <c r="CE24">
        <f>IF(AND(Melee!B26=8,Melee!S26="Yes"),1,0)</f>
        <v>0</v>
      </c>
      <c r="CG24">
        <f>IF(AND(Misc!B25=1,Misc!O25="Yes"),1,0)</f>
        <v>0</v>
      </c>
      <c r="CH24">
        <f>IF(AND(Misc!B25=2,Misc!O25="Yes"),1,0)</f>
        <v>0</v>
      </c>
      <c r="CI24">
        <f>IF(AND(Misc!B25=3,Misc!O25="Yes"),1,0)</f>
        <v>0</v>
      </c>
      <c r="CJ24">
        <f>IF(AND(Misc!B25=4,Misc!O25="Yes"),1,0)</f>
        <v>0</v>
      </c>
      <c r="CK24">
        <f>IF(AND(Misc!B25=5,Misc!O25="Yes"),1,0)</f>
        <v>0</v>
      </c>
      <c r="CL24">
        <f>IF(AND(Misc!B25=6,Misc!O25="Yes"),1,0)</f>
        <v>0</v>
      </c>
      <c r="CM24">
        <f>IF(AND(Misc!B25=7,Misc!O25="Yes"),1,0)</f>
        <v>0</v>
      </c>
      <c r="CN24">
        <f>IF(AND(Misc!B25=8,Misc!O25="Yes"),1,0)</f>
        <v>0</v>
      </c>
    </row>
    <row r="25" spans="4:92">
      <c r="D25">
        <f>IF(AND(Handgun!B28=1,Handgun!V28="Yes"),1,0)</f>
        <v>0</v>
      </c>
      <c r="E25">
        <f>IF(AND(Handgun!B28=2,Handgun!V28="Yes"),1,0)</f>
        <v>0</v>
      </c>
      <c r="F25">
        <f>IF(AND(Handgun!B28=3,Handgun!V28="Yes"),1,0)</f>
        <v>0</v>
      </c>
      <c r="G25">
        <f>IF(AND(Handgun!B28=4,Handgun!V28="Yes"),1,0)</f>
        <v>0</v>
      </c>
      <c r="H25">
        <f>IF(AND(Handgun!B28=5,Handgun!V28="Yes"),1,0)</f>
        <v>0</v>
      </c>
      <c r="I25">
        <f>IF(AND(Handgun!B28=6,Handgun!V28="Yes"),1,0)</f>
        <v>0</v>
      </c>
      <c r="J25">
        <f>IF(AND(Handgun!B28=7,Handgun!V28="Yes"),1,0)</f>
        <v>0</v>
      </c>
      <c r="K25">
        <f>IF(AND(Handgun!B28=8,Handgun!V28="Yes"),1,0)</f>
        <v>0</v>
      </c>
      <c r="M25">
        <f>IF(AND(Revolver!B28=1,Revolver!V28="Yes"),1,0)</f>
        <v>0</v>
      </c>
      <c r="N25">
        <f>IF(AND(Revolver!B28=1,Revolver!V28="Yes"),1,0)</f>
        <v>0</v>
      </c>
      <c r="O25">
        <f>IF(AND(Revolver!B28=1,Revolver!V28="Yes"),1,0)</f>
        <v>0</v>
      </c>
      <c r="P25">
        <f>IF(AND(Revolver!B28=1,Revolver!V28="Yes"),1,0)</f>
        <v>0</v>
      </c>
      <c r="Q25">
        <f>IF(AND(Revolver!B28=5,Revolver!V28="Yes"),1,0)</f>
        <v>0</v>
      </c>
      <c r="R25">
        <f>IF(AND(Revolver!B28=6,Revolver!V28="Yes"),1,0)</f>
        <v>0</v>
      </c>
      <c r="S25">
        <f>IF(AND(Revolver!B28=7,Revolver!V28="Yes"),1,0)</f>
        <v>0</v>
      </c>
      <c r="T25">
        <f>IF(AND(Revolver!B28=8,Revolver!V28="Yes"),1,0)</f>
        <v>0</v>
      </c>
      <c r="V25">
        <f>IF(AND(SMG!B29=1,SMG!V29="Yes"),1,0)</f>
        <v>0</v>
      </c>
      <c r="W25">
        <f>IF(AND(SMG!B29=2,SMG!V29="Yes"),1,0)</f>
        <v>0</v>
      </c>
      <c r="X25">
        <f>IF(AND(SMG!B29=3,SMG!V29="Yes"),1,0)</f>
        <v>0</v>
      </c>
      <c r="Y25">
        <f>IF(AND(SMG!B29=4,SMG!V29="Yes"),1,0)</f>
        <v>0</v>
      </c>
      <c r="Z25">
        <f>IF(AND(SMG!B29=5,SMG!V29="Yes"),1,0)</f>
        <v>0</v>
      </c>
      <c r="AA25">
        <f>IF(AND(SMG!B29=6,SMG!V29="Yes"),1,0)</f>
        <v>0</v>
      </c>
      <c r="AB25">
        <f>IF(AND(SMG!B29=7,SMG!V29="Yes"),1,0)</f>
        <v>0</v>
      </c>
      <c r="AC25">
        <f>IF(AND(SMG!B29=8,SMG!V29="Yes"),1,0)</f>
        <v>0</v>
      </c>
      <c r="AE25" t="e">
        <f>IF(AND(Rifle!#REF!=1,Rifle!#REF!="Yes"),1,0)</f>
        <v>#REF!</v>
      </c>
      <c r="AF25" t="e">
        <f>IF(AND(Rifle!#REF!=2,Rifle!#REF!="Yes"),1,0)</f>
        <v>#REF!</v>
      </c>
      <c r="AG25" t="e">
        <f>IF(AND(Rifle!#REF!=3,Rifle!#REF!="Yes"),1,0)</f>
        <v>#REF!</v>
      </c>
      <c r="AH25" t="e">
        <f>IF(AND(Rifle!#REF!=4,Rifle!#REF!="Yes"),1,0)</f>
        <v>#REF!</v>
      </c>
      <c r="AI25" t="e">
        <f>IF(AND(Rifle!#REF!=5,Rifle!#REF!="Yes"),1,0)</f>
        <v>#REF!</v>
      </c>
      <c r="AJ25" t="e">
        <f>IF(AND(Rifle!#REF!=6,Rifle!#REF!="Yes"),1,0)</f>
        <v>#REF!</v>
      </c>
      <c r="AK25" t="e">
        <f>IF(AND(Rifle!#REF!=7,Rifle!#REF!="Yes"),1,0)</f>
        <v>#REF!</v>
      </c>
      <c r="AL25" t="e">
        <f>IF(AND(Rifle!#REF!=8,Rifle!#REF!="Yes"),1,0)</f>
        <v>#REF!</v>
      </c>
      <c r="AN25">
        <f>IF(AND('Sniper Rifle'!B28=1,'Sniper Rifle'!V28="Yes"),1,0)</f>
        <v>0</v>
      </c>
      <c r="AO25">
        <f>IF(AND('Sniper Rifle'!B28=2,'Sniper Rifle'!V28="Yes"),1,0)</f>
        <v>0</v>
      </c>
      <c r="AP25">
        <f>IF(AND('Sniper Rifle'!B28=3,'Sniper Rifle'!V28="Yes"),1,0)</f>
        <v>0</v>
      </c>
      <c r="AQ25">
        <f>IF(AND('Sniper Rifle'!B28=4,'Sniper Rifle'!V28="Yes"),1,0)</f>
        <v>0</v>
      </c>
      <c r="AR25">
        <f>IF(AND('Sniper Rifle'!B28=5,'Sniper Rifle'!V28="Yes"),1,0)</f>
        <v>0</v>
      </c>
      <c r="AS25">
        <f>IF(AND('Sniper Rifle'!B28=6,'Sniper Rifle'!V28="Yes"),1,0)</f>
        <v>0</v>
      </c>
      <c r="AT25">
        <f>IF(AND('Sniper Rifle'!B28=7,'Sniper Rifle'!V28="Yes"),1,0)</f>
        <v>0</v>
      </c>
      <c r="AU25">
        <f>IF(AND('Sniper Rifle'!B28=8,'Sniper Rifle'!V28="Yes"),1,0)</f>
        <v>0</v>
      </c>
      <c r="AW25">
        <f>IF(AND('Spacer Rifle'!B28=1,'Spacer Rifle'!V28="Yes"),1,0)</f>
        <v>0</v>
      </c>
      <c r="AX25">
        <f>IF(AND('Spacer Rifle'!B28=2,'Spacer Rifle'!V28="Yes"),1,0)</f>
        <v>0</v>
      </c>
      <c r="AY25">
        <f>IF(AND('Spacer Rifle'!B28=3,'Spacer Rifle'!V28="Yes"),1,0)</f>
        <v>0</v>
      </c>
      <c r="AZ25">
        <f>IF(AND('Spacer Rifle'!B28=4,'Spacer Rifle'!V28="Yes"),1,0)</f>
        <v>0</v>
      </c>
      <c r="BA25">
        <f>IF(AND('Spacer Rifle'!B28=5,'Spacer Rifle'!V28="Yes"),1,0)</f>
        <v>0</v>
      </c>
      <c r="BB25">
        <f>IF(AND('Spacer Rifle'!B28=6,'Spacer Rifle'!V28="Yes"),1,0)</f>
        <v>0</v>
      </c>
      <c r="BC25">
        <f>IF(AND('Spacer Rifle'!B28=7,'Spacer Rifle'!V28="Yes"),1,0)</f>
        <v>0</v>
      </c>
      <c r="BD25">
        <f>IF(AND('Spacer Rifle'!B28=8,'Spacer Rifle'!V28="Yes"),1,0)</f>
        <v>0</v>
      </c>
      <c r="BF25">
        <f>IF(AND(LMG!B29=1,LMG!V29="Yes"),1,0)</f>
        <v>0</v>
      </c>
      <c r="BG25">
        <f>IF(AND(LMG!B29=2,LMG!V29="Yes"),1,0)</f>
        <v>0</v>
      </c>
      <c r="BH25">
        <f>IF(AND(LMG!B29=3,LMG!V29="Yes"),1,0)</f>
        <v>0</v>
      </c>
      <c r="BI25">
        <f>IF(AND(LMG!B29=4,LMG!V29="Yes"),1,0)</f>
        <v>0</v>
      </c>
      <c r="BJ25">
        <f>IF(AND(LMG!B29=5,LMG!V29="Yes"),1,0)</f>
        <v>0</v>
      </c>
      <c r="BK25">
        <f>IF(AND(LMG!B29=6,LMG!V29="Yes"),1,0)</f>
        <v>0</v>
      </c>
      <c r="BL25">
        <f>IF(AND(LMG!B29=7,LMG!V29="Yes"),1,0)</f>
        <v>0</v>
      </c>
      <c r="BM25">
        <f>IF(AND(LMG!B29=8,LMG!V29="Yes"),1,0)</f>
        <v>0</v>
      </c>
      <c r="BO25">
        <f>IF(AND(Shotgun!B29=1,Shotgun!V29="Yes"),1,0)</f>
        <v>0</v>
      </c>
      <c r="BP25">
        <f>IF(AND(Shotgun!B29=2,Shotgun!V29="Yes"),1,0)</f>
        <v>0</v>
      </c>
      <c r="BQ25">
        <f>IF(AND(Shotgun!B29=3,Shotgun!V29="Yes"),1,0)</f>
        <v>0</v>
      </c>
      <c r="BR25">
        <f>IF(AND(Shotgun!B29=4,Shotgun!V29="Yes"),1,0)</f>
        <v>0</v>
      </c>
      <c r="BS25">
        <f>IF(AND(Shotgun!B29=5,Shotgun!V29="Yes"),1,0)</f>
        <v>0</v>
      </c>
      <c r="BT25">
        <f>IF(AND(Shotgun!B29=6,Shotgun!V29="Yes"),1,0)</f>
        <v>0</v>
      </c>
      <c r="BU25">
        <f>IF(AND(Shotgun!B29=7,Shotgun!V29="Yes"),1,0)</f>
        <v>0</v>
      </c>
      <c r="BV25">
        <f>IF(AND(Shotgun!B29=8,Shotgun!V29="Yes"),1,0)</f>
        <v>0</v>
      </c>
      <c r="BX25">
        <f>IF(AND(Melee!B27=1,Melee!S27="Yes"),1,0)</f>
        <v>0</v>
      </c>
      <c r="BY25">
        <f>IF(AND(Melee!B27=2,Melee!S27="Yes"),1,0)</f>
        <v>0</v>
      </c>
      <c r="BZ25">
        <f>IF(AND(Melee!B27=3,Melee!S27="Yes"),1,0)</f>
        <v>0</v>
      </c>
      <c r="CA25">
        <f>IF(AND(Melee!B27=4,Melee!S27="Yes"),1,0)</f>
        <v>0</v>
      </c>
      <c r="CB25">
        <f>IF(AND(Melee!B27=5,Melee!S27="Yes"),1,0)</f>
        <v>0</v>
      </c>
      <c r="CC25">
        <f>IF(AND(Melee!B27=6,Melee!S27="Yes"),1,0)</f>
        <v>0</v>
      </c>
      <c r="CD25">
        <f>IF(AND(Melee!B27=7,Melee!S27="Yes"),1,0)</f>
        <v>0</v>
      </c>
      <c r="CE25">
        <f>IF(AND(Melee!B27=8,Melee!S27="Yes"),1,0)</f>
        <v>0</v>
      </c>
      <c r="CG25">
        <f>IF(AND(Misc!B26=1,Misc!O26="Yes"),1,0)</f>
        <v>0</v>
      </c>
      <c r="CH25">
        <f>IF(AND(Misc!B26=2,Misc!O26="Yes"),1,0)</f>
        <v>0</v>
      </c>
      <c r="CI25">
        <f>IF(AND(Misc!B26=3,Misc!O26="Yes"),1,0)</f>
        <v>0</v>
      </c>
      <c r="CJ25">
        <f>IF(AND(Misc!B26=4,Misc!O26="Yes"),1,0)</f>
        <v>0</v>
      </c>
      <c r="CK25">
        <f>IF(AND(Misc!B26=5,Misc!O26="Yes"),1,0)</f>
        <v>0</v>
      </c>
      <c r="CL25">
        <f>IF(AND(Misc!B26=6,Misc!O26="Yes"),1,0)</f>
        <v>0</v>
      </c>
      <c r="CM25">
        <f>IF(AND(Misc!B26=7,Misc!O26="Yes"),1,0)</f>
        <v>0</v>
      </c>
      <c r="CN25">
        <f>IF(AND(Misc!B26=8,Misc!O26="Yes"),1,0)</f>
        <v>0</v>
      </c>
    </row>
    <row r="26" spans="4:92">
      <c r="D26">
        <f>IF(AND(Handgun!B29=1,Handgun!V29="Yes"),1,0)</f>
        <v>0</v>
      </c>
      <c r="E26">
        <f>IF(AND(Handgun!B29=2,Handgun!V29="Yes"),1,0)</f>
        <v>0</v>
      </c>
      <c r="F26">
        <f>IF(AND(Handgun!B29=3,Handgun!V29="Yes"),1,0)</f>
        <v>0</v>
      </c>
      <c r="G26">
        <f>IF(AND(Handgun!B29=4,Handgun!V29="Yes"),1,0)</f>
        <v>0</v>
      </c>
      <c r="H26">
        <f>IF(AND(Handgun!B29=5,Handgun!V29="Yes"),1,0)</f>
        <v>0</v>
      </c>
      <c r="I26">
        <f>IF(AND(Handgun!B29=6,Handgun!V29="Yes"),1,0)</f>
        <v>0</v>
      </c>
      <c r="J26">
        <f>IF(AND(Handgun!B29=7,Handgun!V29="Yes"),1,0)</f>
        <v>0</v>
      </c>
      <c r="K26">
        <f>IF(AND(Handgun!B29=8,Handgun!V29="Yes"),1,0)</f>
        <v>0</v>
      </c>
      <c r="M26">
        <f>IF(AND(Revolver!B29=1,Revolver!V29="Yes"),1,0)</f>
        <v>0</v>
      </c>
      <c r="N26">
        <f>IF(AND(Revolver!B29=1,Revolver!V29="Yes"),1,0)</f>
        <v>0</v>
      </c>
      <c r="O26">
        <f>IF(AND(Revolver!B29=1,Revolver!V29="Yes"),1,0)</f>
        <v>0</v>
      </c>
      <c r="P26">
        <f>IF(AND(Revolver!B29=1,Revolver!V29="Yes"),1,0)</f>
        <v>0</v>
      </c>
      <c r="Q26">
        <f>IF(AND(Revolver!B29=5,Revolver!V29="Yes"),1,0)</f>
        <v>0</v>
      </c>
      <c r="R26">
        <f>IF(AND(Revolver!B29=6,Revolver!V29="Yes"),1,0)</f>
        <v>0</v>
      </c>
      <c r="S26">
        <f>IF(AND(Revolver!B29=7,Revolver!V29="Yes"),1,0)</f>
        <v>0</v>
      </c>
      <c r="T26">
        <f>IF(AND(Revolver!B29=8,Revolver!V29="Yes"),1,0)</f>
        <v>0</v>
      </c>
      <c r="V26">
        <f>IF(AND(SMG!B30=1,SMG!V30="Yes"),1,0)</f>
        <v>0</v>
      </c>
      <c r="W26">
        <f>IF(AND(SMG!B30=2,SMG!V30="Yes"),1,0)</f>
        <v>0</v>
      </c>
      <c r="X26">
        <f>IF(AND(SMG!B30=3,SMG!V30="Yes"),1,0)</f>
        <v>0</v>
      </c>
      <c r="Y26">
        <f>IF(AND(SMG!B30=4,SMG!V30="Yes"),1,0)</f>
        <v>0</v>
      </c>
      <c r="Z26">
        <f>IF(AND(SMG!B30=5,SMG!V30="Yes"),1,0)</f>
        <v>0</v>
      </c>
      <c r="AA26">
        <f>IF(AND(SMG!B30=6,SMG!V30="Yes"),1,0)</f>
        <v>0</v>
      </c>
      <c r="AB26">
        <f>IF(AND(SMG!B30=7,SMG!V30="Yes"),1,0)</f>
        <v>0</v>
      </c>
      <c r="AC26">
        <f>IF(AND(SMG!B30=8,SMG!V30="Yes"),1,0)</f>
        <v>0</v>
      </c>
      <c r="AE26">
        <f>IF(AND(Rifle!B29=1,Rifle!V29="Yes"),1,0)</f>
        <v>0</v>
      </c>
      <c r="AF26">
        <f>IF(AND(Rifle!B29=2,Rifle!V29="Yes"),1,0)</f>
        <v>0</v>
      </c>
      <c r="AG26">
        <f>IF(AND(Rifle!B29=3,Rifle!V29="Yes"),1,0)</f>
        <v>0</v>
      </c>
      <c r="AH26">
        <f>IF(AND(Rifle!B29=4,Rifle!V29="Yes"),1,0)</f>
        <v>0</v>
      </c>
      <c r="AI26">
        <f>IF(AND(Rifle!B29=5,Rifle!V29="Yes"),1,0)</f>
        <v>0</v>
      </c>
      <c r="AJ26">
        <f>IF(AND(Rifle!B29=6,Rifle!V29="Yes"),1,0)</f>
        <v>0</v>
      </c>
      <c r="AK26">
        <f>IF(AND(Rifle!B29=7,Rifle!V29="Yes"),1,0)</f>
        <v>0</v>
      </c>
      <c r="AL26">
        <f>IF(AND(Rifle!B29=8,Rifle!V29="Yes"),1,0)</f>
        <v>0</v>
      </c>
      <c r="AN26">
        <f>IF(AND('Sniper Rifle'!B29=1,'Sniper Rifle'!V29="Yes"),1,0)</f>
        <v>0</v>
      </c>
      <c r="AO26">
        <f>IF(AND('Sniper Rifle'!B29=2,'Sniper Rifle'!V29="Yes"),1,0)</f>
        <v>0</v>
      </c>
      <c r="AP26">
        <f>IF(AND('Sniper Rifle'!B29=3,'Sniper Rifle'!V29="Yes"),1,0)</f>
        <v>0</v>
      </c>
      <c r="AQ26">
        <f>IF(AND('Sniper Rifle'!B29=4,'Sniper Rifle'!V29="Yes"),1,0)</f>
        <v>0</v>
      </c>
      <c r="AR26">
        <f>IF(AND('Sniper Rifle'!B29=5,'Sniper Rifle'!V29="Yes"),1,0)</f>
        <v>0</v>
      </c>
      <c r="AS26">
        <f>IF(AND('Sniper Rifle'!B29=6,'Sniper Rifle'!V29="Yes"),1,0)</f>
        <v>0</v>
      </c>
      <c r="AT26">
        <f>IF(AND('Sniper Rifle'!B29=7,'Sniper Rifle'!V29="Yes"),1,0)</f>
        <v>0</v>
      </c>
      <c r="AU26">
        <f>IF(AND('Sniper Rifle'!B29=8,'Sniper Rifle'!V29="Yes"),1,0)</f>
        <v>0</v>
      </c>
      <c r="AW26">
        <f>IF(AND('Spacer Rifle'!B29=1,'Spacer Rifle'!V29="Yes"),1,0)</f>
        <v>0</v>
      </c>
      <c r="AX26">
        <f>IF(AND('Spacer Rifle'!B29=2,'Spacer Rifle'!V29="Yes"),1,0)</f>
        <v>0</v>
      </c>
      <c r="AY26">
        <f>IF(AND('Spacer Rifle'!B29=3,'Spacer Rifle'!V29="Yes"),1,0)</f>
        <v>0</v>
      </c>
      <c r="AZ26">
        <f>IF(AND('Spacer Rifle'!B29=4,'Spacer Rifle'!V29="Yes"),1,0)</f>
        <v>0</v>
      </c>
      <c r="BA26">
        <f>IF(AND('Spacer Rifle'!B29=5,'Spacer Rifle'!V29="Yes"),1,0)</f>
        <v>0</v>
      </c>
      <c r="BB26">
        <f>IF(AND('Spacer Rifle'!B29=6,'Spacer Rifle'!V29="Yes"),1,0)</f>
        <v>0</v>
      </c>
      <c r="BC26">
        <f>IF(AND('Spacer Rifle'!B29=7,'Spacer Rifle'!V29="Yes"),1,0)</f>
        <v>0</v>
      </c>
      <c r="BD26">
        <f>IF(AND('Spacer Rifle'!B29=8,'Spacer Rifle'!V29="Yes"),1,0)</f>
        <v>0</v>
      </c>
      <c r="BF26">
        <f>IF(AND(LMG!B30=1,LMG!V30="Yes"),1,0)</f>
        <v>0</v>
      </c>
      <c r="BG26">
        <f>IF(AND(LMG!B30=2,LMG!V30="Yes"),1,0)</f>
        <v>0</v>
      </c>
      <c r="BH26">
        <f>IF(AND(LMG!B30=3,LMG!V30="Yes"),1,0)</f>
        <v>0</v>
      </c>
      <c r="BI26">
        <f>IF(AND(LMG!B30=4,LMG!V30="Yes"),1,0)</f>
        <v>0</v>
      </c>
      <c r="BJ26">
        <f>IF(AND(LMG!B30=5,LMG!V30="Yes"),1,0)</f>
        <v>0</v>
      </c>
      <c r="BK26">
        <f>IF(AND(LMG!B30=6,LMG!V30="Yes"),1,0)</f>
        <v>0</v>
      </c>
      <c r="BL26">
        <f>IF(AND(LMG!B30=7,LMG!V30="Yes"),1,0)</f>
        <v>0</v>
      </c>
      <c r="BM26">
        <f>IF(AND(LMG!B30=8,LMG!V30="Yes"),1,0)</f>
        <v>0</v>
      </c>
      <c r="BO26">
        <f>IF(AND(Shotgun!B30=1,Shotgun!V30="Yes"),1,0)</f>
        <v>0</v>
      </c>
      <c r="BP26">
        <f>IF(AND(Shotgun!B30=2,Shotgun!V30="Yes"),1,0)</f>
        <v>0</v>
      </c>
      <c r="BQ26">
        <f>IF(AND(Shotgun!B30=3,Shotgun!V30="Yes"),1,0)</f>
        <v>0</v>
      </c>
      <c r="BR26">
        <f>IF(AND(Shotgun!B30=4,Shotgun!V30="Yes"),1,0)</f>
        <v>0</v>
      </c>
      <c r="BS26">
        <f>IF(AND(Shotgun!B30=5,Shotgun!V30="Yes"),1,0)</f>
        <v>0</v>
      </c>
      <c r="BT26">
        <f>IF(AND(Shotgun!B30=6,Shotgun!V30="Yes"),1,0)</f>
        <v>0</v>
      </c>
      <c r="BU26">
        <f>IF(AND(Shotgun!B30=7,Shotgun!V30="Yes"),1,0)</f>
        <v>0</v>
      </c>
      <c r="BV26">
        <f>IF(AND(Shotgun!B30=8,Shotgun!V30="Yes"),1,0)</f>
        <v>0</v>
      </c>
      <c r="BX26">
        <f>IF(AND(Melee!B28=1,Melee!S28="Yes"),1,0)</f>
        <v>0</v>
      </c>
      <c r="BY26">
        <f>IF(AND(Melee!B28=2,Melee!S28="Yes"),1,0)</f>
        <v>0</v>
      </c>
      <c r="BZ26">
        <f>IF(AND(Melee!B28=3,Melee!S28="Yes"),1,0)</f>
        <v>0</v>
      </c>
      <c r="CA26">
        <f>IF(AND(Melee!B28=4,Melee!S28="Yes"),1,0)</f>
        <v>0</v>
      </c>
      <c r="CB26">
        <f>IF(AND(Melee!B28=5,Melee!S28="Yes"),1,0)</f>
        <v>0</v>
      </c>
      <c r="CC26">
        <f>IF(AND(Melee!B28=6,Melee!S28="Yes"),1,0)</f>
        <v>0</v>
      </c>
      <c r="CD26">
        <f>IF(AND(Melee!B28=7,Melee!S28="Yes"),1,0)</f>
        <v>0</v>
      </c>
      <c r="CE26">
        <f>IF(AND(Melee!B28=8,Melee!S28="Yes"),1,0)</f>
        <v>0</v>
      </c>
      <c r="CG26">
        <f>IF(AND(Misc!B27=1,Misc!O27="Yes"),1,0)</f>
        <v>0</v>
      </c>
      <c r="CH26">
        <f>IF(AND(Misc!B27=2,Misc!O27="Yes"),1,0)</f>
        <v>0</v>
      </c>
      <c r="CI26">
        <f>IF(AND(Misc!B27=3,Misc!O27="Yes"),1,0)</f>
        <v>0</v>
      </c>
      <c r="CJ26">
        <f>IF(AND(Misc!B27=4,Misc!O27="Yes"),1,0)</f>
        <v>0</v>
      </c>
      <c r="CK26">
        <f>IF(AND(Misc!B27=5,Misc!O27="Yes"),1,0)</f>
        <v>0</v>
      </c>
      <c r="CL26">
        <f>IF(AND(Misc!B27=6,Misc!O27="Yes"),1,0)</f>
        <v>0</v>
      </c>
      <c r="CM26">
        <f>IF(AND(Misc!B27=7,Misc!O27="Yes"),1,0)</f>
        <v>0</v>
      </c>
      <c r="CN26">
        <f>IF(AND(Misc!B27=8,Misc!O27="Yes"),1,0)</f>
        <v>0</v>
      </c>
    </row>
    <row r="27" spans="4:92">
      <c r="D27">
        <f>IF(AND(Handgun!B30=1,Handgun!V30="Yes"),1,0)</f>
        <v>0</v>
      </c>
      <c r="E27">
        <f>IF(AND(Handgun!B30=2,Handgun!V30="Yes"),1,0)</f>
        <v>0</v>
      </c>
      <c r="F27">
        <f>IF(AND(Handgun!B30=3,Handgun!V30="Yes"),1,0)</f>
        <v>0</v>
      </c>
      <c r="G27">
        <f>IF(AND(Handgun!B30=4,Handgun!V30="Yes"),1,0)</f>
        <v>0</v>
      </c>
      <c r="H27">
        <f>IF(AND(Handgun!B30=5,Handgun!V30="Yes"),1,0)</f>
        <v>0</v>
      </c>
      <c r="I27">
        <f>IF(AND(Handgun!B30=6,Handgun!V30="Yes"),1,0)</f>
        <v>0</v>
      </c>
      <c r="J27">
        <f>IF(AND(Handgun!B30=7,Handgun!V30="Yes"),1,0)</f>
        <v>0</v>
      </c>
      <c r="K27">
        <f>IF(AND(Handgun!B30=8,Handgun!V30="Yes"),1,0)</f>
        <v>0</v>
      </c>
      <c r="M27">
        <f>IF(AND(Revolver!B30=1,Revolver!V30="Yes"),1,0)</f>
        <v>0</v>
      </c>
      <c r="N27">
        <f>IF(AND(Revolver!B30=1,Revolver!V30="Yes"),1,0)</f>
        <v>0</v>
      </c>
      <c r="O27">
        <f>IF(AND(Revolver!B30=1,Revolver!V30="Yes"),1,0)</f>
        <v>0</v>
      </c>
      <c r="P27">
        <f>IF(AND(Revolver!B30=1,Revolver!V30="Yes"),1,0)</f>
        <v>0</v>
      </c>
      <c r="Q27">
        <f>IF(AND(Revolver!B30=5,Revolver!V30="Yes"),1,0)</f>
        <v>0</v>
      </c>
      <c r="R27">
        <f>IF(AND(Revolver!B30=6,Revolver!V30="Yes"),1,0)</f>
        <v>0</v>
      </c>
      <c r="S27">
        <f>IF(AND(Revolver!B30=7,Revolver!V30="Yes"),1,0)</f>
        <v>0</v>
      </c>
      <c r="T27">
        <f>IF(AND(Revolver!B30=8,Revolver!V30="Yes"),1,0)</f>
        <v>0</v>
      </c>
      <c r="V27">
        <f>IF(AND(SMG!B31=1,SMG!V31="Yes"),1,0)</f>
        <v>0</v>
      </c>
      <c r="W27">
        <f>IF(AND(SMG!B31=2,SMG!V31="Yes"),1,0)</f>
        <v>0</v>
      </c>
      <c r="X27">
        <f>IF(AND(SMG!B31=3,SMG!V31="Yes"),1,0)</f>
        <v>0</v>
      </c>
      <c r="Y27">
        <f>IF(AND(SMG!B31=4,SMG!V31="Yes"),1,0)</f>
        <v>0</v>
      </c>
      <c r="Z27">
        <f>IF(AND(SMG!B31=5,SMG!V31="Yes"),1,0)</f>
        <v>0</v>
      </c>
      <c r="AA27">
        <f>IF(AND(SMG!B31=6,SMG!V31="Yes"),1,0)</f>
        <v>0</v>
      </c>
      <c r="AB27">
        <f>IF(AND(SMG!B31=7,SMG!V31="Yes"),1,0)</f>
        <v>0</v>
      </c>
      <c r="AC27">
        <f>IF(AND(SMG!B31=8,SMG!V31="Yes"),1,0)</f>
        <v>0</v>
      </c>
      <c r="AE27" t="e">
        <f>IF(AND(Rifle!#REF!=1,Rifle!V30="Yes"),1,0)</f>
        <v>#REF!</v>
      </c>
      <c r="AF27" t="e">
        <f>IF(AND(Rifle!#REF!=2,Rifle!V30="Yes"),1,0)</f>
        <v>#REF!</v>
      </c>
      <c r="AG27" t="e">
        <f>IF(AND(Rifle!#REF!=3,Rifle!V30="Yes"),1,0)</f>
        <v>#REF!</v>
      </c>
      <c r="AH27" t="e">
        <f>IF(AND(Rifle!#REF!=4,Rifle!V30="Yes"),1,0)</f>
        <v>#REF!</v>
      </c>
      <c r="AI27" t="e">
        <f>IF(AND(Rifle!#REF!=5,Rifle!V30="Yes"),1,0)</f>
        <v>#REF!</v>
      </c>
      <c r="AJ27" t="e">
        <f>IF(AND(Rifle!#REF!=6,Rifle!V30="Yes"),1,0)</f>
        <v>#REF!</v>
      </c>
      <c r="AK27" t="e">
        <f>IF(AND(Rifle!#REF!=7,Rifle!V30="Yes"),1,0)</f>
        <v>#REF!</v>
      </c>
      <c r="AL27" t="e">
        <f>IF(AND(Rifle!#REF!=8,Rifle!V30="Yes"),1,0)</f>
        <v>#REF!</v>
      </c>
      <c r="AN27">
        <f>IF(AND('Sniper Rifle'!B30=1,'Sniper Rifle'!V30="Yes"),1,0)</f>
        <v>0</v>
      </c>
      <c r="AO27">
        <f>IF(AND('Sniper Rifle'!B30=2,'Sniper Rifle'!V30="Yes"),1,0)</f>
        <v>0</v>
      </c>
      <c r="AP27">
        <f>IF(AND('Sniper Rifle'!B30=3,'Sniper Rifle'!V30="Yes"),1,0)</f>
        <v>0</v>
      </c>
      <c r="AQ27">
        <f>IF(AND('Sniper Rifle'!B30=4,'Sniper Rifle'!V30="Yes"),1,0)</f>
        <v>0</v>
      </c>
      <c r="AR27">
        <f>IF(AND('Sniper Rifle'!B30=5,'Sniper Rifle'!V30="Yes"),1,0)</f>
        <v>0</v>
      </c>
      <c r="AS27">
        <f>IF(AND('Sniper Rifle'!B30=6,'Sniper Rifle'!V30="Yes"),1,0)</f>
        <v>0</v>
      </c>
      <c r="AT27">
        <f>IF(AND('Sniper Rifle'!B30=7,'Sniper Rifle'!V30="Yes"),1,0)</f>
        <v>0</v>
      </c>
      <c r="AU27">
        <f>IF(AND('Sniper Rifle'!B30=8,'Sniper Rifle'!V30="Yes"),1,0)</f>
        <v>0</v>
      </c>
      <c r="AW27">
        <f>IF(AND('Spacer Rifle'!B30=1,'Spacer Rifle'!V30="Yes"),1,0)</f>
        <v>0</v>
      </c>
      <c r="AX27">
        <f>IF(AND('Spacer Rifle'!B30=2,'Spacer Rifle'!V30="Yes"),1,0)</f>
        <v>0</v>
      </c>
      <c r="AY27">
        <f>IF(AND('Spacer Rifle'!B30=3,'Spacer Rifle'!V30="Yes"),1,0)</f>
        <v>0</v>
      </c>
      <c r="AZ27">
        <f>IF(AND('Spacer Rifle'!B30=4,'Spacer Rifle'!V30="Yes"),1,0)</f>
        <v>0</v>
      </c>
      <c r="BA27">
        <f>IF(AND('Spacer Rifle'!B30=5,'Spacer Rifle'!V30="Yes"),1,0)</f>
        <v>0</v>
      </c>
      <c r="BB27">
        <f>IF(AND('Spacer Rifle'!B30=6,'Spacer Rifle'!V30="Yes"),1,0)</f>
        <v>0</v>
      </c>
      <c r="BC27">
        <f>IF(AND('Spacer Rifle'!B30=7,'Spacer Rifle'!V30="Yes"),1,0)</f>
        <v>0</v>
      </c>
      <c r="BD27">
        <f>IF(AND('Spacer Rifle'!B30=8,'Spacer Rifle'!V30="Yes"),1,0)</f>
        <v>0</v>
      </c>
      <c r="BF27">
        <f>IF(AND(LMG!B31=1,LMG!V31="Yes"),1,0)</f>
        <v>0</v>
      </c>
      <c r="BG27">
        <f>IF(AND(LMG!B31=2,LMG!V31="Yes"),1,0)</f>
        <v>0</v>
      </c>
      <c r="BH27">
        <f>IF(AND(LMG!B31=3,LMG!V31="Yes"),1,0)</f>
        <v>0</v>
      </c>
      <c r="BI27">
        <f>IF(AND(LMG!B31=4,LMG!V31="Yes"),1,0)</f>
        <v>0</v>
      </c>
      <c r="BJ27">
        <f>IF(AND(LMG!B31=5,LMG!V31="Yes"),1,0)</f>
        <v>0</v>
      </c>
      <c r="BK27">
        <f>IF(AND(LMG!B31=6,LMG!V31="Yes"),1,0)</f>
        <v>0</v>
      </c>
      <c r="BL27">
        <f>IF(AND(LMG!B31=7,LMG!V31="Yes"),1,0)</f>
        <v>0</v>
      </c>
      <c r="BM27">
        <f>IF(AND(LMG!B31=8,LMG!V31="Yes"),1,0)</f>
        <v>0</v>
      </c>
      <c r="BO27">
        <f>IF(AND(Shotgun!B31=1,Shotgun!V31="Yes"),1,0)</f>
        <v>0</v>
      </c>
      <c r="BP27">
        <f>IF(AND(Shotgun!B31=2,Shotgun!V31="Yes"),1,0)</f>
        <v>0</v>
      </c>
      <c r="BQ27">
        <f>IF(AND(Shotgun!B31=3,Shotgun!V31="Yes"),1,0)</f>
        <v>0</v>
      </c>
      <c r="BR27">
        <f>IF(AND(Shotgun!B31=4,Shotgun!V31="Yes"),1,0)</f>
        <v>0</v>
      </c>
      <c r="BS27">
        <f>IF(AND(Shotgun!B31=5,Shotgun!V31="Yes"),1,0)</f>
        <v>0</v>
      </c>
      <c r="BT27">
        <f>IF(AND(Shotgun!B31=6,Shotgun!V31="Yes"),1,0)</f>
        <v>0</v>
      </c>
      <c r="BU27">
        <f>IF(AND(Shotgun!B31=7,Shotgun!V31="Yes"),1,0)</f>
        <v>0</v>
      </c>
      <c r="BV27">
        <f>IF(AND(Shotgun!B31=8,Shotgun!V31="Yes"),1,0)</f>
        <v>0</v>
      </c>
      <c r="BX27">
        <f>IF(AND(Melee!B29=1,Melee!S29="Yes"),1,0)</f>
        <v>0</v>
      </c>
      <c r="BY27">
        <f>IF(AND(Melee!B29=2,Melee!S29="Yes"),1,0)</f>
        <v>0</v>
      </c>
      <c r="BZ27">
        <f>IF(AND(Melee!B29=3,Melee!S29="Yes"),1,0)</f>
        <v>0</v>
      </c>
      <c r="CA27">
        <f>IF(AND(Melee!B29=4,Melee!S29="Yes"),1,0)</f>
        <v>0</v>
      </c>
      <c r="CB27">
        <f>IF(AND(Melee!B29=5,Melee!S29="Yes"),1,0)</f>
        <v>0</v>
      </c>
      <c r="CC27">
        <f>IF(AND(Melee!B29=6,Melee!S29="Yes"),1,0)</f>
        <v>0</v>
      </c>
      <c r="CD27">
        <f>IF(AND(Melee!B29=7,Melee!S29="Yes"),1,0)</f>
        <v>0</v>
      </c>
      <c r="CE27">
        <f>IF(AND(Melee!B29=8,Melee!S29="Yes"),1,0)</f>
        <v>0</v>
      </c>
      <c r="CG27">
        <f>IF(AND(Misc!B28=1,Misc!O28="Yes"),1,0)</f>
        <v>0</v>
      </c>
      <c r="CH27">
        <f>IF(AND(Misc!B28=2,Misc!O28="Yes"),1,0)</f>
        <v>0</v>
      </c>
      <c r="CI27">
        <f>IF(AND(Misc!B28=3,Misc!O28="Yes"),1,0)</f>
        <v>0</v>
      </c>
      <c r="CJ27">
        <f>IF(AND(Misc!B28=4,Misc!O28="Yes"),1,0)</f>
        <v>0</v>
      </c>
      <c r="CK27">
        <f>IF(AND(Misc!B28=5,Misc!O28="Yes"),1,0)</f>
        <v>0</v>
      </c>
      <c r="CL27">
        <f>IF(AND(Misc!B28=6,Misc!O28="Yes"),1,0)</f>
        <v>0</v>
      </c>
      <c r="CM27">
        <f>IF(AND(Misc!B28=7,Misc!O28="Yes"),1,0)</f>
        <v>0</v>
      </c>
      <c r="CN27">
        <f>IF(AND(Misc!B28=8,Misc!O28="Yes"),1,0)</f>
        <v>0</v>
      </c>
    </row>
    <row r="28" spans="4:92">
      <c r="D28">
        <f>IF(AND(Handgun!B31=1,Handgun!V31="Yes"),1,0)</f>
        <v>0</v>
      </c>
      <c r="E28">
        <f>IF(AND(Handgun!B31=2,Handgun!V31="Yes"),1,0)</f>
        <v>0</v>
      </c>
      <c r="F28">
        <f>IF(AND(Handgun!B31=3,Handgun!V31="Yes"),1,0)</f>
        <v>0</v>
      </c>
      <c r="G28">
        <f>IF(AND(Handgun!B31=4,Handgun!V31="Yes"),1,0)</f>
        <v>0</v>
      </c>
      <c r="H28">
        <f>IF(AND(Handgun!B31=5,Handgun!V31="Yes"),1,0)</f>
        <v>0</v>
      </c>
      <c r="I28">
        <f>IF(AND(Handgun!B31=6,Handgun!V31="Yes"),1,0)</f>
        <v>0</v>
      </c>
      <c r="J28">
        <f>IF(AND(Handgun!B31=7,Handgun!V31="Yes"),1,0)</f>
        <v>0</v>
      </c>
      <c r="K28">
        <f>IF(AND(Handgun!B31=8,Handgun!V31="Yes"),1,0)</f>
        <v>0</v>
      </c>
      <c r="M28">
        <f>IF(AND(Revolver!B31=1,Revolver!V31="Yes"),1,0)</f>
        <v>0</v>
      </c>
      <c r="N28">
        <f>IF(AND(Revolver!B31=1,Revolver!V31="Yes"),1,0)</f>
        <v>0</v>
      </c>
      <c r="O28">
        <f>IF(AND(Revolver!B31=1,Revolver!V31="Yes"),1,0)</f>
        <v>0</v>
      </c>
      <c r="P28">
        <f>IF(AND(Revolver!B31=1,Revolver!V31="Yes"),1,0)</f>
        <v>0</v>
      </c>
      <c r="Q28">
        <f>IF(AND(Revolver!B31=5,Revolver!V31="Yes"),1,0)</f>
        <v>0</v>
      </c>
      <c r="R28">
        <f>IF(AND(Revolver!B31=6,Revolver!V31="Yes"),1,0)</f>
        <v>0</v>
      </c>
      <c r="S28">
        <f>IF(AND(Revolver!B31=7,Revolver!V31="Yes"),1,0)</f>
        <v>0</v>
      </c>
      <c r="T28">
        <f>IF(AND(Revolver!B31=8,Revolver!V31="Yes"),1,0)</f>
        <v>0</v>
      </c>
      <c r="V28">
        <f>IF(AND(SMG!B32=1,SMG!V32="Yes"),1,0)</f>
        <v>0</v>
      </c>
      <c r="W28">
        <f>IF(AND(SMG!B32=2,SMG!V32="Yes"),1,0)</f>
        <v>0</v>
      </c>
      <c r="X28">
        <f>IF(AND(SMG!B32=3,SMG!V32="Yes"),1,0)</f>
        <v>0</v>
      </c>
      <c r="Y28">
        <f>IF(AND(SMG!B32=4,SMG!V32="Yes"),1,0)</f>
        <v>0</v>
      </c>
      <c r="Z28">
        <f>IF(AND(SMG!B32=5,SMG!V32="Yes"),1,0)</f>
        <v>0</v>
      </c>
      <c r="AA28">
        <f>IF(AND(SMG!B32=6,SMG!V32="Yes"),1,0)</f>
        <v>0</v>
      </c>
      <c r="AB28">
        <f>IF(AND(SMG!B32=7,SMG!V32="Yes"),1,0)</f>
        <v>0</v>
      </c>
      <c r="AC28">
        <f>IF(AND(SMG!B32=8,SMG!V32="Yes"),1,0)</f>
        <v>0</v>
      </c>
      <c r="AE28" t="e">
        <f>IF(AND(Rifle!#REF!=1,Rifle!V31="Yes"),1,0)</f>
        <v>#REF!</v>
      </c>
      <c r="AF28" t="e">
        <f>IF(AND(Rifle!#REF!=2,Rifle!V31="Yes"),1,0)</f>
        <v>#REF!</v>
      </c>
      <c r="AG28" t="e">
        <f>IF(AND(Rifle!#REF!=3,Rifle!V31="Yes"),1,0)</f>
        <v>#REF!</v>
      </c>
      <c r="AH28" t="e">
        <f>IF(AND(Rifle!#REF!=4,Rifle!V31="Yes"),1,0)</f>
        <v>#REF!</v>
      </c>
      <c r="AI28" t="e">
        <f>IF(AND(Rifle!#REF!=5,Rifle!V31="Yes"),1,0)</f>
        <v>#REF!</v>
      </c>
      <c r="AJ28" t="e">
        <f>IF(AND(Rifle!#REF!=6,Rifle!V31="Yes"),1,0)</f>
        <v>#REF!</v>
      </c>
      <c r="AK28" t="e">
        <f>IF(AND(Rifle!#REF!=7,Rifle!V31="Yes"),1,0)</f>
        <v>#REF!</v>
      </c>
      <c r="AL28" t="e">
        <f>IF(AND(Rifle!#REF!=8,Rifle!V31="Yes"),1,0)</f>
        <v>#REF!</v>
      </c>
      <c r="AN28">
        <f>IF(AND('Sniper Rifle'!B31=1,'Sniper Rifle'!V31="Yes"),1,0)</f>
        <v>0</v>
      </c>
      <c r="AO28">
        <f>IF(AND('Sniper Rifle'!B31=2,'Sniper Rifle'!V31="Yes"),1,0)</f>
        <v>0</v>
      </c>
      <c r="AP28">
        <f>IF(AND('Sniper Rifle'!B31=3,'Sniper Rifle'!V31="Yes"),1,0)</f>
        <v>0</v>
      </c>
      <c r="AQ28">
        <f>IF(AND('Sniper Rifle'!B31=4,'Sniper Rifle'!V31="Yes"),1,0)</f>
        <v>0</v>
      </c>
      <c r="AR28">
        <f>IF(AND('Sniper Rifle'!B31=5,'Sniper Rifle'!V31="Yes"),1,0)</f>
        <v>0</v>
      </c>
      <c r="AS28">
        <f>IF(AND('Sniper Rifle'!B31=6,'Sniper Rifle'!V31="Yes"),1,0)</f>
        <v>0</v>
      </c>
      <c r="AT28">
        <f>IF(AND('Sniper Rifle'!B31=7,'Sniper Rifle'!V31="Yes"),1,0)</f>
        <v>0</v>
      </c>
      <c r="AU28">
        <f>IF(AND('Sniper Rifle'!B31=8,'Sniper Rifle'!V31="Yes"),1,0)</f>
        <v>0</v>
      </c>
      <c r="AW28">
        <f>IF(AND('Spacer Rifle'!B31=1,'Spacer Rifle'!V31="Yes"),1,0)</f>
        <v>0</v>
      </c>
      <c r="AX28">
        <f>IF(AND('Spacer Rifle'!B31=2,'Spacer Rifle'!V31="Yes"),1,0)</f>
        <v>0</v>
      </c>
      <c r="AY28">
        <f>IF(AND('Spacer Rifle'!B31=3,'Spacer Rifle'!V31="Yes"),1,0)</f>
        <v>0</v>
      </c>
      <c r="AZ28">
        <f>IF(AND('Spacer Rifle'!B31=4,'Spacer Rifle'!V31="Yes"),1,0)</f>
        <v>0</v>
      </c>
      <c r="BA28">
        <f>IF(AND('Spacer Rifle'!B31=5,'Spacer Rifle'!V31="Yes"),1,0)</f>
        <v>0</v>
      </c>
      <c r="BB28">
        <f>IF(AND('Spacer Rifle'!B31=6,'Spacer Rifle'!V31="Yes"),1,0)</f>
        <v>0</v>
      </c>
      <c r="BC28">
        <f>IF(AND('Spacer Rifle'!B31=7,'Spacer Rifle'!V31="Yes"),1,0)</f>
        <v>0</v>
      </c>
      <c r="BD28">
        <f>IF(AND('Spacer Rifle'!B31=8,'Spacer Rifle'!V31="Yes"),1,0)</f>
        <v>0</v>
      </c>
      <c r="BF28">
        <f>IF(AND(LMG!B32=1,LMG!V32="Yes"),1,0)</f>
        <v>0</v>
      </c>
      <c r="BG28">
        <f>IF(AND(LMG!B32=2,LMG!V32="Yes"),1,0)</f>
        <v>0</v>
      </c>
      <c r="BH28">
        <f>IF(AND(LMG!B32=3,LMG!V32="Yes"),1,0)</f>
        <v>0</v>
      </c>
      <c r="BI28">
        <f>IF(AND(LMG!B32=4,LMG!V32="Yes"),1,0)</f>
        <v>0</v>
      </c>
      <c r="BJ28">
        <f>IF(AND(LMG!B32=5,LMG!V32="Yes"),1,0)</f>
        <v>0</v>
      </c>
      <c r="BK28">
        <f>IF(AND(LMG!B32=6,LMG!V32="Yes"),1,0)</f>
        <v>0</v>
      </c>
      <c r="BL28">
        <f>IF(AND(LMG!B32=7,LMG!V32="Yes"),1,0)</f>
        <v>0</v>
      </c>
      <c r="BM28">
        <f>IF(AND(LMG!B32=8,LMG!V32="Yes"),1,0)</f>
        <v>0</v>
      </c>
      <c r="BO28">
        <f>IF(AND(Shotgun!B32=1,Shotgun!V32="Yes"),1,0)</f>
        <v>0</v>
      </c>
      <c r="BP28">
        <f>IF(AND(Shotgun!B32=2,Shotgun!V32="Yes"),1,0)</f>
        <v>0</v>
      </c>
      <c r="BQ28">
        <f>IF(AND(Shotgun!B32=3,Shotgun!V32="Yes"),1,0)</f>
        <v>0</v>
      </c>
      <c r="BR28">
        <f>IF(AND(Shotgun!B32=4,Shotgun!V32="Yes"),1,0)</f>
        <v>0</v>
      </c>
      <c r="BS28">
        <f>IF(AND(Shotgun!B32=5,Shotgun!V32="Yes"),1,0)</f>
        <v>0</v>
      </c>
      <c r="BT28">
        <f>IF(AND(Shotgun!B32=6,Shotgun!V32="Yes"),1,0)</f>
        <v>0</v>
      </c>
      <c r="BU28">
        <f>IF(AND(Shotgun!B32=7,Shotgun!V32="Yes"),1,0)</f>
        <v>0</v>
      </c>
      <c r="BV28">
        <f>IF(AND(Shotgun!B32=8,Shotgun!V32="Yes"),1,0)</f>
        <v>0</v>
      </c>
      <c r="BX28">
        <f>IF(AND(Melee!B30=1,Melee!S30="Yes"),1,0)</f>
        <v>0</v>
      </c>
      <c r="BY28">
        <f>IF(AND(Melee!B30=2,Melee!S30="Yes"),1,0)</f>
        <v>0</v>
      </c>
      <c r="BZ28">
        <f>IF(AND(Melee!B30=3,Melee!S30="Yes"),1,0)</f>
        <v>0</v>
      </c>
      <c r="CA28">
        <f>IF(AND(Melee!B30=4,Melee!S30="Yes"),1,0)</f>
        <v>0</v>
      </c>
      <c r="CB28">
        <f>IF(AND(Melee!B30=5,Melee!S30="Yes"),1,0)</f>
        <v>0</v>
      </c>
      <c r="CC28">
        <f>IF(AND(Melee!B30=6,Melee!S30="Yes"),1,0)</f>
        <v>0</v>
      </c>
      <c r="CD28">
        <f>IF(AND(Melee!B30=7,Melee!S30="Yes"),1,0)</f>
        <v>0</v>
      </c>
      <c r="CE28">
        <f>IF(AND(Melee!B30=8,Melee!S30="Yes"),1,0)</f>
        <v>0</v>
      </c>
      <c r="CG28">
        <f>IF(AND(Misc!B29=1,Misc!O29="Yes"),1,0)</f>
        <v>0</v>
      </c>
      <c r="CH28">
        <f>IF(AND(Misc!B29=2,Misc!O29="Yes"),1,0)</f>
        <v>0</v>
      </c>
      <c r="CI28">
        <f>IF(AND(Misc!B29=3,Misc!O29="Yes"),1,0)</f>
        <v>0</v>
      </c>
      <c r="CJ28">
        <f>IF(AND(Misc!B29=4,Misc!O29="Yes"),1,0)</f>
        <v>0</v>
      </c>
      <c r="CK28">
        <f>IF(AND(Misc!B29=5,Misc!O29="Yes"),1,0)</f>
        <v>0</v>
      </c>
      <c r="CL28">
        <f>IF(AND(Misc!B29=6,Misc!O29="Yes"),1,0)</f>
        <v>0</v>
      </c>
      <c r="CM28">
        <f>IF(AND(Misc!B29=7,Misc!O29="Yes"),1,0)</f>
        <v>0</v>
      </c>
      <c r="CN28">
        <f>IF(AND(Misc!B29=8,Misc!O29="Yes"),1,0)</f>
        <v>0</v>
      </c>
    </row>
    <row r="29" spans="4:92">
      <c r="D29">
        <f>IF(AND(Handgun!B32=1,Handgun!V32="Yes"),1,0)</f>
        <v>0</v>
      </c>
      <c r="E29">
        <f>IF(AND(Handgun!B32=2,Handgun!V32="Yes"),1,0)</f>
        <v>0</v>
      </c>
      <c r="F29">
        <f>IF(AND(Handgun!B32=3,Handgun!V32="Yes"),1,0)</f>
        <v>0</v>
      </c>
      <c r="G29">
        <f>IF(AND(Handgun!B32=4,Handgun!V32="Yes"),1,0)</f>
        <v>0</v>
      </c>
      <c r="H29">
        <f>IF(AND(Handgun!B32=5,Handgun!V32="Yes"),1,0)</f>
        <v>0</v>
      </c>
      <c r="I29">
        <f>IF(AND(Handgun!B32=6,Handgun!V32="Yes"),1,0)</f>
        <v>0</v>
      </c>
      <c r="J29">
        <f>IF(AND(Handgun!B32=7,Handgun!V32="Yes"),1,0)</f>
        <v>0</v>
      </c>
      <c r="K29">
        <f>IF(AND(Handgun!B32=8,Handgun!V32="Yes"),1,0)</f>
        <v>0</v>
      </c>
      <c r="M29">
        <f>IF(AND(Revolver!B32=1,Revolver!V32="Yes"),1,0)</f>
        <v>0</v>
      </c>
      <c r="N29">
        <f>IF(AND(Revolver!B32=1,Revolver!V32="Yes"),1,0)</f>
        <v>0</v>
      </c>
      <c r="O29">
        <f>IF(AND(Revolver!B32=1,Revolver!V32="Yes"),1,0)</f>
        <v>0</v>
      </c>
      <c r="P29">
        <f>IF(AND(Revolver!B32=1,Revolver!V32="Yes"),1,0)</f>
        <v>0</v>
      </c>
      <c r="Q29">
        <f>IF(AND(Revolver!B32=5,Revolver!V32="Yes"),1,0)</f>
        <v>0</v>
      </c>
      <c r="R29">
        <f>IF(AND(Revolver!B32=6,Revolver!V32="Yes"),1,0)</f>
        <v>0</v>
      </c>
      <c r="S29">
        <f>IF(AND(Revolver!B32=7,Revolver!V32="Yes"),1,0)</f>
        <v>0</v>
      </c>
      <c r="T29">
        <f>IF(AND(Revolver!B32=8,Revolver!V32="Yes"),1,0)</f>
        <v>0</v>
      </c>
      <c r="V29">
        <f>IF(AND(SMG!B33=1,SMG!V33="Yes"),1,0)</f>
        <v>0</v>
      </c>
      <c r="W29">
        <f>IF(AND(SMG!B33=2,SMG!V33="Yes"),1,0)</f>
        <v>0</v>
      </c>
      <c r="X29">
        <f>IF(AND(SMG!B33=3,SMG!V33="Yes"),1,0)</f>
        <v>0</v>
      </c>
      <c r="Y29">
        <f>IF(AND(SMG!B33=4,SMG!V33="Yes"),1,0)</f>
        <v>0</v>
      </c>
      <c r="Z29">
        <f>IF(AND(SMG!B33=5,SMG!V33="Yes"),1,0)</f>
        <v>0</v>
      </c>
      <c r="AA29">
        <f>IF(AND(SMG!B33=6,SMG!V33="Yes"),1,0)</f>
        <v>0</v>
      </c>
      <c r="AB29">
        <f>IF(AND(SMG!B33=7,SMG!V33="Yes"),1,0)</f>
        <v>0</v>
      </c>
      <c r="AC29">
        <f>IF(AND(SMG!B33=8,SMG!V33="Yes"),1,0)</f>
        <v>0</v>
      </c>
      <c r="AE29" t="e">
        <f>IF(AND(Rifle!#REF!=1,Rifle!V32="Yes"),1,0)</f>
        <v>#REF!</v>
      </c>
      <c r="AF29" t="e">
        <f>IF(AND(Rifle!#REF!=2,Rifle!V32="Yes"),1,0)</f>
        <v>#REF!</v>
      </c>
      <c r="AG29" t="e">
        <f>IF(AND(Rifle!#REF!=3,Rifle!V32="Yes"),1,0)</f>
        <v>#REF!</v>
      </c>
      <c r="AH29" t="e">
        <f>IF(AND(Rifle!#REF!=4,Rifle!V32="Yes"),1,0)</f>
        <v>#REF!</v>
      </c>
      <c r="AI29" t="e">
        <f>IF(AND(Rifle!#REF!=5,Rifle!V32="Yes"),1,0)</f>
        <v>#REF!</v>
      </c>
      <c r="AJ29" t="e">
        <f>IF(AND(Rifle!#REF!=6,Rifle!V32="Yes"),1,0)</f>
        <v>#REF!</v>
      </c>
      <c r="AK29" t="e">
        <f>IF(AND(Rifle!#REF!=7,Rifle!V32="Yes"),1,0)</f>
        <v>#REF!</v>
      </c>
      <c r="AL29" t="e">
        <f>IF(AND(Rifle!#REF!=8,Rifle!V32="Yes"),1,0)</f>
        <v>#REF!</v>
      </c>
      <c r="AN29">
        <f>IF(AND('Sniper Rifle'!B32=1,'Sniper Rifle'!V32="Yes"),1,0)</f>
        <v>0</v>
      </c>
      <c r="AO29">
        <f>IF(AND('Sniper Rifle'!B32=2,'Sniper Rifle'!V32="Yes"),1,0)</f>
        <v>0</v>
      </c>
      <c r="AP29">
        <f>IF(AND('Sniper Rifle'!B32=3,'Sniper Rifle'!V32="Yes"),1,0)</f>
        <v>0</v>
      </c>
      <c r="AQ29">
        <f>IF(AND('Sniper Rifle'!B32=4,'Sniper Rifle'!V32="Yes"),1,0)</f>
        <v>0</v>
      </c>
      <c r="AR29">
        <f>IF(AND('Sniper Rifle'!B32=5,'Sniper Rifle'!V32="Yes"),1,0)</f>
        <v>0</v>
      </c>
      <c r="AS29">
        <f>IF(AND('Sniper Rifle'!B32=6,'Sniper Rifle'!V32="Yes"),1,0)</f>
        <v>0</v>
      </c>
      <c r="AT29">
        <f>IF(AND('Sniper Rifle'!B32=7,'Sniper Rifle'!V32="Yes"),1,0)</f>
        <v>0</v>
      </c>
      <c r="AU29">
        <f>IF(AND('Sniper Rifle'!B32=8,'Sniper Rifle'!V32="Yes"),1,0)</f>
        <v>0</v>
      </c>
      <c r="AW29">
        <f>IF(AND('Spacer Rifle'!B32=1,'Spacer Rifle'!V32="Yes"),1,0)</f>
        <v>0</v>
      </c>
      <c r="AX29">
        <f>IF(AND('Spacer Rifle'!B32=2,'Spacer Rifle'!V32="Yes"),1,0)</f>
        <v>0</v>
      </c>
      <c r="AY29">
        <f>IF(AND('Spacer Rifle'!B32=3,'Spacer Rifle'!V32="Yes"),1,0)</f>
        <v>0</v>
      </c>
      <c r="AZ29">
        <f>IF(AND('Spacer Rifle'!B32=4,'Spacer Rifle'!V32="Yes"),1,0)</f>
        <v>0</v>
      </c>
      <c r="BA29">
        <f>IF(AND('Spacer Rifle'!B32=5,'Spacer Rifle'!V32="Yes"),1,0)</f>
        <v>0</v>
      </c>
      <c r="BB29">
        <f>IF(AND('Spacer Rifle'!B32=6,'Spacer Rifle'!V32="Yes"),1,0)</f>
        <v>0</v>
      </c>
      <c r="BC29">
        <f>IF(AND('Spacer Rifle'!B32=7,'Spacer Rifle'!V32="Yes"),1,0)</f>
        <v>0</v>
      </c>
      <c r="BD29">
        <f>IF(AND('Spacer Rifle'!B32=8,'Spacer Rifle'!V32="Yes"),1,0)</f>
        <v>0</v>
      </c>
      <c r="BF29">
        <f>IF(AND(LMG!B33=1,LMG!V33="Yes"),1,0)</f>
        <v>0</v>
      </c>
      <c r="BG29">
        <f>IF(AND(LMG!B33=2,LMG!V33="Yes"),1,0)</f>
        <v>0</v>
      </c>
      <c r="BH29">
        <f>IF(AND(LMG!B33=3,LMG!V33="Yes"),1,0)</f>
        <v>0</v>
      </c>
      <c r="BI29">
        <f>IF(AND(LMG!B33=4,LMG!V33="Yes"),1,0)</f>
        <v>0</v>
      </c>
      <c r="BJ29">
        <f>IF(AND(LMG!B33=5,LMG!V33="Yes"),1,0)</f>
        <v>0</v>
      </c>
      <c r="BK29">
        <f>IF(AND(LMG!B33=6,LMG!V33="Yes"),1,0)</f>
        <v>0</v>
      </c>
      <c r="BL29">
        <f>IF(AND(LMG!B33=7,LMG!V33="Yes"),1,0)</f>
        <v>0</v>
      </c>
      <c r="BM29">
        <f>IF(AND(LMG!B33=8,LMG!V33="Yes"),1,0)</f>
        <v>0</v>
      </c>
      <c r="BO29">
        <f>IF(AND(Shotgun!B33=1,Shotgun!V33="Yes"),1,0)</f>
        <v>0</v>
      </c>
      <c r="BP29">
        <f>IF(AND(Shotgun!B33=2,Shotgun!V33="Yes"),1,0)</f>
        <v>0</v>
      </c>
      <c r="BQ29">
        <f>IF(AND(Shotgun!B33=3,Shotgun!V33="Yes"),1,0)</f>
        <v>0</v>
      </c>
      <c r="BR29">
        <f>IF(AND(Shotgun!B33=4,Shotgun!V33="Yes"),1,0)</f>
        <v>0</v>
      </c>
      <c r="BS29">
        <f>IF(AND(Shotgun!B33=5,Shotgun!V33="Yes"),1,0)</f>
        <v>0</v>
      </c>
      <c r="BT29">
        <f>IF(AND(Shotgun!B33=6,Shotgun!V33="Yes"),1,0)</f>
        <v>0</v>
      </c>
      <c r="BU29">
        <f>IF(AND(Shotgun!B33=7,Shotgun!V33="Yes"),1,0)</f>
        <v>0</v>
      </c>
      <c r="BV29">
        <f>IF(AND(Shotgun!B33=8,Shotgun!V33="Yes"),1,0)</f>
        <v>0</v>
      </c>
      <c r="BX29">
        <f>IF(AND(Melee!B31=1,Melee!S31="Yes"),1,0)</f>
        <v>0</v>
      </c>
      <c r="BY29">
        <f>IF(AND(Melee!B31=2,Melee!S31="Yes"),1,0)</f>
        <v>0</v>
      </c>
      <c r="BZ29">
        <f>IF(AND(Melee!B31=3,Melee!S31="Yes"),1,0)</f>
        <v>0</v>
      </c>
      <c r="CA29">
        <f>IF(AND(Melee!B31=4,Melee!S31="Yes"),1,0)</f>
        <v>0</v>
      </c>
      <c r="CB29">
        <f>IF(AND(Melee!B31=5,Melee!S31="Yes"),1,0)</f>
        <v>0</v>
      </c>
      <c r="CC29">
        <f>IF(AND(Melee!B31=6,Melee!S31="Yes"),1,0)</f>
        <v>0</v>
      </c>
      <c r="CD29">
        <f>IF(AND(Melee!B31=7,Melee!S31="Yes"),1,0)</f>
        <v>0</v>
      </c>
      <c r="CE29">
        <f>IF(AND(Melee!B31=8,Melee!S31="Yes"),1,0)</f>
        <v>0</v>
      </c>
      <c r="CG29">
        <f>IF(AND(Misc!B30=1,Misc!O30="Yes"),1,0)</f>
        <v>0</v>
      </c>
      <c r="CH29">
        <f>IF(AND(Misc!B30=2,Misc!O30="Yes"),1,0)</f>
        <v>0</v>
      </c>
      <c r="CI29">
        <f>IF(AND(Misc!B30=3,Misc!O30="Yes"),1,0)</f>
        <v>0</v>
      </c>
      <c r="CJ29">
        <f>IF(AND(Misc!B30=4,Misc!O30="Yes"),1,0)</f>
        <v>0</v>
      </c>
      <c r="CK29">
        <f>IF(AND(Misc!B30=5,Misc!O30="Yes"),1,0)</f>
        <v>0</v>
      </c>
      <c r="CL29">
        <f>IF(AND(Misc!B30=6,Misc!O30="Yes"),1,0)</f>
        <v>0</v>
      </c>
      <c r="CM29">
        <f>IF(AND(Misc!B30=7,Misc!O30="Yes"),1,0)</f>
        <v>0</v>
      </c>
      <c r="CN29">
        <f>IF(AND(Misc!B30=8,Misc!O30="Yes"),1,0)</f>
        <v>0</v>
      </c>
    </row>
    <row r="30" spans="4:92">
      <c r="D30">
        <f>IF(AND(Handgun!B33=1,Handgun!V33="Yes"),1,0)</f>
        <v>0</v>
      </c>
      <c r="E30">
        <f>IF(AND(Handgun!B33=2,Handgun!V33="Yes"),1,0)</f>
        <v>0</v>
      </c>
      <c r="F30">
        <f>IF(AND(Handgun!B33=3,Handgun!V33="Yes"),1,0)</f>
        <v>0</v>
      </c>
      <c r="G30">
        <f>IF(AND(Handgun!B33=4,Handgun!V33="Yes"),1,0)</f>
        <v>0</v>
      </c>
      <c r="H30">
        <f>IF(AND(Handgun!B33=5,Handgun!V33="Yes"),1,0)</f>
        <v>0</v>
      </c>
      <c r="I30">
        <f>IF(AND(Handgun!B33=6,Handgun!V33="Yes"),1,0)</f>
        <v>0</v>
      </c>
      <c r="J30">
        <f>IF(AND(Handgun!B33=7,Handgun!V33="Yes"),1,0)</f>
        <v>0</v>
      </c>
      <c r="K30">
        <f>IF(AND(Handgun!B33=8,Handgun!V33="Yes"),1,0)</f>
        <v>0</v>
      </c>
      <c r="M30">
        <f>IF(AND(Revolver!B33=1,Revolver!V33="Yes"),1,0)</f>
        <v>0</v>
      </c>
      <c r="N30">
        <f>IF(AND(Revolver!B33=1,Revolver!V33="Yes"),1,0)</f>
        <v>0</v>
      </c>
      <c r="O30">
        <f>IF(AND(Revolver!B33=1,Revolver!V33="Yes"),1,0)</f>
        <v>0</v>
      </c>
      <c r="P30">
        <f>IF(AND(Revolver!B33=1,Revolver!V33="Yes"),1,0)</f>
        <v>0</v>
      </c>
      <c r="Q30">
        <f>IF(AND(Revolver!B33=5,Revolver!V33="Yes"),1,0)</f>
        <v>0</v>
      </c>
      <c r="R30">
        <f>IF(AND(Revolver!B33=6,Revolver!V33="Yes"),1,0)</f>
        <v>0</v>
      </c>
      <c r="S30">
        <f>IF(AND(Revolver!B33=7,Revolver!V33="Yes"),1,0)</f>
        <v>0</v>
      </c>
      <c r="T30">
        <f>IF(AND(Revolver!B33=8,Revolver!V33="Yes"),1,0)</f>
        <v>0</v>
      </c>
      <c r="V30">
        <f>IF(AND(SMG!B34=1,SMG!V34="Yes"),1,0)</f>
        <v>0</v>
      </c>
      <c r="W30">
        <f>IF(AND(SMG!B34=2,SMG!V34="Yes"),1,0)</f>
        <v>0</v>
      </c>
      <c r="X30">
        <f>IF(AND(SMG!B34=3,SMG!V34="Yes"),1,0)</f>
        <v>0</v>
      </c>
      <c r="Y30">
        <f>IF(AND(SMG!B34=4,SMG!V34="Yes"),1,0)</f>
        <v>0</v>
      </c>
      <c r="Z30">
        <f>IF(AND(SMG!B34=5,SMG!V34="Yes"),1,0)</f>
        <v>0</v>
      </c>
      <c r="AA30">
        <f>IF(AND(SMG!B34=6,SMG!V34="Yes"),1,0)</f>
        <v>0</v>
      </c>
      <c r="AB30">
        <f>IF(AND(SMG!B34=7,SMG!V34="Yes"),1,0)</f>
        <v>0</v>
      </c>
      <c r="AC30">
        <f>IF(AND(SMG!B34=8,SMG!V34="Yes"),1,0)</f>
        <v>0</v>
      </c>
      <c r="AE30" t="e">
        <f>IF(AND(Rifle!#REF!=1,Rifle!V33="Yes"),1,0)</f>
        <v>#REF!</v>
      </c>
      <c r="AF30" t="e">
        <f>IF(AND(Rifle!#REF!=2,Rifle!V33="Yes"),1,0)</f>
        <v>#REF!</v>
      </c>
      <c r="AG30" t="e">
        <f>IF(AND(Rifle!#REF!=3,Rifle!V33="Yes"),1,0)</f>
        <v>#REF!</v>
      </c>
      <c r="AH30" t="e">
        <f>IF(AND(Rifle!#REF!=4,Rifle!V33="Yes"),1,0)</f>
        <v>#REF!</v>
      </c>
      <c r="AI30" t="e">
        <f>IF(AND(Rifle!#REF!=5,Rifle!V33="Yes"),1,0)</f>
        <v>#REF!</v>
      </c>
      <c r="AJ30" t="e">
        <f>IF(AND(Rifle!#REF!=6,Rifle!V33="Yes"),1,0)</f>
        <v>#REF!</v>
      </c>
      <c r="AK30" t="e">
        <f>IF(AND(Rifle!#REF!=7,Rifle!V33="Yes"),1,0)</f>
        <v>#REF!</v>
      </c>
      <c r="AL30" t="e">
        <f>IF(AND(Rifle!#REF!=8,Rifle!V33="Yes"),1,0)</f>
        <v>#REF!</v>
      </c>
      <c r="AN30">
        <f>IF(AND('Sniper Rifle'!B33=1,'Sniper Rifle'!V33="Yes"),1,0)</f>
        <v>0</v>
      </c>
      <c r="AO30">
        <f>IF(AND('Sniper Rifle'!B33=2,'Sniper Rifle'!V33="Yes"),1,0)</f>
        <v>0</v>
      </c>
      <c r="AP30">
        <f>IF(AND('Sniper Rifle'!B33=3,'Sniper Rifle'!V33="Yes"),1,0)</f>
        <v>0</v>
      </c>
      <c r="AQ30">
        <f>IF(AND('Sniper Rifle'!B33=4,'Sniper Rifle'!V33="Yes"),1,0)</f>
        <v>0</v>
      </c>
      <c r="AR30">
        <f>IF(AND('Sniper Rifle'!B33=5,'Sniper Rifle'!V33="Yes"),1,0)</f>
        <v>0</v>
      </c>
      <c r="AS30">
        <f>IF(AND('Sniper Rifle'!B33=6,'Sniper Rifle'!V33="Yes"),1,0)</f>
        <v>0</v>
      </c>
      <c r="AT30">
        <f>IF(AND('Sniper Rifle'!B33=7,'Sniper Rifle'!V33="Yes"),1,0)</f>
        <v>0</v>
      </c>
      <c r="AU30">
        <f>IF(AND('Sniper Rifle'!B33=8,'Sniper Rifle'!V33="Yes"),1,0)</f>
        <v>0</v>
      </c>
      <c r="AW30">
        <f>IF(AND('Spacer Rifle'!B33=1,'Spacer Rifle'!V33="Yes"),1,0)</f>
        <v>0</v>
      </c>
      <c r="AX30">
        <f>IF(AND('Spacer Rifle'!B33=2,'Spacer Rifle'!V33="Yes"),1,0)</f>
        <v>0</v>
      </c>
      <c r="AY30">
        <f>IF(AND('Spacer Rifle'!B33=3,'Spacer Rifle'!V33="Yes"),1,0)</f>
        <v>0</v>
      </c>
      <c r="AZ30">
        <f>IF(AND('Spacer Rifle'!B33=4,'Spacer Rifle'!V33="Yes"),1,0)</f>
        <v>0</v>
      </c>
      <c r="BA30">
        <f>IF(AND('Spacer Rifle'!B33=5,'Spacer Rifle'!V33="Yes"),1,0)</f>
        <v>0</v>
      </c>
      <c r="BB30">
        <f>IF(AND('Spacer Rifle'!B33=6,'Spacer Rifle'!V33="Yes"),1,0)</f>
        <v>0</v>
      </c>
      <c r="BC30">
        <f>IF(AND('Spacer Rifle'!B33=7,'Spacer Rifle'!V33="Yes"),1,0)</f>
        <v>0</v>
      </c>
      <c r="BD30">
        <f>IF(AND('Spacer Rifle'!B33=8,'Spacer Rifle'!V33="Yes"),1,0)</f>
        <v>0</v>
      </c>
      <c r="BF30">
        <f>IF(AND(LMG!B34=1,LMG!V34="Yes"),1,0)</f>
        <v>0</v>
      </c>
      <c r="BG30">
        <f>IF(AND(LMG!B34=2,LMG!V34="Yes"),1,0)</f>
        <v>0</v>
      </c>
      <c r="BH30">
        <f>IF(AND(LMG!B34=3,LMG!V34="Yes"),1,0)</f>
        <v>0</v>
      </c>
      <c r="BI30">
        <f>IF(AND(LMG!B34=4,LMG!V34="Yes"),1,0)</f>
        <v>0</v>
      </c>
      <c r="BJ30">
        <f>IF(AND(LMG!B34=5,LMG!V34="Yes"),1,0)</f>
        <v>0</v>
      </c>
      <c r="BK30">
        <f>IF(AND(LMG!B34=6,LMG!V34="Yes"),1,0)</f>
        <v>0</v>
      </c>
      <c r="BL30">
        <f>IF(AND(LMG!B34=7,LMG!V34="Yes"),1,0)</f>
        <v>0</v>
      </c>
      <c r="BM30">
        <f>IF(AND(LMG!B34=8,LMG!V34="Yes"),1,0)</f>
        <v>0</v>
      </c>
      <c r="BO30">
        <f>IF(AND(Shotgun!B34=1,Shotgun!V34="Yes"),1,0)</f>
        <v>0</v>
      </c>
      <c r="BP30">
        <f>IF(AND(Shotgun!B34=2,Shotgun!V34="Yes"),1,0)</f>
        <v>0</v>
      </c>
      <c r="BQ30">
        <f>IF(AND(Shotgun!B34=3,Shotgun!V34="Yes"),1,0)</f>
        <v>0</v>
      </c>
      <c r="BR30">
        <f>IF(AND(Shotgun!B34=4,Shotgun!V34="Yes"),1,0)</f>
        <v>0</v>
      </c>
      <c r="BS30">
        <f>IF(AND(Shotgun!B34=5,Shotgun!V34="Yes"),1,0)</f>
        <v>0</v>
      </c>
      <c r="BT30">
        <f>IF(AND(Shotgun!B34=6,Shotgun!V34="Yes"),1,0)</f>
        <v>0</v>
      </c>
      <c r="BU30">
        <f>IF(AND(Shotgun!B34=7,Shotgun!V34="Yes"),1,0)</f>
        <v>0</v>
      </c>
      <c r="BV30">
        <f>IF(AND(Shotgun!B34=8,Shotgun!V34="Yes"),1,0)</f>
        <v>0</v>
      </c>
      <c r="BX30">
        <f>IF(AND(Melee!B32=1,Melee!S32="Yes"),1,0)</f>
        <v>0</v>
      </c>
      <c r="BY30">
        <f>IF(AND(Melee!B32=2,Melee!S32="Yes"),1,0)</f>
        <v>0</v>
      </c>
      <c r="BZ30">
        <f>IF(AND(Melee!B32=3,Melee!S32="Yes"),1,0)</f>
        <v>0</v>
      </c>
      <c r="CA30">
        <f>IF(AND(Melee!B32=4,Melee!S32="Yes"),1,0)</f>
        <v>0</v>
      </c>
      <c r="CB30">
        <f>IF(AND(Melee!B32=5,Melee!S32="Yes"),1,0)</f>
        <v>0</v>
      </c>
      <c r="CC30">
        <f>IF(AND(Melee!B32=6,Melee!S32="Yes"),1,0)</f>
        <v>0</v>
      </c>
      <c r="CD30">
        <f>IF(AND(Melee!B32=7,Melee!S32="Yes"),1,0)</f>
        <v>0</v>
      </c>
      <c r="CE30">
        <f>IF(AND(Melee!B32=8,Melee!S32="Yes"),1,0)</f>
        <v>0</v>
      </c>
      <c r="CG30">
        <f>IF(AND(Misc!B31=1,Misc!O31="Yes"),1,0)</f>
        <v>0</v>
      </c>
      <c r="CH30">
        <f>IF(AND(Misc!B31=2,Misc!O31="Yes"),1,0)</f>
        <v>0</v>
      </c>
      <c r="CI30">
        <f>IF(AND(Misc!B31=3,Misc!O31="Yes"),1,0)</f>
        <v>0</v>
      </c>
      <c r="CJ30">
        <f>IF(AND(Misc!B31=4,Misc!O31="Yes"),1,0)</f>
        <v>0</v>
      </c>
      <c r="CK30">
        <f>IF(AND(Misc!B31=5,Misc!O31="Yes"),1,0)</f>
        <v>0</v>
      </c>
      <c r="CL30">
        <f>IF(AND(Misc!B31=6,Misc!O31="Yes"),1,0)</f>
        <v>0</v>
      </c>
      <c r="CM30">
        <f>IF(AND(Misc!B31=7,Misc!O31="Yes"),1,0)</f>
        <v>0</v>
      </c>
      <c r="CN30">
        <f>IF(AND(Misc!B31=8,Misc!O31="Yes"),1,0)</f>
        <v>0</v>
      </c>
    </row>
    <row r="31" spans="4:92">
      <c r="D31">
        <f>IF(AND(Handgun!B34=1,Handgun!V34="Yes"),1,0)</f>
        <v>0</v>
      </c>
      <c r="E31">
        <f>IF(AND(Handgun!B34=2,Handgun!V34="Yes"),1,0)</f>
        <v>0</v>
      </c>
      <c r="F31">
        <f>IF(AND(Handgun!B34=3,Handgun!V34="Yes"),1,0)</f>
        <v>0</v>
      </c>
      <c r="G31">
        <f>IF(AND(Handgun!B34=4,Handgun!V34="Yes"),1,0)</f>
        <v>0</v>
      </c>
      <c r="H31">
        <f>IF(AND(Handgun!B34=5,Handgun!V34="Yes"),1,0)</f>
        <v>0</v>
      </c>
      <c r="I31">
        <f>IF(AND(Handgun!B34=6,Handgun!V34="Yes"),1,0)</f>
        <v>0</v>
      </c>
      <c r="J31">
        <f>IF(AND(Handgun!B34=7,Handgun!V34="Yes"),1,0)</f>
        <v>0</v>
      </c>
      <c r="K31">
        <f>IF(AND(Handgun!B34=8,Handgun!V34="Yes"),1,0)</f>
        <v>0</v>
      </c>
      <c r="M31">
        <f>IF(AND(Revolver!B34=1,Revolver!V34="Yes"),1,0)</f>
        <v>0</v>
      </c>
      <c r="N31">
        <f>IF(AND(Revolver!B34=1,Revolver!V34="Yes"),1,0)</f>
        <v>0</v>
      </c>
      <c r="O31">
        <f>IF(AND(Revolver!B34=1,Revolver!V34="Yes"),1,0)</f>
        <v>0</v>
      </c>
      <c r="P31">
        <f>IF(AND(Revolver!B34=1,Revolver!V34="Yes"),1,0)</f>
        <v>0</v>
      </c>
      <c r="Q31">
        <f>IF(AND(Revolver!B34=5,Revolver!V34="Yes"),1,0)</f>
        <v>0</v>
      </c>
      <c r="R31">
        <f>IF(AND(Revolver!B34=6,Revolver!V34="Yes"),1,0)</f>
        <v>0</v>
      </c>
      <c r="S31">
        <f>IF(AND(Revolver!B34=7,Revolver!V34="Yes"),1,0)</f>
        <v>0</v>
      </c>
      <c r="T31">
        <f>IF(AND(Revolver!B34=8,Revolver!V34="Yes"),1,0)</f>
        <v>0</v>
      </c>
      <c r="V31">
        <f>IF(AND(SMG!B35=1,SMG!V35="Yes"),1,0)</f>
        <v>0</v>
      </c>
      <c r="W31">
        <f>IF(AND(SMG!B35=2,SMG!V35="Yes"),1,0)</f>
        <v>0</v>
      </c>
      <c r="X31">
        <f>IF(AND(SMG!B35=3,SMG!V35="Yes"),1,0)</f>
        <v>0</v>
      </c>
      <c r="Y31">
        <f>IF(AND(SMG!B35=4,SMG!V35="Yes"),1,0)</f>
        <v>0</v>
      </c>
      <c r="Z31">
        <f>IF(AND(SMG!B35=5,SMG!V35="Yes"),1,0)</f>
        <v>0</v>
      </c>
      <c r="AA31">
        <f>IF(AND(SMG!B35=6,SMG!V35="Yes"),1,0)</f>
        <v>0</v>
      </c>
      <c r="AB31">
        <f>IF(AND(SMG!B35=7,SMG!V35="Yes"),1,0)</f>
        <v>0</v>
      </c>
      <c r="AC31">
        <f>IF(AND(SMG!B35=8,SMG!V35="Yes"),1,0)</f>
        <v>0</v>
      </c>
      <c r="AE31" t="e">
        <f>IF(AND(Rifle!#REF!=1,Rifle!V34="Yes"),1,0)</f>
        <v>#REF!</v>
      </c>
      <c r="AF31" t="e">
        <f>IF(AND(Rifle!#REF!=2,Rifle!V34="Yes"),1,0)</f>
        <v>#REF!</v>
      </c>
      <c r="AG31" t="e">
        <f>IF(AND(Rifle!#REF!=3,Rifle!V34="Yes"),1,0)</f>
        <v>#REF!</v>
      </c>
      <c r="AH31" t="e">
        <f>IF(AND(Rifle!#REF!=4,Rifle!V34="Yes"),1,0)</f>
        <v>#REF!</v>
      </c>
      <c r="AI31" t="e">
        <f>IF(AND(Rifle!#REF!=5,Rifle!V34="Yes"),1,0)</f>
        <v>#REF!</v>
      </c>
      <c r="AJ31" t="e">
        <f>IF(AND(Rifle!#REF!=6,Rifle!V34="Yes"),1,0)</f>
        <v>#REF!</v>
      </c>
      <c r="AK31" t="e">
        <f>IF(AND(Rifle!#REF!=7,Rifle!V34="Yes"),1,0)</f>
        <v>#REF!</v>
      </c>
      <c r="AL31" t="e">
        <f>IF(AND(Rifle!#REF!=8,Rifle!V34="Yes"),1,0)</f>
        <v>#REF!</v>
      </c>
      <c r="AN31">
        <f>IF(AND('Sniper Rifle'!B34=1,'Sniper Rifle'!V34="Yes"),1,0)</f>
        <v>0</v>
      </c>
      <c r="AO31">
        <f>IF(AND('Sniper Rifle'!B34=2,'Sniper Rifle'!V34="Yes"),1,0)</f>
        <v>0</v>
      </c>
      <c r="AP31">
        <f>IF(AND('Sniper Rifle'!B34=3,'Sniper Rifle'!V34="Yes"),1,0)</f>
        <v>0</v>
      </c>
      <c r="AQ31">
        <f>IF(AND('Sniper Rifle'!B34=4,'Sniper Rifle'!V34="Yes"),1,0)</f>
        <v>0</v>
      </c>
      <c r="AR31">
        <f>IF(AND('Sniper Rifle'!B34=5,'Sniper Rifle'!V34="Yes"),1,0)</f>
        <v>0</v>
      </c>
      <c r="AS31">
        <f>IF(AND('Sniper Rifle'!B34=6,'Sniper Rifle'!V34="Yes"),1,0)</f>
        <v>0</v>
      </c>
      <c r="AT31">
        <f>IF(AND('Sniper Rifle'!B34=7,'Sniper Rifle'!V34="Yes"),1,0)</f>
        <v>0</v>
      </c>
      <c r="AU31">
        <f>IF(AND('Sniper Rifle'!B34=8,'Sniper Rifle'!V34="Yes"),1,0)</f>
        <v>0</v>
      </c>
      <c r="AW31">
        <f>IF(AND('Spacer Rifle'!B34=1,'Spacer Rifle'!V34="Yes"),1,0)</f>
        <v>0</v>
      </c>
      <c r="AX31">
        <f>IF(AND('Spacer Rifle'!B34=2,'Spacer Rifle'!V34="Yes"),1,0)</f>
        <v>0</v>
      </c>
      <c r="AY31">
        <f>IF(AND('Spacer Rifle'!B34=3,'Spacer Rifle'!V34="Yes"),1,0)</f>
        <v>0</v>
      </c>
      <c r="AZ31">
        <f>IF(AND('Spacer Rifle'!B34=4,'Spacer Rifle'!V34="Yes"),1,0)</f>
        <v>0</v>
      </c>
      <c r="BA31">
        <f>IF(AND('Spacer Rifle'!B34=5,'Spacer Rifle'!V34="Yes"),1,0)</f>
        <v>0</v>
      </c>
      <c r="BB31">
        <f>IF(AND('Spacer Rifle'!B34=6,'Spacer Rifle'!V34="Yes"),1,0)</f>
        <v>0</v>
      </c>
      <c r="BC31">
        <f>IF(AND('Spacer Rifle'!B34=7,'Spacer Rifle'!V34="Yes"),1,0)</f>
        <v>0</v>
      </c>
      <c r="BD31">
        <f>IF(AND('Spacer Rifle'!B34=8,'Spacer Rifle'!V34="Yes"),1,0)</f>
        <v>0</v>
      </c>
      <c r="BF31">
        <f>IF(AND(LMG!B35=1,LMG!V35="Yes"),1,0)</f>
        <v>0</v>
      </c>
      <c r="BG31">
        <f>IF(AND(LMG!B35=2,LMG!V35="Yes"),1,0)</f>
        <v>0</v>
      </c>
      <c r="BH31">
        <f>IF(AND(LMG!B35=3,LMG!V35="Yes"),1,0)</f>
        <v>0</v>
      </c>
      <c r="BI31">
        <f>IF(AND(LMG!B35=4,LMG!V35="Yes"),1,0)</f>
        <v>0</v>
      </c>
      <c r="BJ31">
        <f>IF(AND(LMG!B35=5,LMG!V35="Yes"),1,0)</f>
        <v>0</v>
      </c>
      <c r="BK31">
        <f>IF(AND(LMG!B35=6,LMG!V35="Yes"),1,0)</f>
        <v>0</v>
      </c>
      <c r="BL31">
        <f>IF(AND(LMG!B35=7,LMG!V35="Yes"),1,0)</f>
        <v>0</v>
      </c>
      <c r="BM31">
        <f>IF(AND(LMG!B35=8,LMG!V35="Yes"),1,0)</f>
        <v>0</v>
      </c>
      <c r="BO31">
        <f>IF(AND(Shotgun!B35=1,Shotgun!V35="Yes"),1,0)</f>
        <v>0</v>
      </c>
      <c r="BP31">
        <f>IF(AND(Shotgun!B35=2,Shotgun!V35="Yes"),1,0)</f>
        <v>0</v>
      </c>
      <c r="BQ31">
        <f>IF(AND(Shotgun!B35=3,Shotgun!V35="Yes"),1,0)</f>
        <v>0</v>
      </c>
      <c r="BR31">
        <f>IF(AND(Shotgun!B35=4,Shotgun!V35="Yes"),1,0)</f>
        <v>0</v>
      </c>
      <c r="BS31">
        <f>IF(AND(Shotgun!B35=5,Shotgun!V35="Yes"),1,0)</f>
        <v>0</v>
      </c>
      <c r="BT31">
        <f>IF(AND(Shotgun!B35=6,Shotgun!V35="Yes"),1,0)</f>
        <v>0</v>
      </c>
      <c r="BU31">
        <f>IF(AND(Shotgun!B35=7,Shotgun!V35="Yes"),1,0)</f>
        <v>0</v>
      </c>
      <c r="BV31">
        <f>IF(AND(Shotgun!B35=8,Shotgun!V35="Yes"),1,0)</f>
        <v>0</v>
      </c>
      <c r="BX31">
        <f>IF(AND(Melee!B33=1,Melee!S33="Yes"),1,0)</f>
        <v>0</v>
      </c>
      <c r="BY31">
        <f>IF(AND(Melee!B33=2,Melee!S33="Yes"),1,0)</f>
        <v>0</v>
      </c>
      <c r="BZ31">
        <f>IF(AND(Melee!B33=3,Melee!S33="Yes"),1,0)</f>
        <v>0</v>
      </c>
      <c r="CA31">
        <f>IF(AND(Melee!B33=4,Melee!S33="Yes"),1,0)</f>
        <v>0</v>
      </c>
      <c r="CB31">
        <f>IF(AND(Melee!B33=5,Melee!S33="Yes"),1,0)</f>
        <v>0</v>
      </c>
      <c r="CC31">
        <f>IF(AND(Melee!B33=6,Melee!S33="Yes"),1,0)</f>
        <v>0</v>
      </c>
      <c r="CD31">
        <f>IF(AND(Melee!B33=7,Melee!S33="Yes"),1,0)</f>
        <v>0</v>
      </c>
      <c r="CE31">
        <f>IF(AND(Melee!B33=8,Melee!S33="Yes"),1,0)</f>
        <v>0</v>
      </c>
      <c r="CG31">
        <f>IF(AND(Misc!B32=1,Misc!O32="Yes"),1,0)</f>
        <v>0</v>
      </c>
      <c r="CH31">
        <f>IF(AND(Misc!B32=2,Misc!O32="Yes"),1,0)</f>
        <v>0</v>
      </c>
      <c r="CI31">
        <f>IF(AND(Misc!B32=3,Misc!O32="Yes"),1,0)</f>
        <v>0</v>
      </c>
      <c r="CJ31">
        <f>IF(AND(Misc!B32=4,Misc!O32="Yes"),1,0)</f>
        <v>0</v>
      </c>
      <c r="CK31">
        <f>IF(AND(Misc!B32=5,Misc!O32="Yes"),1,0)</f>
        <v>0</v>
      </c>
      <c r="CL31">
        <f>IF(AND(Misc!B32=6,Misc!O32="Yes"),1,0)</f>
        <v>0</v>
      </c>
      <c r="CM31">
        <f>IF(AND(Misc!B32=7,Misc!O32="Yes"),1,0)</f>
        <v>0</v>
      </c>
      <c r="CN31">
        <f>IF(AND(Misc!B32=8,Misc!O32="Yes"),1,0)</f>
        <v>0</v>
      </c>
    </row>
    <row r="32" spans="4:92">
      <c r="D32">
        <f>IF(AND(Handgun!B35=1,Handgun!V35="Yes"),1,0)</f>
        <v>0</v>
      </c>
      <c r="E32">
        <f>IF(AND(Handgun!B35=2,Handgun!V35="Yes"),1,0)</f>
        <v>0</v>
      </c>
      <c r="F32">
        <f>IF(AND(Handgun!B35=3,Handgun!V35="Yes"),1,0)</f>
        <v>0</v>
      </c>
      <c r="G32">
        <f>IF(AND(Handgun!B35=4,Handgun!V35="Yes"),1,0)</f>
        <v>0</v>
      </c>
      <c r="H32">
        <f>IF(AND(Handgun!B35=5,Handgun!V35="Yes"),1,0)</f>
        <v>0</v>
      </c>
      <c r="I32">
        <f>IF(AND(Handgun!B35=6,Handgun!V35="Yes"),1,0)</f>
        <v>0</v>
      </c>
      <c r="J32">
        <f>IF(AND(Handgun!B35=7,Handgun!V35="Yes"),1,0)</f>
        <v>0</v>
      </c>
      <c r="K32">
        <f>IF(AND(Handgun!B35=8,Handgun!V35="Yes"),1,0)</f>
        <v>0</v>
      </c>
      <c r="M32">
        <f>IF(AND(Revolver!B35=1,Revolver!V35="Yes"),1,0)</f>
        <v>0</v>
      </c>
      <c r="N32">
        <f>IF(AND(Revolver!B35=1,Revolver!V35="Yes"),1,0)</f>
        <v>0</v>
      </c>
      <c r="O32">
        <f>IF(AND(Revolver!B35=1,Revolver!V35="Yes"),1,0)</f>
        <v>0</v>
      </c>
      <c r="P32">
        <f>IF(AND(Revolver!B35=1,Revolver!V35="Yes"),1,0)</f>
        <v>0</v>
      </c>
      <c r="Q32">
        <f>IF(AND(Revolver!B35=5,Revolver!V35="Yes"),1,0)</f>
        <v>0</v>
      </c>
      <c r="R32">
        <f>IF(AND(Revolver!B35=6,Revolver!V35="Yes"),1,0)</f>
        <v>0</v>
      </c>
      <c r="S32">
        <f>IF(AND(Revolver!B35=7,Revolver!V35="Yes"),1,0)</f>
        <v>0</v>
      </c>
      <c r="T32">
        <f>IF(AND(Revolver!B35=8,Revolver!V35="Yes"),1,0)</f>
        <v>0</v>
      </c>
      <c r="V32">
        <f>IF(AND(SMG!B36=1,SMG!V36="Yes"),1,0)</f>
        <v>0</v>
      </c>
      <c r="W32">
        <f>IF(AND(SMG!B36=2,SMG!V36="Yes"),1,0)</f>
        <v>0</v>
      </c>
      <c r="X32">
        <f>IF(AND(SMG!B36=3,SMG!V36="Yes"),1,0)</f>
        <v>0</v>
      </c>
      <c r="Y32">
        <f>IF(AND(SMG!B36=4,SMG!V36="Yes"),1,0)</f>
        <v>0</v>
      </c>
      <c r="Z32">
        <f>IF(AND(SMG!B36=5,SMG!V36="Yes"),1,0)</f>
        <v>0</v>
      </c>
      <c r="AA32">
        <f>IF(AND(SMG!B36=6,SMG!V36="Yes"),1,0)</f>
        <v>0</v>
      </c>
      <c r="AB32">
        <f>IF(AND(SMG!B36=7,SMG!V36="Yes"),1,0)</f>
        <v>0</v>
      </c>
      <c r="AC32">
        <f>IF(AND(SMG!B36=8,SMG!V36="Yes"),1,0)</f>
        <v>0</v>
      </c>
      <c r="AE32" t="e">
        <f>IF(AND(Rifle!#REF!=1,Rifle!V35="Yes"),1,0)</f>
        <v>#REF!</v>
      </c>
      <c r="AF32" t="e">
        <f>IF(AND(Rifle!#REF!=2,Rifle!V35="Yes"),1,0)</f>
        <v>#REF!</v>
      </c>
      <c r="AG32" t="e">
        <f>IF(AND(Rifle!#REF!=3,Rifle!V35="Yes"),1,0)</f>
        <v>#REF!</v>
      </c>
      <c r="AH32" t="e">
        <f>IF(AND(Rifle!#REF!=4,Rifle!V35="Yes"),1,0)</f>
        <v>#REF!</v>
      </c>
      <c r="AI32" t="e">
        <f>IF(AND(Rifle!#REF!=5,Rifle!V35="Yes"),1,0)</f>
        <v>#REF!</v>
      </c>
      <c r="AJ32" t="e">
        <f>IF(AND(Rifle!#REF!=6,Rifle!V35="Yes"),1,0)</f>
        <v>#REF!</v>
      </c>
      <c r="AK32" t="e">
        <f>IF(AND(Rifle!#REF!=7,Rifle!V35="Yes"),1,0)</f>
        <v>#REF!</v>
      </c>
      <c r="AL32" t="e">
        <f>IF(AND(Rifle!#REF!=8,Rifle!V35="Yes"),1,0)</f>
        <v>#REF!</v>
      </c>
      <c r="AN32">
        <f>IF(AND('Sniper Rifle'!B35=1,'Sniper Rifle'!V35="Yes"),1,0)</f>
        <v>0</v>
      </c>
      <c r="AO32">
        <f>IF(AND('Sniper Rifle'!B35=2,'Sniper Rifle'!V35="Yes"),1,0)</f>
        <v>0</v>
      </c>
      <c r="AP32">
        <f>IF(AND('Sniper Rifle'!B35=3,'Sniper Rifle'!V35="Yes"),1,0)</f>
        <v>0</v>
      </c>
      <c r="AQ32">
        <f>IF(AND('Sniper Rifle'!B35=4,'Sniper Rifle'!V35="Yes"),1,0)</f>
        <v>0</v>
      </c>
      <c r="AR32">
        <f>IF(AND('Sniper Rifle'!B35=5,'Sniper Rifle'!V35="Yes"),1,0)</f>
        <v>0</v>
      </c>
      <c r="AS32">
        <f>IF(AND('Sniper Rifle'!B35=6,'Sniper Rifle'!V35="Yes"),1,0)</f>
        <v>0</v>
      </c>
      <c r="AT32">
        <f>IF(AND('Sniper Rifle'!B35=7,'Sniper Rifle'!V35="Yes"),1,0)</f>
        <v>0</v>
      </c>
      <c r="AU32">
        <f>IF(AND('Sniper Rifle'!B35=8,'Sniper Rifle'!V35="Yes"),1,0)</f>
        <v>0</v>
      </c>
      <c r="AW32">
        <f>IF(AND('Spacer Rifle'!B35=1,'Spacer Rifle'!V35="Yes"),1,0)</f>
        <v>0</v>
      </c>
      <c r="AX32">
        <f>IF(AND('Spacer Rifle'!B35=2,'Spacer Rifle'!V35="Yes"),1,0)</f>
        <v>0</v>
      </c>
      <c r="AY32">
        <f>IF(AND('Spacer Rifle'!B35=3,'Spacer Rifle'!V35="Yes"),1,0)</f>
        <v>0</v>
      </c>
      <c r="AZ32">
        <f>IF(AND('Spacer Rifle'!B35=4,'Spacer Rifle'!V35="Yes"),1,0)</f>
        <v>0</v>
      </c>
      <c r="BA32">
        <f>IF(AND('Spacer Rifle'!B35=5,'Spacer Rifle'!V35="Yes"),1,0)</f>
        <v>0</v>
      </c>
      <c r="BB32">
        <f>IF(AND('Spacer Rifle'!B35=6,'Spacer Rifle'!V35="Yes"),1,0)</f>
        <v>0</v>
      </c>
      <c r="BC32">
        <f>IF(AND('Spacer Rifle'!B35=7,'Spacer Rifle'!V35="Yes"),1,0)</f>
        <v>0</v>
      </c>
      <c r="BD32">
        <f>IF(AND('Spacer Rifle'!B35=8,'Spacer Rifle'!V35="Yes"),1,0)</f>
        <v>0</v>
      </c>
      <c r="BF32">
        <f>IF(AND(LMG!B36=1,LMG!V36="Yes"),1,0)</f>
        <v>0</v>
      </c>
      <c r="BG32">
        <f>IF(AND(LMG!B36=2,LMG!V36="Yes"),1,0)</f>
        <v>0</v>
      </c>
      <c r="BH32">
        <f>IF(AND(LMG!B36=3,LMG!V36="Yes"),1,0)</f>
        <v>0</v>
      </c>
      <c r="BI32">
        <f>IF(AND(LMG!B36=4,LMG!V36="Yes"),1,0)</f>
        <v>0</v>
      </c>
      <c r="BJ32">
        <f>IF(AND(LMG!B36=5,LMG!V36="Yes"),1,0)</f>
        <v>0</v>
      </c>
      <c r="BK32">
        <f>IF(AND(LMG!B36=6,LMG!V36="Yes"),1,0)</f>
        <v>0</v>
      </c>
      <c r="BL32">
        <f>IF(AND(LMG!B36=7,LMG!V36="Yes"),1,0)</f>
        <v>0</v>
      </c>
      <c r="BM32">
        <f>IF(AND(LMG!B36=8,LMG!V36="Yes"),1,0)</f>
        <v>0</v>
      </c>
      <c r="BO32">
        <f>IF(AND(Shotgun!B36=1,Shotgun!V36="Yes"),1,0)</f>
        <v>0</v>
      </c>
      <c r="BP32">
        <f>IF(AND(Shotgun!B36=2,Shotgun!V36="Yes"),1,0)</f>
        <v>0</v>
      </c>
      <c r="BQ32">
        <f>IF(AND(Shotgun!B36=3,Shotgun!V36="Yes"),1,0)</f>
        <v>0</v>
      </c>
      <c r="BR32">
        <f>IF(AND(Shotgun!B36=4,Shotgun!V36="Yes"),1,0)</f>
        <v>0</v>
      </c>
      <c r="BS32">
        <f>IF(AND(Shotgun!B36=5,Shotgun!V36="Yes"),1,0)</f>
        <v>0</v>
      </c>
      <c r="BT32">
        <f>IF(AND(Shotgun!B36=6,Shotgun!V36="Yes"),1,0)</f>
        <v>0</v>
      </c>
      <c r="BU32">
        <f>IF(AND(Shotgun!B36=7,Shotgun!V36="Yes"),1,0)</f>
        <v>0</v>
      </c>
      <c r="BV32">
        <f>IF(AND(Shotgun!B36=8,Shotgun!V36="Yes"),1,0)</f>
        <v>0</v>
      </c>
      <c r="BX32">
        <f>IF(AND(Melee!B34=1,Melee!S34="Yes"),1,0)</f>
        <v>0</v>
      </c>
      <c r="BY32">
        <f>IF(AND(Melee!B34=2,Melee!S34="Yes"),1,0)</f>
        <v>0</v>
      </c>
      <c r="BZ32">
        <f>IF(AND(Melee!B34=3,Melee!S34="Yes"),1,0)</f>
        <v>0</v>
      </c>
      <c r="CA32">
        <f>IF(AND(Melee!B34=4,Melee!S34="Yes"),1,0)</f>
        <v>0</v>
      </c>
      <c r="CB32">
        <f>IF(AND(Melee!B34=5,Melee!S34="Yes"),1,0)</f>
        <v>0</v>
      </c>
      <c r="CC32">
        <f>IF(AND(Melee!B34=6,Melee!S34="Yes"),1,0)</f>
        <v>0</v>
      </c>
      <c r="CD32">
        <f>IF(AND(Melee!B34=7,Melee!S34="Yes"),1,0)</f>
        <v>0</v>
      </c>
      <c r="CE32">
        <f>IF(AND(Melee!B34=8,Melee!S34="Yes"),1,0)</f>
        <v>0</v>
      </c>
      <c r="CG32">
        <f>IF(AND(Misc!B33=1,Misc!O33="Yes"),1,0)</f>
        <v>0</v>
      </c>
      <c r="CH32">
        <f>IF(AND(Misc!B33=2,Misc!O33="Yes"),1,0)</f>
        <v>0</v>
      </c>
      <c r="CI32">
        <f>IF(AND(Misc!B33=3,Misc!O33="Yes"),1,0)</f>
        <v>0</v>
      </c>
      <c r="CJ32">
        <f>IF(AND(Misc!B33=4,Misc!O33="Yes"),1,0)</f>
        <v>0</v>
      </c>
      <c r="CK32">
        <f>IF(AND(Misc!B33=5,Misc!O33="Yes"),1,0)</f>
        <v>0</v>
      </c>
      <c r="CL32">
        <f>IF(AND(Misc!B33=6,Misc!O33="Yes"),1,0)</f>
        <v>0</v>
      </c>
      <c r="CM32">
        <f>IF(AND(Misc!B33=7,Misc!O33="Yes"),1,0)</f>
        <v>0</v>
      </c>
      <c r="CN32">
        <f>IF(AND(Misc!B33=8,Misc!O33="Yes"),1,0)</f>
        <v>0</v>
      </c>
    </row>
    <row r="33" spans="4:92">
      <c r="D33">
        <f>IF(AND(Handgun!B36=1,Handgun!V36="Yes"),1,0)</f>
        <v>0</v>
      </c>
      <c r="E33">
        <f>IF(AND(Handgun!B36=2,Handgun!V36="Yes"),1,0)</f>
        <v>0</v>
      </c>
      <c r="F33">
        <f>IF(AND(Handgun!B36=3,Handgun!V36="Yes"),1,0)</f>
        <v>0</v>
      </c>
      <c r="G33">
        <f>IF(AND(Handgun!B36=4,Handgun!V36="Yes"),1,0)</f>
        <v>0</v>
      </c>
      <c r="H33">
        <f>IF(AND(Handgun!B36=5,Handgun!V36="Yes"),1,0)</f>
        <v>0</v>
      </c>
      <c r="I33">
        <f>IF(AND(Handgun!B36=6,Handgun!V36="Yes"),1,0)</f>
        <v>0</v>
      </c>
      <c r="J33">
        <f>IF(AND(Handgun!B36=7,Handgun!V36="Yes"),1,0)</f>
        <v>0</v>
      </c>
      <c r="K33">
        <f>IF(AND(Handgun!B36=8,Handgun!V36="Yes"),1,0)</f>
        <v>0</v>
      </c>
      <c r="M33">
        <f>IF(AND(Revolver!B36=1,Revolver!V36="Yes"),1,0)</f>
        <v>0</v>
      </c>
      <c r="N33">
        <f>IF(AND(Revolver!B36=1,Revolver!V36="Yes"),1,0)</f>
        <v>0</v>
      </c>
      <c r="O33">
        <f>IF(AND(Revolver!B36=1,Revolver!V36="Yes"),1,0)</f>
        <v>0</v>
      </c>
      <c r="P33">
        <f>IF(AND(Revolver!B36=1,Revolver!V36="Yes"),1,0)</f>
        <v>0</v>
      </c>
      <c r="Q33">
        <f>IF(AND(Revolver!B36=5,Revolver!V36="Yes"),1,0)</f>
        <v>0</v>
      </c>
      <c r="R33">
        <f>IF(AND(Revolver!B36=6,Revolver!V36="Yes"),1,0)</f>
        <v>0</v>
      </c>
      <c r="S33">
        <f>IF(AND(Revolver!B36=7,Revolver!V36="Yes"),1,0)</f>
        <v>0</v>
      </c>
      <c r="T33">
        <f>IF(AND(Revolver!B36=8,Revolver!V36="Yes"),1,0)</f>
        <v>0</v>
      </c>
      <c r="V33">
        <f>IF(AND(SMG!B37=1,SMG!V37="Yes"),1,0)</f>
        <v>0</v>
      </c>
      <c r="W33">
        <f>IF(AND(SMG!B37=2,SMG!V37="Yes"),1,0)</f>
        <v>0</v>
      </c>
      <c r="X33">
        <f>IF(AND(SMG!B37=3,SMG!V37="Yes"),1,0)</f>
        <v>0</v>
      </c>
      <c r="Y33">
        <f>IF(AND(SMG!B37=4,SMG!V37="Yes"),1,0)</f>
        <v>0</v>
      </c>
      <c r="Z33">
        <f>IF(AND(SMG!B37=5,SMG!V37="Yes"),1,0)</f>
        <v>0</v>
      </c>
      <c r="AA33">
        <f>IF(AND(SMG!B37=6,SMG!V37="Yes"),1,0)</f>
        <v>0</v>
      </c>
      <c r="AB33">
        <f>IF(AND(SMG!B37=7,SMG!V37="Yes"),1,0)</f>
        <v>0</v>
      </c>
      <c r="AC33">
        <f>IF(AND(SMG!B37=8,SMG!V37="Yes"),1,0)</f>
        <v>0</v>
      </c>
      <c r="AE33" t="e">
        <f>IF(AND(Rifle!#REF!=1,Rifle!V36="Yes"),1,0)</f>
        <v>#REF!</v>
      </c>
      <c r="AF33" t="e">
        <f>IF(AND(Rifle!#REF!=2,Rifle!V36="Yes"),1,0)</f>
        <v>#REF!</v>
      </c>
      <c r="AG33" t="e">
        <f>IF(AND(Rifle!#REF!=3,Rifle!V36="Yes"),1,0)</f>
        <v>#REF!</v>
      </c>
      <c r="AH33" t="e">
        <f>IF(AND(Rifle!#REF!=4,Rifle!V36="Yes"),1,0)</f>
        <v>#REF!</v>
      </c>
      <c r="AI33" t="e">
        <f>IF(AND(Rifle!#REF!=5,Rifle!V36="Yes"),1,0)</f>
        <v>#REF!</v>
      </c>
      <c r="AJ33" t="e">
        <f>IF(AND(Rifle!#REF!=6,Rifle!V36="Yes"),1,0)</f>
        <v>#REF!</v>
      </c>
      <c r="AK33" t="e">
        <f>IF(AND(Rifle!#REF!=7,Rifle!V36="Yes"),1,0)</f>
        <v>#REF!</v>
      </c>
      <c r="AL33" t="e">
        <f>IF(AND(Rifle!#REF!=8,Rifle!V36="Yes"),1,0)</f>
        <v>#REF!</v>
      </c>
      <c r="AN33">
        <f>IF(AND('Sniper Rifle'!B36=1,'Sniper Rifle'!V36="Yes"),1,0)</f>
        <v>0</v>
      </c>
      <c r="AO33">
        <f>IF(AND('Sniper Rifle'!B36=2,'Sniper Rifle'!V36="Yes"),1,0)</f>
        <v>0</v>
      </c>
      <c r="AP33">
        <f>IF(AND('Sniper Rifle'!B36=3,'Sniper Rifle'!V36="Yes"),1,0)</f>
        <v>0</v>
      </c>
      <c r="AQ33">
        <f>IF(AND('Sniper Rifle'!B36=4,'Sniper Rifle'!V36="Yes"),1,0)</f>
        <v>0</v>
      </c>
      <c r="AR33">
        <f>IF(AND('Sniper Rifle'!B36=5,'Sniper Rifle'!V36="Yes"),1,0)</f>
        <v>0</v>
      </c>
      <c r="AS33">
        <f>IF(AND('Sniper Rifle'!B36=6,'Sniper Rifle'!V36="Yes"),1,0)</f>
        <v>0</v>
      </c>
      <c r="AT33">
        <f>IF(AND('Sniper Rifle'!B36=7,'Sniper Rifle'!V36="Yes"),1,0)</f>
        <v>0</v>
      </c>
      <c r="AU33">
        <f>IF(AND('Sniper Rifle'!B36=8,'Sniper Rifle'!V36="Yes"),1,0)</f>
        <v>0</v>
      </c>
      <c r="AW33">
        <f>IF(AND('Spacer Rifle'!B36=1,'Spacer Rifle'!V36="Yes"),1,0)</f>
        <v>0</v>
      </c>
      <c r="AX33">
        <f>IF(AND('Spacer Rifle'!B36=2,'Spacer Rifle'!V36="Yes"),1,0)</f>
        <v>0</v>
      </c>
      <c r="AY33">
        <f>IF(AND('Spacer Rifle'!B36=3,'Spacer Rifle'!V36="Yes"),1,0)</f>
        <v>0</v>
      </c>
      <c r="AZ33">
        <f>IF(AND('Spacer Rifle'!B36=4,'Spacer Rifle'!V36="Yes"),1,0)</f>
        <v>0</v>
      </c>
      <c r="BA33">
        <f>IF(AND('Spacer Rifle'!B36=5,'Spacer Rifle'!V36="Yes"),1,0)</f>
        <v>0</v>
      </c>
      <c r="BB33">
        <f>IF(AND('Spacer Rifle'!B36=6,'Spacer Rifle'!V36="Yes"),1,0)</f>
        <v>0</v>
      </c>
      <c r="BC33">
        <f>IF(AND('Spacer Rifle'!B36=7,'Spacer Rifle'!V36="Yes"),1,0)</f>
        <v>0</v>
      </c>
      <c r="BD33">
        <f>IF(AND('Spacer Rifle'!B36=8,'Spacer Rifle'!V36="Yes"),1,0)</f>
        <v>0</v>
      </c>
      <c r="BF33">
        <f>IF(AND(LMG!B37=1,LMG!V37="Yes"),1,0)</f>
        <v>0</v>
      </c>
      <c r="BG33">
        <f>IF(AND(LMG!B37=2,LMG!V37="Yes"),1,0)</f>
        <v>0</v>
      </c>
      <c r="BH33">
        <f>IF(AND(LMG!B37=3,LMG!V37="Yes"),1,0)</f>
        <v>0</v>
      </c>
      <c r="BI33">
        <f>IF(AND(LMG!B37=4,LMG!V37="Yes"),1,0)</f>
        <v>0</v>
      </c>
      <c r="BJ33">
        <f>IF(AND(LMG!B37=5,LMG!V37="Yes"),1,0)</f>
        <v>0</v>
      </c>
      <c r="BK33">
        <f>IF(AND(LMG!B37=6,LMG!V37="Yes"),1,0)</f>
        <v>0</v>
      </c>
      <c r="BL33">
        <f>IF(AND(LMG!B37=7,LMG!V37="Yes"),1,0)</f>
        <v>0</v>
      </c>
      <c r="BM33">
        <f>IF(AND(LMG!B37=8,LMG!V37="Yes"),1,0)</f>
        <v>0</v>
      </c>
      <c r="BO33">
        <f>IF(AND(Shotgun!B37=1,Shotgun!V37="Yes"),1,0)</f>
        <v>0</v>
      </c>
      <c r="BP33">
        <f>IF(AND(Shotgun!B37=2,Shotgun!V37="Yes"),1,0)</f>
        <v>0</v>
      </c>
      <c r="BQ33">
        <f>IF(AND(Shotgun!B37=3,Shotgun!V37="Yes"),1,0)</f>
        <v>0</v>
      </c>
      <c r="BR33">
        <f>IF(AND(Shotgun!B37=4,Shotgun!V37="Yes"),1,0)</f>
        <v>0</v>
      </c>
      <c r="BS33">
        <f>IF(AND(Shotgun!B37=5,Shotgun!V37="Yes"),1,0)</f>
        <v>0</v>
      </c>
      <c r="BT33">
        <f>IF(AND(Shotgun!B37=6,Shotgun!V37="Yes"),1,0)</f>
        <v>0</v>
      </c>
      <c r="BU33">
        <f>IF(AND(Shotgun!B37=7,Shotgun!V37="Yes"),1,0)</f>
        <v>0</v>
      </c>
      <c r="BV33">
        <f>IF(AND(Shotgun!B37=8,Shotgun!V37="Yes"),1,0)</f>
        <v>0</v>
      </c>
      <c r="BX33">
        <f>IF(AND(Melee!B35=1,Melee!S35="Yes"),1,0)</f>
        <v>0</v>
      </c>
      <c r="BY33">
        <f>IF(AND(Melee!B35=2,Melee!S35="Yes"),1,0)</f>
        <v>0</v>
      </c>
      <c r="BZ33">
        <f>IF(AND(Melee!B35=3,Melee!S35="Yes"),1,0)</f>
        <v>0</v>
      </c>
      <c r="CA33">
        <f>IF(AND(Melee!B35=4,Melee!S35="Yes"),1,0)</f>
        <v>0</v>
      </c>
      <c r="CB33">
        <f>IF(AND(Melee!B35=5,Melee!S35="Yes"),1,0)</f>
        <v>0</v>
      </c>
      <c r="CC33">
        <f>IF(AND(Melee!B35=6,Melee!S35="Yes"),1,0)</f>
        <v>0</v>
      </c>
      <c r="CD33">
        <f>IF(AND(Melee!B35=7,Melee!S35="Yes"),1,0)</f>
        <v>0</v>
      </c>
      <c r="CE33">
        <f>IF(AND(Melee!B35=8,Melee!S35="Yes"),1,0)</f>
        <v>0</v>
      </c>
      <c r="CG33">
        <f>IF(AND(Misc!B34=1,Misc!O34="Yes"),1,0)</f>
        <v>0</v>
      </c>
      <c r="CH33">
        <f>IF(AND(Misc!B34=2,Misc!O34="Yes"),1,0)</f>
        <v>0</v>
      </c>
      <c r="CI33">
        <f>IF(AND(Misc!B34=3,Misc!O34="Yes"),1,0)</f>
        <v>0</v>
      </c>
      <c r="CJ33">
        <f>IF(AND(Misc!B34=4,Misc!O34="Yes"),1,0)</f>
        <v>0</v>
      </c>
      <c r="CK33">
        <f>IF(AND(Misc!B34=5,Misc!O34="Yes"),1,0)</f>
        <v>0</v>
      </c>
      <c r="CL33">
        <f>IF(AND(Misc!B34=6,Misc!O34="Yes"),1,0)</f>
        <v>0</v>
      </c>
      <c r="CM33">
        <f>IF(AND(Misc!B34=7,Misc!O34="Yes"),1,0)</f>
        <v>0</v>
      </c>
      <c r="CN33">
        <f>IF(AND(Misc!B34=8,Misc!O34="Yes"),1,0)</f>
        <v>0</v>
      </c>
    </row>
    <row r="34" spans="4:92">
      <c r="D34">
        <f>IF(AND(Handgun!B37=1,Handgun!V37="Yes"),1,0)</f>
        <v>0</v>
      </c>
      <c r="E34">
        <f>IF(AND(Handgun!B37=2,Handgun!V37="Yes"),1,0)</f>
        <v>0</v>
      </c>
      <c r="F34">
        <f>IF(AND(Handgun!B37=3,Handgun!V37="Yes"),1,0)</f>
        <v>0</v>
      </c>
      <c r="G34">
        <f>IF(AND(Handgun!B37=4,Handgun!V37="Yes"),1,0)</f>
        <v>0</v>
      </c>
      <c r="H34">
        <f>IF(AND(Handgun!B37=5,Handgun!V37="Yes"),1,0)</f>
        <v>0</v>
      </c>
      <c r="I34">
        <f>IF(AND(Handgun!B37=6,Handgun!V37="Yes"),1,0)</f>
        <v>0</v>
      </c>
      <c r="J34">
        <f>IF(AND(Handgun!B37=7,Handgun!V37="Yes"),1,0)</f>
        <v>0</v>
      </c>
      <c r="K34">
        <f>IF(AND(Handgun!B37=8,Handgun!V37="Yes"),1,0)</f>
        <v>0</v>
      </c>
      <c r="M34">
        <f>IF(AND(Revolver!B37=1,Revolver!V37="Yes"),1,0)</f>
        <v>0</v>
      </c>
      <c r="N34">
        <f>IF(AND(Revolver!B37=1,Revolver!V37="Yes"),1,0)</f>
        <v>0</v>
      </c>
      <c r="O34">
        <f>IF(AND(Revolver!B37=1,Revolver!V37="Yes"),1,0)</f>
        <v>0</v>
      </c>
      <c r="P34">
        <f>IF(AND(Revolver!B37=1,Revolver!V37="Yes"),1,0)</f>
        <v>0</v>
      </c>
      <c r="Q34">
        <f>IF(AND(Revolver!B37=5,Revolver!V37="Yes"),1,0)</f>
        <v>0</v>
      </c>
      <c r="R34">
        <f>IF(AND(Revolver!B37=6,Revolver!V37="Yes"),1,0)</f>
        <v>0</v>
      </c>
      <c r="S34">
        <f>IF(AND(Revolver!B37=7,Revolver!V37="Yes"),1,0)</f>
        <v>0</v>
      </c>
      <c r="T34">
        <f>IF(AND(Revolver!B37=8,Revolver!V37="Yes"),1,0)</f>
        <v>0</v>
      </c>
      <c r="V34">
        <f>IF(AND(SMG!B38=1,SMG!V38="Yes"),1,0)</f>
        <v>0</v>
      </c>
      <c r="W34">
        <f>IF(AND(SMG!B38=2,SMG!V38="Yes"),1,0)</f>
        <v>0</v>
      </c>
      <c r="X34">
        <f>IF(AND(SMG!B38=3,SMG!V38="Yes"),1,0)</f>
        <v>0</v>
      </c>
      <c r="Y34">
        <f>IF(AND(SMG!B38=4,SMG!V38="Yes"),1,0)</f>
        <v>0</v>
      </c>
      <c r="Z34">
        <f>IF(AND(SMG!B38=5,SMG!V38="Yes"),1,0)</f>
        <v>0</v>
      </c>
      <c r="AA34">
        <f>IF(AND(SMG!B38=6,SMG!V38="Yes"),1,0)</f>
        <v>0</v>
      </c>
      <c r="AB34">
        <f>IF(AND(SMG!B38=7,SMG!V38="Yes"),1,0)</f>
        <v>0</v>
      </c>
      <c r="AC34">
        <f>IF(AND(SMG!B38=8,SMG!V38="Yes"),1,0)</f>
        <v>0</v>
      </c>
      <c r="AE34">
        <f>IF(AND(Rifle!B37=1,Rifle!V37="Yes"),1,0)</f>
        <v>0</v>
      </c>
      <c r="AF34">
        <f>IF(AND(Rifle!B37=2,Rifle!V37="Yes"),1,0)</f>
        <v>0</v>
      </c>
      <c r="AG34">
        <f>IF(AND(Rifle!B37=3,Rifle!V37="Yes"),1,0)</f>
        <v>0</v>
      </c>
      <c r="AH34">
        <f>IF(AND(Rifle!B37=4,Rifle!V37="Yes"),1,0)</f>
        <v>0</v>
      </c>
      <c r="AI34">
        <f>IF(AND(Rifle!B37=5,Rifle!V37="Yes"),1,0)</f>
        <v>0</v>
      </c>
      <c r="AJ34">
        <f>IF(AND(Rifle!B37=6,Rifle!V37="Yes"),1,0)</f>
        <v>0</v>
      </c>
      <c r="AK34">
        <f>IF(AND(Rifle!B37=7,Rifle!V37="Yes"),1,0)</f>
        <v>0</v>
      </c>
      <c r="AL34">
        <f>IF(AND(Rifle!B37=8,Rifle!V37="Yes"),1,0)</f>
        <v>0</v>
      </c>
      <c r="AN34">
        <f>IF(AND('Sniper Rifle'!B37=1,'Sniper Rifle'!V37="Yes"),1,0)</f>
        <v>0</v>
      </c>
      <c r="AO34">
        <f>IF(AND('Sniper Rifle'!B37=2,'Sniper Rifle'!V37="Yes"),1,0)</f>
        <v>0</v>
      </c>
      <c r="AP34">
        <f>IF(AND('Sniper Rifle'!B37=3,'Sniper Rifle'!V37="Yes"),1,0)</f>
        <v>0</v>
      </c>
      <c r="AQ34">
        <f>IF(AND('Sniper Rifle'!B37=4,'Sniper Rifle'!V37="Yes"),1,0)</f>
        <v>0</v>
      </c>
      <c r="AR34">
        <f>IF(AND('Sniper Rifle'!B37=5,'Sniper Rifle'!V37="Yes"),1,0)</f>
        <v>0</v>
      </c>
      <c r="AS34">
        <f>IF(AND('Sniper Rifle'!B37=6,'Sniper Rifle'!V37="Yes"),1,0)</f>
        <v>0</v>
      </c>
      <c r="AT34">
        <f>IF(AND('Sniper Rifle'!B37=7,'Sniper Rifle'!V37="Yes"),1,0)</f>
        <v>0</v>
      </c>
      <c r="AU34">
        <f>IF(AND('Sniper Rifle'!B37=8,'Sniper Rifle'!V37="Yes"),1,0)</f>
        <v>0</v>
      </c>
      <c r="AW34">
        <f>IF(AND('Spacer Rifle'!B37=1,'Spacer Rifle'!V37="Yes"),1,0)</f>
        <v>0</v>
      </c>
      <c r="AX34">
        <f>IF(AND('Spacer Rifle'!B37=2,'Spacer Rifle'!V37="Yes"),1,0)</f>
        <v>0</v>
      </c>
      <c r="AY34">
        <f>IF(AND('Spacer Rifle'!B37=3,'Spacer Rifle'!V37="Yes"),1,0)</f>
        <v>0</v>
      </c>
      <c r="AZ34">
        <f>IF(AND('Spacer Rifle'!B37=4,'Spacer Rifle'!V37="Yes"),1,0)</f>
        <v>0</v>
      </c>
      <c r="BA34">
        <f>IF(AND('Spacer Rifle'!B37=5,'Spacer Rifle'!V37="Yes"),1,0)</f>
        <v>0</v>
      </c>
      <c r="BB34">
        <f>IF(AND('Spacer Rifle'!B37=6,'Spacer Rifle'!V37="Yes"),1,0)</f>
        <v>0</v>
      </c>
      <c r="BC34">
        <f>IF(AND('Spacer Rifle'!B37=7,'Spacer Rifle'!V37="Yes"),1,0)</f>
        <v>0</v>
      </c>
      <c r="BD34">
        <f>IF(AND('Spacer Rifle'!B37=8,'Spacer Rifle'!V37="Yes"),1,0)</f>
        <v>0</v>
      </c>
      <c r="BF34">
        <f>IF(AND(LMG!B38=1,LMG!V38="Yes"),1,0)</f>
        <v>0</v>
      </c>
      <c r="BG34">
        <f>IF(AND(LMG!B38=2,LMG!V38="Yes"),1,0)</f>
        <v>0</v>
      </c>
      <c r="BH34">
        <f>IF(AND(LMG!B38=3,LMG!V38="Yes"),1,0)</f>
        <v>0</v>
      </c>
      <c r="BI34">
        <f>IF(AND(LMG!B38=4,LMG!V38="Yes"),1,0)</f>
        <v>0</v>
      </c>
      <c r="BJ34">
        <f>IF(AND(LMG!B38=5,LMG!V38="Yes"),1,0)</f>
        <v>0</v>
      </c>
      <c r="BK34">
        <f>IF(AND(LMG!B38=6,LMG!V38="Yes"),1,0)</f>
        <v>0</v>
      </c>
      <c r="BL34">
        <f>IF(AND(LMG!B38=7,LMG!V38="Yes"),1,0)</f>
        <v>0</v>
      </c>
      <c r="BM34">
        <f>IF(AND(LMG!B38=8,LMG!V38="Yes"),1,0)</f>
        <v>0</v>
      </c>
      <c r="BO34">
        <f>IF(AND(Shotgun!B38=1,Shotgun!V38="Yes"),1,0)</f>
        <v>0</v>
      </c>
      <c r="BP34">
        <f>IF(AND(Shotgun!B38=2,Shotgun!V38="Yes"),1,0)</f>
        <v>0</v>
      </c>
      <c r="BQ34">
        <f>IF(AND(Shotgun!B38=3,Shotgun!V38="Yes"),1,0)</f>
        <v>0</v>
      </c>
      <c r="BR34">
        <f>IF(AND(Shotgun!B38=4,Shotgun!V38="Yes"),1,0)</f>
        <v>0</v>
      </c>
      <c r="BS34">
        <f>IF(AND(Shotgun!B38=5,Shotgun!V38="Yes"),1,0)</f>
        <v>0</v>
      </c>
      <c r="BT34">
        <f>IF(AND(Shotgun!B38=6,Shotgun!V38="Yes"),1,0)</f>
        <v>0</v>
      </c>
      <c r="BU34">
        <f>IF(AND(Shotgun!B38=7,Shotgun!V38="Yes"),1,0)</f>
        <v>0</v>
      </c>
      <c r="BV34">
        <f>IF(AND(Shotgun!B38=8,Shotgun!V38="Yes"),1,0)</f>
        <v>0</v>
      </c>
      <c r="BX34">
        <f>IF(AND(Melee!B36=1,Melee!S36="Yes"),1,0)</f>
        <v>0</v>
      </c>
      <c r="BY34">
        <f>IF(AND(Melee!B36=2,Melee!S36="Yes"),1,0)</f>
        <v>0</v>
      </c>
      <c r="BZ34">
        <f>IF(AND(Melee!B36=3,Melee!S36="Yes"),1,0)</f>
        <v>0</v>
      </c>
      <c r="CA34">
        <f>IF(AND(Melee!B36=4,Melee!S36="Yes"),1,0)</f>
        <v>0</v>
      </c>
      <c r="CB34">
        <f>IF(AND(Melee!B36=5,Melee!S36="Yes"),1,0)</f>
        <v>0</v>
      </c>
      <c r="CC34">
        <f>IF(AND(Melee!B36=6,Melee!S36="Yes"),1,0)</f>
        <v>0</v>
      </c>
      <c r="CD34">
        <f>IF(AND(Melee!B36=7,Melee!S36="Yes"),1,0)</f>
        <v>0</v>
      </c>
      <c r="CE34">
        <f>IF(AND(Melee!B36=8,Melee!S36="Yes"),1,0)</f>
        <v>0</v>
      </c>
      <c r="CG34">
        <f>IF(AND(Misc!B35=1,Misc!O35="Yes"),1,0)</f>
        <v>0</v>
      </c>
      <c r="CH34">
        <f>IF(AND(Misc!B35=2,Misc!O35="Yes"),1,0)</f>
        <v>0</v>
      </c>
      <c r="CI34">
        <f>IF(AND(Misc!B35=3,Misc!O35="Yes"),1,0)</f>
        <v>0</v>
      </c>
      <c r="CJ34">
        <f>IF(AND(Misc!B35=4,Misc!O35="Yes"),1,0)</f>
        <v>0</v>
      </c>
      <c r="CK34">
        <f>IF(AND(Misc!B35=5,Misc!O35="Yes"),1,0)</f>
        <v>0</v>
      </c>
      <c r="CL34">
        <f>IF(AND(Misc!B35=6,Misc!O35="Yes"),1,0)</f>
        <v>0</v>
      </c>
      <c r="CM34">
        <f>IF(AND(Misc!B35=7,Misc!O35="Yes"),1,0)</f>
        <v>0</v>
      </c>
      <c r="CN34">
        <f>IF(AND(Misc!B35=8,Misc!O35="Yes"),1,0)</f>
        <v>0</v>
      </c>
    </row>
    <row r="35" spans="4:92">
      <c r="D35">
        <f>IF(AND(Handgun!B38=1,Handgun!V38="Yes"),1,0)</f>
        <v>0</v>
      </c>
      <c r="E35">
        <f>IF(AND(Handgun!B38=2,Handgun!V38="Yes"),1,0)</f>
        <v>0</v>
      </c>
      <c r="F35">
        <f>IF(AND(Handgun!B38=3,Handgun!V38="Yes"),1,0)</f>
        <v>0</v>
      </c>
      <c r="G35">
        <f>IF(AND(Handgun!B38=4,Handgun!V38="Yes"),1,0)</f>
        <v>0</v>
      </c>
      <c r="H35">
        <f>IF(AND(Handgun!B38=5,Handgun!V38="Yes"),1,0)</f>
        <v>0</v>
      </c>
      <c r="I35">
        <f>IF(AND(Handgun!B38=6,Handgun!V38="Yes"),1,0)</f>
        <v>0</v>
      </c>
      <c r="J35">
        <f>IF(AND(Handgun!B38=7,Handgun!V38="Yes"),1,0)</f>
        <v>0</v>
      </c>
      <c r="K35">
        <f>IF(AND(Handgun!B38=8,Handgun!V38="Yes"),1,0)</f>
        <v>0</v>
      </c>
      <c r="M35">
        <f>IF(AND(Revolver!B38=1,Revolver!V38="Yes"),1,0)</f>
        <v>0</v>
      </c>
      <c r="N35">
        <f>IF(AND(Revolver!B38=1,Revolver!V38="Yes"),1,0)</f>
        <v>0</v>
      </c>
      <c r="O35">
        <f>IF(AND(Revolver!B38=1,Revolver!V38="Yes"),1,0)</f>
        <v>0</v>
      </c>
      <c r="P35">
        <f>IF(AND(Revolver!B38=1,Revolver!V38="Yes"),1,0)</f>
        <v>0</v>
      </c>
      <c r="Q35">
        <f>IF(AND(Revolver!B38=5,Revolver!V38="Yes"),1,0)</f>
        <v>0</v>
      </c>
      <c r="R35">
        <f>IF(AND(Revolver!B38=6,Revolver!V38="Yes"),1,0)</f>
        <v>0</v>
      </c>
      <c r="S35">
        <f>IF(AND(Revolver!B38=7,Revolver!V38="Yes"),1,0)</f>
        <v>0</v>
      </c>
      <c r="T35">
        <f>IF(AND(Revolver!B38=8,Revolver!V38="Yes"),1,0)</f>
        <v>0</v>
      </c>
      <c r="V35">
        <f>IF(AND(SMG!B39=1,SMG!V39="Yes"),1,0)</f>
        <v>0</v>
      </c>
      <c r="W35">
        <f>IF(AND(SMG!B39=2,SMG!V39="Yes"),1,0)</f>
        <v>0</v>
      </c>
      <c r="X35">
        <f>IF(AND(SMG!B39=3,SMG!V39="Yes"),1,0)</f>
        <v>0</v>
      </c>
      <c r="Y35">
        <f>IF(AND(SMG!B39=4,SMG!V39="Yes"),1,0)</f>
        <v>0</v>
      </c>
      <c r="Z35">
        <f>IF(AND(SMG!B39=5,SMG!V39="Yes"),1,0)</f>
        <v>0</v>
      </c>
      <c r="AA35">
        <f>IF(AND(SMG!B39=6,SMG!V39="Yes"),1,0)</f>
        <v>0</v>
      </c>
      <c r="AB35">
        <f>IF(AND(SMG!B39=7,SMG!V39="Yes"),1,0)</f>
        <v>0</v>
      </c>
      <c r="AC35">
        <f>IF(AND(SMG!B39=8,SMG!V39="Yes"),1,0)</f>
        <v>0</v>
      </c>
      <c r="AE35">
        <f>IF(AND(Rifle!B38=1,Rifle!V38="Yes"),1,0)</f>
        <v>0</v>
      </c>
      <c r="AF35">
        <f>IF(AND(Rifle!B38=2,Rifle!V38="Yes"),1,0)</f>
        <v>0</v>
      </c>
      <c r="AG35">
        <f>IF(AND(Rifle!B38=3,Rifle!V38="Yes"),1,0)</f>
        <v>0</v>
      </c>
      <c r="AH35">
        <f>IF(AND(Rifle!B38=4,Rifle!V38="Yes"),1,0)</f>
        <v>0</v>
      </c>
      <c r="AI35">
        <f>IF(AND(Rifle!B38=5,Rifle!V38="Yes"),1,0)</f>
        <v>0</v>
      </c>
      <c r="AJ35">
        <f>IF(AND(Rifle!B38=6,Rifle!V38="Yes"),1,0)</f>
        <v>0</v>
      </c>
      <c r="AK35">
        <f>IF(AND(Rifle!B38=7,Rifle!V38="Yes"),1,0)</f>
        <v>0</v>
      </c>
      <c r="AL35">
        <f>IF(AND(Rifle!B38=8,Rifle!V38="Yes"),1,0)</f>
        <v>0</v>
      </c>
      <c r="AN35">
        <f>IF(AND('Sniper Rifle'!B38=1,'Sniper Rifle'!V38="Yes"),1,0)</f>
        <v>0</v>
      </c>
      <c r="AO35">
        <f>IF(AND('Sniper Rifle'!B38=2,'Sniper Rifle'!V38="Yes"),1,0)</f>
        <v>0</v>
      </c>
      <c r="AP35">
        <f>IF(AND('Sniper Rifle'!B38=3,'Sniper Rifle'!V38="Yes"),1,0)</f>
        <v>0</v>
      </c>
      <c r="AQ35">
        <f>IF(AND('Sniper Rifle'!B38=4,'Sniper Rifle'!V38="Yes"),1,0)</f>
        <v>0</v>
      </c>
      <c r="AR35">
        <f>IF(AND('Sniper Rifle'!B38=5,'Sniper Rifle'!V38="Yes"),1,0)</f>
        <v>0</v>
      </c>
      <c r="AS35">
        <f>IF(AND('Sniper Rifle'!B38=6,'Sniper Rifle'!V38="Yes"),1,0)</f>
        <v>0</v>
      </c>
      <c r="AT35">
        <f>IF(AND('Sniper Rifle'!B38=7,'Sniper Rifle'!V38="Yes"),1,0)</f>
        <v>0</v>
      </c>
      <c r="AU35">
        <f>IF(AND('Sniper Rifle'!B38=8,'Sniper Rifle'!V38="Yes"),1,0)</f>
        <v>0</v>
      </c>
      <c r="AW35">
        <f>IF(AND('Spacer Rifle'!B38=1,'Spacer Rifle'!V38="Yes"),1,0)</f>
        <v>0</v>
      </c>
      <c r="AX35">
        <f>IF(AND('Spacer Rifle'!B38=2,'Spacer Rifle'!V38="Yes"),1,0)</f>
        <v>0</v>
      </c>
      <c r="AY35">
        <f>IF(AND('Spacer Rifle'!B38=3,'Spacer Rifle'!V38="Yes"),1,0)</f>
        <v>0</v>
      </c>
      <c r="AZ35">
        <f>IF(AND('Spacer Rifle'!B38=4,'Spacer Rifle'!V38="Yes"),1,0)</f>
        <v>0</v>
      </c>
      <c r="BA35">
        <f>IF(AND('Spacer Rifle'!B38=5,'Spacer Rifle'!V38="Yes"),1,0)</f>
        <v>0</v>
      </c>
      <c r="BB35">
        <f>IF(AND('Spacer Rifle'!B38=6,'Spacer Rifle'!V38="Yes"),1,0)</f>
        <v>0</v>
      </c>
      <c r="BC35">
        <f>IF(AND('Spacer Rifle'!B38=7,'Spacer Rifle'!V38="Yes"),1,0)</f>
        <v>0</v>
      </c>
      <c r="BD35">
        <f>IF(AND('Spacer Rifle'!B38=8,'Spacer Rifle'!V38="Yes"),1,0)</f>
        <v>0</v>
      </c>
      <c r="BF35">
        <f>IF(AND(LMG!B39=1,LMG!V39="Yes"),1,0)</f>
        <v>0</v>
      </c>
      <c r="BG35">
        <f>IF(AND(LMG!B39=2,LMG!V39="Yes"),1,0)</f>
        <v>0</v>
      </c>
      <c r="BH35">
        <f>IF(AND(LMG!B39=3,LMG!V39="Yes"),1,0)</f>
        <v>0</v>
      </c>
      <c r="BI35">
        <f>IF(AND(LMG!B39=4,LMG!V39="Yes"),1,0)</f>
        <v>0</v>
      </c>
      <c r="BJ35">
        <f>IF(AND(LMG!B39=5,LMG!V39="Yes"),1,0)</f>
        <v>0</v>
      </c>
      <c r="BK35">
        <f>IF(AND(LMG!B39=6,LMG!V39="Yes"),1,0)</f>
        <v>0</v>
      </c>
      <c r="BL35">
        <f>IF(AND(LMG!B39=7,LMG!V39="Yes"),1,0)</f>
        <v>0</v>
      </c>
      <c r="BM35">
        <f>IF(AND(LMG!B39=8,LMG!V39="Yes"),1,0)</f>
        <v>0</v>
      </c>
      <c r="BO35">
        <f>IF(AND(Shotgun!B39=1,Shotgun!V39="Yes"),1,0)</f>
        <v>0</v>
      </c>
      <c r="BP35">
        <f>IF(AND(Shotgun!B39=2,Shotgun!V39="Yes"),1,0)</f>
        <v>0</v>
      </c>
      <c r="BQ35">
        <f>IF(AND(Shotgun!B39=3,Shotgun!V39="Yes"),1,0)</f>
        <v>0</v>
      </c>
      <c r="BR35">
        <f>IF(AND(Shotgun!B39=4,Shotgun!V39="Yes"),1,0)</f>
        <v>0</v>
      </c>
      <c r="BS35">
        <f>IF(AND(Shotgun!B39=5,Shotgun!V39="Yes"),1,0)</f>
        <v>0</v>
      </c>
      <c r="BT35">
        <f>IF(AND(Shotgun!B39=6,Shotgun!V39="Yes"),1,0)</f>
        <v>0</v>
      </c>
      <c r="BU35">
        <f>IF(AND(Shotgun!B39=7,Shotgun!V39="Yes"),1,0)</f>
        <v>0</v>
      </c>
      <c r="BV35">
        <f>IF(AND(Shotgun!B39=8,Shotgun!V39="Yes"),1,0)</f>
        <v>0</v>
      </c>
      <c r="BX35">
        <f>IF(AND(Melee!B37=1,Melee!S37="Yes"),1,0)</f>
        <v>0</v>
      </c>
      <c r="BY35">
        <f>IF(AND(Melee!B37=2,Melee!S37="Yes"),1,0)</f>
        <v>0</v>
      </c>
      <c r="BZ35">
        <f>IF(AND(Melee!B37=3,Melee!S37="Yes"),1,0)</f>
        <v>0</v>
      </c>
      <c r="CA35">
        <f>IF(AND(Melee!B37=4,Melee!S37="Yes"),1,0)</f>
        <v>0</v>
      </c>
      <c r="CB35">
        <f>IF(AND(Melee!B37=5,Melee!S37="Yes"),1,0)</f>
        <v>0</v>
      </c>
      <c r="CC35">
        <f>IF(AND(Melee!B37=6,Melee!S37="Yes"),1,0)</f>
        <v>0</v>
      </c>
      <c r="CD35">
        <f>IF(AND(Melee!B37=7,Melee!S37="Yes"),1,0)</f>
        <v>0</v>
      </c>
      <c r="CE35">
        <f>IF(AND(Melee!B37=8,Melee!S37="Yes"),1,0)</f>
        <v>0</v>
      </c>
      <c r="CG35">
        <f>IF(AND(Misc!B36=1,Misc!O36="Yes"),1,0)</f>
        <v>0</v>
      </c>
      <c r="CH35">
        <f>IF(AND(Misc!B36=2,Misc!O36="Yes"),1,0)</f>
        <v>0</v>
      </c>
      <c r="CI35">
        <f>IF(AND(Misc!B36=3,Misc!O36="Yes"),1,0)</f>
        <v>0</v>
      </c>
      <c r="CJ35">
        <f>IF(AND(Misc!B36=4,Misc!O36="Yes"),1,0)</f>
        <v>0</v>
      </c>
      <c r="CK35">
        <f>IF(AND(Misc!B36=5,Misc!O36="Yes"),1,0)</f>
        <v>0</v>
      </c>
      <c r="CL35">
        <f>IF(AND(Misc!B36=6,Misc!O36="Yes"),1,0)</f>
        <v>0</v>
      </c>
      <c r="CM35">
        <f>IF(AND(Misc!B36=7,Misc!O36="Yes"),1,0)</f>
        <v>0</v>
      </c>
      <c r="CN35">
        <f>IF(AND(Misc!B36=8,Misc!O36="Yes"),1,0)</f>
        <v>0</v>
      </c>
    </row>
    <row r="36" spans="4:92">
      <c r="D36">
        <f>IF(AND(Handgun!B39=1,Handgun!V39="Yes"),1,0)</f>
        <v>0</v>
      </c>
      <c r="E36">
        <f>IF(AND(Handgun!B39=2,Handgun!V39="Yes"),1,0)</f>
        <v>0</v>
      </c>
      <c r="F36">
        <f>IF(AND(Handgun!B39=3,Handgun!V39="Yes"),1,0)</f>
        <v>0</v>
      </c>
      <c r="G36">
        <f>IF(AND(Handgun!B39=4,Handgun!V39="Yes"),1,0)</f>
        <v>0</v>
      </c>
      <c r="H36">
        <f>IF(AND(Handgun!B39=5,Handgun!V39="Yes"),1,0)</f>
        <v>0</v>
      </c>
      <c r="I36">
        <f>IF(AND(Handgun!B39=6,Handgun!V39="Yes"),1,0)</f>
        <v>0</v>
      </c>
      <c r="J36">
        <f>IF(AND(Handgun!B39=7,Handgun!V39="Yes"),1,0)</f>
        <v>0</v>
      </c>
      <c r="K36">
        <f>IF(AND(Handgun!B39=8,Handgun!V39="Yes"),1,0)</f>
        <v>0</v>
      </c>
      <c r="M36">
        <f>IF(AND(Revolver!B39=1,Revolver!V39="Yes"),1,0)</f>
        <v>0</v>
      </c>
      <c r="N36">
        <f>IF(AND(Revolver!B39=1,Revolver!V39="Yes"),1,0)</f>
        <v>0</v>
      </c>
      <c r="O36">
        <f>IF(AND(Revolver!B39=1,Revolver!V39="Yes"),1,0)</f>
        <v>0</v>
      </c>
      <c r="P36">
        <f>IF(AND(Revolver!B39=1,Revolver!V39="Yes"),1,0)</f>
        <v>0</v>
      </c>
      <c r="Q36">
        <f>IF(AND(Revolver!B39=5,Revolver!V39="Yes"),1,0)</f>
        <v>0</v>
      </c>
      <c r="R36">
        <f>IF(AND(Revolver!B39=6,Revolver!V39="Yes"),1,0)</f>
        <v>0</v>
      </c>
      <c r="S36">
        <f>IF(AND(Revolver!B39=7,Revolver!V39="Yes"),1,0)</f>
        <v>0</v>
      </c>
      <c r="T36">
        <f>IF(AND(Revolver!B39=8,Revolver!V39="Yes"),1,0)</f>
        <v>0</v>
      </c>
      <c r="V36">
        <f>IF(AND(SMG!B40=1,SMG!V40="Yes"),1,0)</f>
        <v>0</v>
      </c>
      <c r="W36">
        <f>IF(AND(SMG!B40=2,SMG!V40="Yes"),1,0)</f>
        <v>0</v>
      </c>
      <c r="X36">
        <f>IF(AND(SMG!B40=3,SMG!V40="Yes"),1,0)</f>
        <v>0</v>
      </c>
      <c r="Y36">
        <f>IF(AND(SMG!B40=4,SMG!V40="Yes"),1,0)</f>
        <v>0</v>
      </c>
      <c r="Z36">
        <f>IF(AND(SMG!B40=5,SMG!V40="Yes"),1,0)</f>
        <v>0</v>
      </c>
      <c r="AA36">
        <f>IF(AND(SMG!B40=6,SMG!V40="Yes"),1,0)</f>
        <v>0</v>
      </c>
      <c r="AB36">
        <f>IF(AND(SMG!B40=7,SMG!V40="Yes"),1,0)</f>
        <v>0</v>
      </c>
      <c r="AC36">
        <f>IF(AND(SMG!B40=8,SMG!V40="Yes"),1,0)</f>
        <v>0</v>
      </c>
      <c r="AE36">
        <f>IF(AND(Rifle!B39=1,Rifle!V39="Yes"),1,0)</f>
        <v>0</v>
      </c>
      <c r="AF36">
        <f>IF(AND(Rifle!B39=2,Rifle!V39="Yes"),1,0)</f>
        <v>0</v>
      </c>
      <c r="AG36">
        <f>IF(AND(Rifle!B39=3,Rifle!V39="Yes"),1,0)</f>
        <v>0</v>
      </c>
      <c r="AH36">
        <f>IF(AND(Rifle!B39=4,Rifle!V39="Yes"),1,0)</f>
        <v>0</v>
      </c>
      <c r="AI36">
        <f>IF(AND(Rifle!B39=5,Rifle!V39="Yes"),1,0)</f>
        <v>0</v>
      </c>
      <c r="AJ36">
        <f>IF(AND(Rifle!B39=6,Rifle!V39="Yes"),1,0)</f>
        <v>0</v>
      </c>
      <c r="AK36">
        <f>IF(AND(Rifle!B39=7,Rifle!V39="Yes"),1,0)</f>
        <v>0</v>
      </c>
      <c r="AL36">
        <f>IF(AND(Rifle!B39=8,Rifle!V39="Yes"),1,0)</f>
        <v>0</v>
      </c>
      <c r="AN36">
        <f>IF(AND('Sniper Rifle'!B39=1,'Sniper Rifle'!V39="Yes"),1,0)</f>
        <v>0</v>
      </c>
      <c r="AO36">
        <f>IF(AND('Sniper Rifle'!B39=2,'Sniper Rifle'!V39="Yes"),1,0)</f>
        <v>0</v>
      </c>
      <c r="AP36">
        <f>IF(AND('Sniper Rifle'!B39=3,'Sniper Rifle'!V39="Yes"),1,0)</f>
        <v>0</v>
      </c>
      <c r="AQ36">
        <f>IF(AND('Sniper Rifle'!B39=4,'Sniper Rifle'!V39="Yes"),1,0)</f>
        <v>0</v>
      </c>
      <c r="AR36">
        <f>IF(AND('Sniper Rifle'!B39=5,'Sniper Rifle'!V39="Yes"),1,0)</f>
        <v>0</v>
      </c>
      <c r="AS36">
        <f>IF(AND('Sniper Rifle'!B39=6,'Sniper Rifle'!V39="Yes"),1,0)</f>
        <v>0</v>
      </c>
      <c r="AT36">
        <f>IF(AND('Sniper Rifle'!B39=7,'Sniper Rifle'!V39="Yes"),1,0)</f>
        <v>0</v>
      </c>
      <c r="AU36">
        <f>IF(AND('Sniper Rifle'!B39=8,'Sniper Rifle'!V39="Yes"),1,0)</f>
        <v>0</v>
      </c>
      <c r="AW36">
        <f>IF(AND('Spacer Rifle'!B39=1,'Spacer Rifle'!V39="Yes"),1,0)</f>
        <v>0</v>
      </c>
      <c r="AX36">
        <f>IF(AND('Spacer Rifle'!B39=2,'Spacer Rifle'!V39="Yes"),1,0)</f>
        <v>0</v>
      </c>
      <c r="AY36">
        <f>IF(AND('Spacer Rifle'!B39=3,'Spacer Rifle'!V39="Yes"),1,0)</f>
        <v>0</v>
      </c>
      <c r="AZ36">
        <f>IF(AND('Spacer Rifle'!B39=4,'Spacer Rifle'!V39="Yes"),1,0)</f>
        <v>0</v>
      </c>
      <c r="BA36">
        <f>IF(AND('Spacer Rifle'!B39=5,'Spacer Rifle'!V39="Yes"),1,0)</f>
        <v>0</v>
      </c>
      <c r="BB36">
        <f>IF(AND('Spacer Rifle'!B39=6,'Spacer Rifle'!V39="Yes"),1,0)</f>
        <v>0</v>
      </c>
      <c r="BC36">
        <f>IF(AND('Spacer Rifle'!B39=7,'Spacer Rifle'!V39="Yes"),1,0)</f>
        <v>0</v>
      </c>
      <c r="BD36">
        <f>IF(AND('Spacer Rifle'!B39=8,'Spacer Rifle'!V39="Yes"),1,0)</f>
        <v>0</v>
      </c>
      <c r="BF36">
        <f>IF(AND(LMG!B40=1,LMG!V40="Yes"),1,0)</f>
        <v>0</v>
      </c>
      <c r="BG36">
        <f>IF(AND(LMG!B40=2,LMG!V40="Yes"),1,0)</f>
        <v>0</v>
      </c>
      <c r="BH36">
        <f>IF(AND(LMG!B40=3,LMG!V40="Yes"),1,0)</f>
        <v>0</v>
      </c>
      <c r="BI36">
        <f>IF(AND(LMG!B40=4,LMG!V40="Yes"),1,0)</f>
        <v>0</v>
      </c>
      <c r="BJ36">
        <f>IF(AND(LMG!B40=5,LMG!V40="Yes"),1,0)</f>
        <v>0</v>
      </c>
      <c r="BK36">
        <f>IF(AND(LMG!B40=6,LMG!V40="Yes"),1,0)</f>
        <v>0</v>
      </c>
      <c r="BL36">
        <f>IF(AND(LMG!B40=7,LMG!V40="Yes"),1,0)</f>
        <v>0</v>
      </c>
      <c r="BM36">
        <f>IF(AND(LMG!B40=8,LMG!V40="Yes"),1,0)</f>
        <v>0</v>
      </c>
      <c r="BO36">
        <f>IF(AND(Shotgun!B40=1,Shotgun!V40="Yes"),1,0)</f>
        <v>0</v>
      </c>
      <c r="BP36">
        <f>IF(AND(Shotgun!B40=2,Shotgun!V40="Yes"),1,0)</f>
        <v>0</v>
      </c>
      <c r="BQ36">
        <f>IF(AND(Shotgun!B40=3,Shotgun!V40="Yes"),1,0)</f>
        <v>0</v>
      </c>
      <c r="BR36">
        <f>IF(AND(Shotgun!B40=4,Shotgun!V40="Yes"),1,0)</f>
        <v>0</v>
      </c>
      <c r="BS36">
        <f>IF(AND(Shotgun!B40=5,Shotgun!V40="Yes"),1,0)</f>
        <v>0</v>
      </c>
      <c r="BT36">
        <f>IF(AND(Shotgun!B40=6,Shotgun!V40="Yes"),1,0)</f>
        <v>0</v>
      </c>
      <c r="BU36">
        <f>IF(AND(Shotgun!B40=7,Shotgun!V40="Yes"),1,0)</f>
        <v>0</v>
      </c>
      <c r="BV36">
        <f>IF(AND(Shotgun!B40=8,Shotgun!V40="Yes"),1,0)</f>
        <v>0</v>
      </c>
      <c r="BX36">
        <f>IF(AND(Melee!B38=1,Melee!S38="Yes"),1,0)</f>
        <v>0</v>
      </c>
      <c r="BY36">
        <f>IF(AND(Melee!B38=2,Melee!S38="Yes"),1,0)</f>
        <v>0</v>
      </c>
      <c r="BZ36">
        <f>IF(AND(Melee!B38=3,Melee!S38="Yes"),1,0)</f>
        <v>0</v>
      </c>
      <c r="CA36">
        <f>IF(AND(Melee!B38=4,Melee!S38="Yes"),1,0)</f>
        <v>0</v>
      </c>
      <c r="CB36">
        <f>IF(AND(Melee!B38=5,Melee!S38="Yes"),1,0)</f>
        <v>0</v>
      </c>
      <c r="CC36">
        <f>IF(AND(Melee!B38=6,Melee!S38="Yes"),1,0)</f>
        <v>0</v>
      </c>
      <c r="CD36">
        <f>IF(AND(Melee!B38=7,Melee!S38="Yes"),1,0)</f>
        <v>0</v>
      </c>
      <c r="CE36">
        <f>IF(AND(Melee!B38=8,Melee!S38="Yes"),1,0)</f>
        <v>0</v>
      </c>
      <c r="CG36">
        <f>IF(AND(Misc!B37=1,Misc!O37="Yes"),1,0)</f>
        <v>0</v>
      </c>
      <c r="CH36">
        <f>IF(AND(Misc!B37=2,Misc!O37="Yes"),1,0)</f>
        <v>0</v>
      </c>
      <c r="CI36">
        <f>IF(AND(Misc!B37=3,Misc!O37="Yes"),1,0)</f>
        <v>0</v>
      </c>
      <c r="CJ36">
        <f>IF(AND(Misc!B37=4,Misc!O37="Yes"),1,0)</f>
        <v>0</v>
      </c>
      <c r="CK36">
        <f>IF(AND(Misc!B37=5,Misc!O37="Yes"),1,0)</f>
        <v>0</v>
      </c>
      <c r="CL36">
        <f>IF(AND(Misc!B37=6,Misc!O37="Yes"),1,0)</f>
        <v>0</v>
      </c>
      <c r="CM36">
        <f>IF(AND(Misc!B37=7,Misc!O37="Yes"),1,0)</f>
        <v>0</v>
      </c>
      <c r="CN36">
        <f>IF(AND(Misc!B37=8,Misc!O37="Yes"),1,0)</f>
        <v>0</v>
      </c>
    </row>
    <row r="37" spans="4:92">
      <c r="D37">
        <f>IF(AND(Handgun!B40=1,Handgun!V40="Yes"),1,0)</f>
        <v>0</v>
      </c>
      <c r="E37">
        <f>IF(AND(Handgun!B40=2,Handgun!V40="Yes"),1,0)</f>
        <v>0</v>
      </c>
      <c r="F37">
        <f>IF(AND(Handgun!B40=3,Handgun!V40="Yes"),1,0)</f>
        <v>0</v>
      </c>
      <c r="G37">
        <f>IF(AND(Handgun!B40=4,Handgun!V40="Yes"),1,0)</f>
        <v>0</v>
      </c>
      <c r="H37">
        <f>IF(AND(Handgun!B40=5,Handgun!V40="Yes"),1,0)</f>
        <v>0</v>
      </c>
      <c r="I37">
        <f>IF(AND(Handgun!B40=6,Handgun!V40="Yes"),1,0)</f>
        <v>0</v>
      </c>
      <c r="J37">
        <f>IF(AND(Handgun!B40=7,Handgun!V40="Yes"),1,0)</f>
        <v>0</v>
      </c>
      <c r="K37">
        <f>IF(AND(Handgun!B40=8,Handgun!V40="Yes"),1,0)</f>
        <v>0</v>
      </c>
      <c r="M37">
        <f>IF(AND(Revolver!B40=1,Revolver!V40="Yes"),1,0)</f>
        <v>0</v>
      </c>
      <c r="N37">
        <f>IF(AND(Revolver!B40=1,Revolver!V40="Yes"),1,0)</f>
        <v>0</v>
      </c>
      <c r="O37">
        <f>IF(AND(Revolver!B40=1,Revolver!V40="Yes"),1,0)</f>
        <v>0</v>
      </c>
      <c r="P37">
        <f>IF(AND(Revolver!B40=1,Revolver!V40="Yes"),1,0)</f>
        <v>0</v>
      </c>
      <c r="Q37">
        <f>IF(AND(Revolver!B40=5,Revolver!V40="Yes"),1,0)</f>
        <v>0</v>
      </c>
      <c r="R37">
        <f>IF(AND(Revolver!B40=6,Revolver!V40="Yes"),1,0)</f>
        <v>0</v>
      </c>
      <c r="S37">
        <f>IF(AND(Revolver!B40=7,Revolver!V40="Yes"),1,0)</f>
        <v>0</v>
      </c>
      <c r="T37">
        <f>IF(AND(Revolver!B40=8,Revolver!V40="Yes"),1,0)</f>
        <v>0</v>
      </c>
      <c r="V37">
        <f>IF(AND(SMG!B41=1,SMG!V41="Yes"),1,0)</f>
        <v>0</v>
      </c>
      <c r="W37">
        <f>IF(AND(SMG!B41=2,SMG!V41="Yes"),1,0)</f>
        <v>0</v>
      </c>
      <c r="X37">
        <f>IF(AND(SMG!B41=3,SMG!V41="Yes"),1,0)</f>
        <v>0</v>
      </c>
      <c r="Y37">
        <f>IF(AND(SMG!B41=4,SMG!V41="Yes"),1,0)</f>
        <v>0</v>
      </c>
      <c r="Z37">
        <f>IF(AND(SMG!B41=5,SMG!V41="Yes"),1,0)</f>
        <v>0</v>
      </c>
      <c r="AA37">
        <f>IF(AND(SMG!B41=6,SMG!V41="Yes"),1,0)</f>
        <v>0</v>
      </c>
      <c r="AB37">
        <f>IF(AND(SMG!B41=7,SMG!V41="Yes"),1,0)</f>
        <v>0</v>
      </c>
      <c r="AC37">
        <f>IF(AND(SMG!B41=8,SMG!V41="Yes"),1,0)</f>
        <v>0</v>
      </c>
      <c r="AE37">
        <f>IF(AND(Rifle!B40=1,Rifle!V40="Yes"),1,0)</f>
        <v>0</v>
      </c>
      <c r="AF37">
        <f>IF(AND(Rifle!B40=2,Rifle!V40="Yes"),1,0)</f>
        <v>0</v>
      </c>
      <c r="AG37">
        <f>IF(AND(Rifle!B40=3,Rifle!V40="Yes"),1,0)</f>
        <v>0</v>
      </c>
      <c r="AH37">
        <f>IF(AND(Rifle!B40=4,Rifle!V40="Yes"),1,0)</f>
        <v>0</v>
      </c>
      <c r="AI37">
        <f>IF(AND(Rifle!B40=5,Rifle!V40="Yes"),1,0)</f>
        <v>0</v>
      </c>
      <c r="AJ37">
        <f>IF(AND(Rifle!B40=6,Rifle!V40="Yes"),1,0)</f>
        <v>0</v>
      </c>
      <c r="AK37">
        <f>IF(AND(Rifle!B40=7,Rifle!V40="Yes"),1,0)</f>
        <v>0</v>
      </c>
      <c r="AL37">
        <f>IF(AND(Rifle!B40=8,Rifle!V40="Yes"),1,0)</f>
        <v>0</v>
      </c>
      <c r="AN37">
        <f>IF(AND('Sniper Rifle'!B40=1,'Sniper Rifle'!V40="Yes"),1,0)</f>
        <v>0</v>
      </c>
      <c r="AO37">
        <f>IF(AND('Sniper Rifle'!B40=2,'Sniper Rifle'!V40="Yes"),1,0)</f>
        <v>0</v>
      </c>
      <c r="AP37">
        <f>IF(AND('Sniper Rifle'!B40=3,'Sniper Rifle'!V40="Yes"),1,0)</f>
        <v>0</v>
      </c>
      <c r="AQ37">
        <f>IF(AND('Sniper Rifle'!B40=4,'Sniper Rifle'!V40="Yes"),1,0)</f>
        <v>0</v>
      </c>
      <c r="AR37">
        <f>IF(AND('Sniper Rifle'!B40=5,'Sniper Rifle'!V40="Yes"),1,0)</f>
        <v>0</v>
      </c>
      <c r="AS37">
        <f>IF(AND('Sniper Rifle'!B40=6,'Sniper Rifle'!V40="Yes"),1,0)</f>
        <v>0</v>
      </c>
      <c r="AT37">
        <f>IF(AND('Sniper Rifle'!B40=7,'Sniper Rifle'!V40="Yes"),1,0)</f>
        <v>0</v>
      </c>
      <c r="AU37">
        <f>IF(AND('Sniper Rifle'!B40=8,'Sniper Rifle'!V40="Yes"),1,0)</f>
        <v>0</v>
      </c>
      <c r="AW37">
        <f>IF(AND('Spacer Rifle'!B40=1,'Spacer Rifle'!V40="Yes"),1,0)</f>
        <v>0</v>
      </c>
      <c r="AX37">
        <f>IF(AND('Spacer Rifle'!B40=2,'Spacer Rifle'!V40="Yes"),1,0)</f>
        <v>0</v>
      </c>
      <c r="AY37">
        <f>IF(AND('Spacer Rifle'!B40=3,'Spacer Rifle'!V40="Yes"),1,0)</f>
        <v>0</v>
      </c>
      <c r="AZ37">
        <f>IF(AND('Spacer Rifle'!B40=4,'Spacer Rifle'!V40="Yes"),1,0)</f>
        <v>0</v>
      </c>
      <c r="BA37">
        <f>IF(AND('Spacer Rifle'!B40=5,'Spacer Rifle'!V40="Yes"),1,0)</f>
        <v>0</v>
      </c>
      <c r="BB37">
        <f>IF(AND('Spacer Rifle'!B40=6,'Spacer Rifle'!V40="Yes"),1,0)</f>
        <v>0</v>
      </c>
      <c r="BC37">
        <f>IF(AND('Spacer Rifle'!B40=7,'Spacer Rifle'!V40="Yes"),1,0)</f>
        <v>0</v>
      </c>
      <c r="BD37">
        <f>IF(AND('Spacer Rifle'!B40=8,'Spacer Rifle'!V40="Yes"),1,0)</f>
        <v>0</v>
      </c>
      <c r="BF37">
        <f>IF(AND(LMG!B41=1,LMG!V41="Yes"),1,0)</f>
        <v>0</v>
      </c>
      <c r="BG37">
        <f>IF(AND(LMG!B41=2,LMG!V41="Yes"),1,0)</f>
        <v>0</v>
      </c>
      <c r="BH37">
        <f>IF(AND(LMG!B41=3,LMG!V41="Yes"),1,0)</f>
        <v>0</v>
      </c>
      <c r="BI37">
        <f>IF(AND(LMG!B41=4,LMG!V41="Yes"),1,0)</f>
        <v>0</v>
      </c>
      <c r="BJ37">
        <f>IF(AND(LMG!B41=5,LMG!V41="Yes"),1,0)</f>
        <v>0</v>
      </c>
      <c r="BK37">
        <f>IF(AND(LMG!B41=6,LMG!V41="Yes"),1,0)</f>
        <v>0</v>
      </c>
      <c r="BL37">
        <f>IF(AND(LMG!B41=7,LMG!V41="Yes"),1,0)</f>
        <v>0</v>
      </c>
      <c r="BM37">
        <f>IF(AND(LMG!B41=8,LMG!V41="Yes"),1,0)</f>
        <v>0</v>
      </c>
      <c r="BO37">
        <f>IF(AND(Shotgun!B41=1,Shotgun!V41="Yes"),1,0)</f>
        <v>0</v>
      </c>
      <c r="BP37">
        <f>IF(AND(Shotgun!B41=2,Shotgun!V41="Yes"),1,0)</f>
        <v>0</v>
      </c>
      <c r="BQ37">
        <f>IF(AND(Shotgun!B41=3,Shotgun!V41="Yes"),1,0)</f>
        <v>0</v>
      </c>
      <c r="BR37">
        <f>IF(AND(Shotgun!B41=4,Shotgun!V41="Yes"),1,0)</f>
        <v>0</v>
      </c>
      <c r="BS37">
        <f>IF(AND(Shotgun!B41=5,Shotgun!V41="Yes"),1,0)</f>
        <v>0</v>
      </c>
      <c r="BT37">
        <f>IF(AND(Shotgun!B41=6,Shotgun!V41="Yes"),1,0)</f>
        <v>0</v>
      </c>
      <c r="BU37">
        <f>IF(AND(Shotgun!B41=7,Shotgun!V41="Yes"),1,0)</f>
        <v>0</v>
      </c>
      <c r="BV37">
        <f>IF(AND(Shotgun!B41=8,Shotgun!V41="Yes"),1,0)</f>
        <v>0</v>
      </c>
      <c r="BX37">
        <f>IF(AND(Melee!B39=1,Melee!S39="Yes"),1,0)</f>
        <v>0</v>
      </c>
      <c r="BY37">
        <f>IF(AND(Melee!B39=2,Melee!S39="Yes"),1,0)</f>
        <v>0</v>
      </c>
      <c r="BZ37">
        <f>IF(AND(Melee!B39=3,Melee!S39="Yes"),1,0)</f>
        <v>0</v>
      </c>
      <c r="CA37">
        <f>IF(AND(Melee!B39=4,Melee!S39="Yes"),1,0)</f>
        <v>0</v>
      </c>
      <c r="CB37">
        <f>IF(AND(Melee!B39=5,Melee!S39="Yes"),1,0)</f>
        <v>0</v>
      </c>
      <c r="CC37">
        <f>IF(AND(Melee!B39=6,Melee!S39="Yes"),1,0)</f>
        <v>0</v>
      </c>
      <c r="CD37">
        <f>IF(AND(Melee!B39=7,Melee!S39="Yes"),1,0)</f>
        <v>0</v>
      </c>
      <c r="CE37">
        <f>IF(AND(Melee!B39=8,Melee!S39="Yes"),1,0)</f>
        <v>0</v>
      </c>
      <c r="CG37">
        <f>IF(AND(Misc!B38=1,Misc!O38="Yes"),1,0)</f>
        <v>0</v>
      </c>
      <c r="CH37">
        <f>IF(AND(Misc!B38=2,Misc!O38="Yes"),1,0)</f>
        <v>0</v>
      </c>
      <c r="CI37">
        <f>IF(AND(Misc!B38=3,Misc!O38="Yes"),1,0)</f>
        <v>0</v>
      </c>
      <c r="CJ37">
        <f>IF(AND(Misc!B38=4,Misc!O38="Yes"),1,0)</f>
        <v>0</v>
      </c>
      <c r="CK37">
        <f>IF(AND(Misc!B38=5,Misc!O38="Yes"),1,0)</f>
        <v>0</v>
      </c>
      <c r="CL37">
        <f>IF(AND(Misc!B38=6,Misc!O38="Yes"),1,0)</f>
        <v>0</v>
      </c>
      <c r="CM37">
        <f>IF(AND(Misc!B38=7,Misc!O38="Yes"),1,0)</f>
        <v>0</v>
      </c>
      <c r="CN37">
        <f>IF(AND(Misc!B38=8,Misc!O38="Yes"),1,0)</f>
        <v>0</v>
      </c>
    </row>
    <row r="38" spans="4:92">
      <c r="D38">
        <f>IF(AND(Handgun!B41=1,Handgun!V41="Yes"),1,0)</f>
        <v>0</v>
      </c>
      <c r="E38">
        <f>IF(AND(Handgun!B41=2,Handgun!V41="Yes"),1,0)</f>
        <v>0</v>
      </c>
      <c r="F38">
        <f>IF(AND(Handgun!B41=3,Handgun!V41="Yes"),1,0)</f>
        <v>0</v>
      </c>
      <c r="G38">
        <f>IF(AND(Handgun!B41=4,Handgun!V41="Yes"),1,0)</f>
        <v>0</v>
      </c>
      <c r="H38">
        <f>IF(AND(Handgun!B41=5,Handgun!V41="Yes"),1,0)</f>
        <v>0</v>
      </c>
      <c r="I38">
        <f>IF(AND(Handgun!B41=6,Handgun!V41="Yes"),1,0)</f>
        <v>0</v>
      </c>
      <c r="J38">
        <f>IF(AND(Handgun!B41=7,Handgun!V41="Yes"),1,0)</f>
        <v>0</v>
      </c>
      <c r="K38">
        <f>IF(AND(Handgun!B41=8,Handgun!V41="Yes"),1,0)</f>
        <v>0</v>
      </c>
      <c r="M38">
        <f>IF(AND(Revolver!B41=1,Revolver!V41="Yes"),1,0)</f>
        <v>0</v>
      </c>
      <c r="N38">
        <f>IF(AND(Revolver!B41=1,Revolver!V41="Yes"),1,0)</f>
        <v>0</v>
      </c>
      <c r="O38">
        <f>IF(AND(Revolver!B41=1,Revolver!V41="Yes"),1,0)</f>
        <v>0</v>
      </c>
      <c r="P38">
        <f>IF(AND(Revolver!B41=1,Revolver!V41="Yes"),1,0)</f>
        <v>0</v>
      </c>
      <c r="Q38">
        <f>IF(AND(Revolver!B41=5,Revolver!V41="Yes"),1,0)</f>
        <v>0</v>
      </c>
      <c r="R38">
        <f>IF(AND(Revolver!B41=6,Revolver!V41="Yes"),1,0)</f>
        <v>0</v>
      </c>
      <c r="S38">
        <f>IF(AND(Revolver!B41=7,Revolver!V41="Yes"),1,0)</f>
        <v>0</v>
      </c>
      <c r="T38">
        <f>IF(AND(Revolver!B41=8,Revolver!V41="Yes"),1,0)</f>
        <v>0</v>
      </c>
      <c r="V38">
        <f>IF(AND(SMG!B42=1,SMG!V42="Yes"),1,0)</f>
        <v>0</v>
      </c>
      <c r="W38">
        <f>IF(AND(SMG!B42=2,SMG!V42="Yes"),1,0)</f>
        <v>0</v>
      </c>
      <c r="X38">
        <f>IF(AND(SMG!B42=3,SMG!V42="Yes"),1,0)</f>
        <v>0</v>
      </c>
      <c r="Y38">
        <f>IF(AND(SMG!B42=4,SMG!V42="Yes"),1,0)</f>
        <v>0</v>
      </c>
      <c r="Z38">
        <f>IF(AND(SMG!B42=5,SMG!V42="Yes"),1,0)</f>
        <v>0</v>
      </c>
      <c r="AA38">
        <f>IF(AND(SMG!B42=6,SMG!V42="Yes"),1,0)</f>
        <v>0</v>
      </c>
      <c r="AB38">
        <f>IF(AND(SMG!B42=7,SMG!V42="Yes"),1,0)</f>
        <v>0</v>
      </c>
      <c r="AC38">
        <f>IF(AND(SMG!B42=8,SMG!V42="Yes"),1,0)</f>
        <v>0</v>
      </c>
      <c r="AE38">
        <f>IF(AND(Rifle!B41=1,Rifle!V41="Yes"),1,0)</f>
        <v>0</v>
      </c>
      <c r="AF38">
        <f>IF(AND(Rifle!B41=2,Rifle!V41="Yes"),1,0)</f>
        <v>0</v>
      </c>
      <c r="AG38">
        <f>IF(AND(Rifle!B41=3,Rifle!V41="Yes"),1,0)</f>
        <v>0</v>
      </c>
      <c r="AH38">
        <f>IF(AND(Rifle!B41=4,Rifle!V41="Yes"),1,0)</f>
        <v>0</v>
      </c>
      <c r="AI38">
        <f>IF(AND(Rifle!B41=5,Rifle!V41="Yes"),1,0)</f>
        <v>0</v>
      </c>
      <c r="AJ38">
        <f>IF(AND(Rifle!B41=6,Rifle!V41="Yes"),1,0)</f>
        <v>0</v>
      </c>
      <c r="AK38">
        <f>IF(AND(Rifle!B41=7,Rifle!V41="Yes"),1,0)</f>
        <v>0</v>
      </c>
      <c r="AL38">
        <f>IF(AND(Rifle!B41=8,Rifle!V41="Yes"),1,0)</f>
        <v>0</v>
      </c>
      <c r="AN38">
        <f>IF(AND('Sniper Rifle'!B41=1,'Sniper Rifle'!V41="Yes"),1,0)</f>
        <v>0</v>
      </c>
      <c r="AO38">
        <f>IF(AND('Sniper Rifle'!B41=2,'Sniper Rifle'!V41="Yes"),1,0)</f>
        <v>0</v>
      </c>
      <c r="AP38">
        <f>IF(AND('Sniper Rifle'!B41=3,'Sniper Rifle'!V41="Yes"),1,0)</f>
        <v>0</v>
      </c>
      <c r="AQ38">
        <f>IF(AND('Sniper Rifle'!B41=4,'Sniper Rifle'!V41="Yes"),1,0)</f>
        <v>0</v>
      </c>
      <c r="AR38">
        <f>IF(AND('Sniper Rifle'!B41=5,'Sniper Rifle'!V41="Yes"),1,0)</f>
        <v>0</v>
      </c>
      <c r="AS38">
        <f>IF(AND('Sniper Rifle'!B41=6,'Sniper Rifle'!V41="Yes"),1,0)</f>
        <v>0</v>
      </c>
      <c r="AT38">
        <f>IF(AND('Sniper Rifle'!B41=7,'Sniper Rifle'!V41="Yes"),1,0)</f>
        <v>0</v>
      </c>
      <c r="AU38">
        <f>IF(AND('Sniper Rifle'!B41=8,'Sniper Rifle'!V41="Yes"),1,0)</f>
        <v>0</v>
      </c>
      <c r="AW38">
        <f>IF(AND('Spacer Rifle'!B41=1,'Spacer Rifle'!V41="Yes"),1,0)</f>
        <v>0</v>
      </c>
      <c r="AX38">
        <f>IF(AND('Spacer Rifle'!B41=2,'Spacer Rifle'!V41="Yes"),1,0)</f>
        <v>0</v>
      </c>
      <c r="AY38">
        <f>IF(AND('Spacer Rifle'!B41=3,'Spacer Rifle'!V41="Yes"),1,0)</f>
        <v>0</v>
      </c>
      <c r="AZ38">
        <f>IF(AND('Spacer Rifle'!B41=4,'Spacer Rifle'!V41="Yes"),1,0)</f>
        <v>0</v>
      </c>
      <c r="BA38">
        <f>IF(AND('Spacer Rifle'!B41=5,'Spacer Rifle'!V41="Yes"),1,0)</f>
        <v>0</v>
      </c>
      <c r="BB38">
        <f>IF(AND('Spacer Rifle'!B41=6,'Spacer Rifle'!V41="Yes"),1,0)</f>
        <v>0</v>
      </c>
      <c r="BC38">
        <f>IF(AND('Spacer Rifle'!B41=7,'Spacer Rifle'!V41="Yes"),1,0)</f>
        <v>0</v>
      </c>
      <c r="BD38">
        <f>IF(AND('Spacer Rifle'!B41=8,'Spacer Rifle'!V41="Yes"),1,0)</f>
        <v>0</v>
      </c>
      <c r="BF38">
        <f>IF(AND(LMG!B42=1,LMG!V42="Yes"),1,0)</f>
        <v>0</v>
      </c>
      <c r="BG38">
        <f>IF(AND(LMG!B42=2,LMG!V42="Yes"),1,0)</f>
        <v>0</v>
      </c>
      <c r="BH38">
        <f>IF(AND(LMG!B42=3,LMG!V42="Yes"),1,0)</f>
        <v>0</v>
      </c>
      <c r="BI38">
        <f>IF(AND(LMG!B42=4,LMG!V42="Yes"),1,0)</f>
        <v>0</v>
      </c>
      <c r="BJ38">
        <f>IF(AND(LMG!B42=5,LMG!V42="Yes"),1,0)</f>
        <v>0</v>
      </c>
      <c r="BK38">
        <f>IF(AND(LMG!B42=6,LMG!V42="Yes"),1,0)</f>
        <v>0</v>
      </c>
      <c r="BL38">
        <f>IF(AND(LMG!B42=7,LMG!V42="Yes"),1,0)</f>
        <v>0</v>
      </c>
      <c r="BM38">
        <f>IF(AND(LMG!B42=8,LMG!V42="Yes"),1,0)</f>
        <v>0</v>
      </c>
      <c r="BO38">
        <f>IF(AND(Shotgun!B42=1,Shotgun!V42="Yes"),1,0)</f>
        <v>0</v>
      </c>
      <c r="BP38">
        <f>IF(AND(Shotgun!B42=2,Shotgun!V42="Yes"),1,0)</f>
        <v>0</v>
      </c>
      <c r="BQ38">
        <f>IF(AND(Shotgun!B42=3,Shotgun!V42="Yes"),1,0)</f>
        <v>0</v>
      </c>
      <c r="BR38">
        <f>IF(AND(Shotgun!B42=4,Shotgun!V42="Yes"),1,0)</f>
        <v>0</v>
      </c>
      <c r="BS38">
        <f>IF(AND(Shotgun!B42=5,Shotgun!V42="Yes"),1,0)</f>
        <v>0</v>
      </c>
      <c r="BT38">
        <f>IF(AND(Shotgun!B42=6,Shotgun!V42="Yes"),1,0)</f>
        <v>0</v>
      </c>
      <c r="BU38">
        <f>IF(AND(Shotgun!B42=7,Shotgun!V42="Yes"),1,0)</f>
        <v>0</v>
      </c>
      <c r="BV38">
        <f>IF(AND(Shotgun!B42=8,Shotgun!V42="Yes"),1,0)</f>
        <v>0</v>
      </c>
      <c r="BX38">
        <f>IF(AND(Melee!B40=1,Melee!S40="Yes"),1,0)</f>
        <v>0</v>
      </c>
      <c r="BY38">
        <f>IF(AND(Melee!B40=2,Melee!S40="Yes"),1,0)</f>
        <v>0</v>
      </c>
      <c r="BZ38">
        <f>IF(AND(Melee!B40=3,Melee!S40="Yes"),1,0)</f>
        <v>0</v>
      </c>
      <c r="CA38">
        <f>IF(AND(Melee!B40=4,Melee!S40="Yes"),1,0)</f>
        <v>0</v>
      </c>
      <c r="CB38">
        <f>IF(AND(Melee!B40=5,Melee!S40="Yes"),1,0)</f>
        <v>0</v>
      </c>
      <c r="CC38">
        <f>IF(AND(Melee!B40=6,Melee!S40="Yes"),1,0)</f>
        <v>0</v>
      </c>
      <c r="CD38">
        <f>IF(AND(Melee!B40=7,Melee!S40="Yes"),1,0)</f>
        <v>0</v>
      </c>
      <c r="CE38">
        <f>IF(AND(Melee!B40=8,Melee!S40="Yes"),1,0)</f>
        <v>0</v>
      </c>
      <c r="CG38">
        <f>IF(AND(Misc!B39=1,Misc!O39="Yes"),1,0)</f>
        <v>0</v>
      </c>
      <c r="CH38">
        <f>IF(AND(Misc!B39=2,Misc!O39="Yes"),1,0)</f>
        <v>0</v>
      </c>
      <c r="CI38">
        <f>IF(AND(Misc!B39=3,Misc!O39="Yes"),1,0)</f>
        <v>0</v>
      </c>
      <c r="CJ38">
        <f>IF(AND(Misc!B39=4,Misc!O39="Yes"),1,0)</f>
        <v>0</v>
      </c>
      <c r="CK38">
        <f>IF(AND(Misc!B39=5,Misc!O39="Yes"),1,0)</f>
        <v>0</v>
      </c>
      <c r="CL38">
        <f>IF(AND(Misc!B39=6,Misc!O39="Yes"),1,0)</f>
        <v>0</v>
      </c>
      <c r="CM38">
        <f>IF(AND(Misc!B39=7,Misc!O39="Yes"),1,0)</f>
        <v>0</v>
      </c>
      <c r="CN38">
        <f>IF(AND(Misc!B39=8,Misc!O39="Yes"),1,0)</f>
        <v>0</v>
      </c>
    </row>
    <row r="39" spans="4:92">
      <c r="D39">
        <f>IF(AND(Handgun!B42=1,Handgun!V42="Yes"),1,0)</f>
        <v>0</v>
      </c>
      <c r="E39">
        <f>IF(AND(Handgun!B42=2,Handgun!V42="Yes"),1,0)</f>
        <v>0</v>
      </c>
      <c r="F39">
        <f>IF(AND(Handgun!B42=3,Handgun!V42="Yes"),1,0)</f>
        <v>0</v>
      </c>
      <c r="G39">
        <f>IF(AND(Handgun!B42=4,Handgun!V42="Yes"),1,0)</f>
        <v>0</v>
      </c>
      <c r="H39">
        <f>IF(AND(Handgun!B42=5,Handgun!V42="Yes"),1,0)</f>
        <v>0</v>
      </c>
      <c r="I39">
        <f>IF(AND(Handgun!B42=6,Handgun!V42="Yes"),1,0)</f>
        <v>0</v>
      </c>
      <c r="J39">
        <f>IF(AND(Handgun!B42=7,Handgun!V42="Yes"),1,0)</f>
        <v>0</v>
      </c>
      <c r="K39">
        <f>IF(AND(Handgun!B42=8,Handgun!V42="Yes"),1,0)</f>
        <v>0</v>
      </c>
      <c r="M39">
        <f>IF(AND(Revolver!B42=1,Revolver!V42="Yes"),1,0)</f>
        <v>0</v>
      </c>
      <c r="N39">
        <f>IF(AND(Revolver!B42=1,Revolver!V42="Yes"),1,0)</f>
        <v>0</v>
      </c>
      <c r="O39">
        <f>IF(AND(Revolver!B42=1,Revolver!V42="Yes"),1,0)</f>
        <v>0</v>
      </c>
      <c r="P39">
        <f>IF(AND(Revolver!B42=1,Revolver!V42="Yes"),1,0)</f>
        <v>0</v>
      </c>
      <c r="Q39">
        <f>IF(AND(Revolver!B42=5,Revolver!V42="Yes"),1,0)</f>
        <v>0</v>
      </c>
      <c r="R39">
        <f>IF(AND(Revolver!B42=6,Revolver!V42="Yes"),1,0)</f>
        <v>0</v>
      </c>
      <c r="S39">
        <f>IF(AND(Revolver!B42=7,Revolver!V42="Yes"),1,0)</f>
        <v>0</v>
      </c>
      <c r="T39">
        <f>IF(AND(Revolver!B42=8,Revolver!V42="Yes"),1,0)</f>
        <v>0</v>
      </c>
      <c r="V39">
        <f>IF(AND(SMG!B43=1,SMG!V43="Yes"),1,0)</f>
        <v>0</v>
      </c>
      <c r="W39">
        <f>IF(AND(SMG!B43=2,SMG!V43="Yes"),1,0)</f>
        <v>0</v>
      </c>
      <c r="X39">
        <f>IF(AND(SMG!B43=3,SMG!V43="Yes"),1,0)</f>
        <v>0</v>
      </c>
      <c r="Y39">
        <f>IF(AND(SMG!B43=4,SMG!V43="Yes"),1,0)</f>
        <v>0</v>
      </c>
      <c r="Z39">
        <f>IF(AND(SMG!B43=5,SMG!V43="Yes"),1,0)</f>
        <v>0</v>
      </c>
      <c r="AA39">
        <f>IF(AND(SMG!B43=6,SMG!V43="Yes"),1,0)</f>
        <v>0</v>
      </c>
      <c r="AB39">
        <f>IF(AND(SMG!B43=7,SMG!V43="Yes"),1,0)</f>
        <v>0</v>
      </c>
      <c r="AC39">
        <f>IF(AND(SMG!B43=8,SMG!V43="Yes"),1,0)</f>
        <v>0</v>
      </c>
      <c r="AE39">
        <f>IF(AND(Rifle!B42=1,Rifle!V42="Yes"),1,0)</f>
        <v>0</v>
      </c>
      <c r="AF39">
        <f>IF(AND(Rifle!B42=2,Rifle!V42="Yes"),1,0)</f>
        <v>0</v>
      </c>
      <c r="AG39">
        <f>IF(AND(Rifle!B42=3,Rifle!V42="Yes"),1,0)</f>
        <v>0</v>
      </c>
      <c r="AH39">
        <f>IF(AND(Rifle!B42=4,Rifle!V42="Yes"),1,0)</f>
        <v>0</v>
      </c>
      <c r="AI39">
        <f>IF(AND(Rifle!B42=5,Rifle!V42="Yes"),1,0)</f>
        <v>0</v>
      </c>
      <c r="AJ39">
        <f>IF(AND(Rifle!B42=6,Rifle!V42="Yes"),1,0)</f>
        <v>0</v>
      </c>
      <c r="AK39">
        <f>IF(AND(Rifle!B42=7,Rifle!V42="Yes"),1,0)</f>
        <v>0</v>
      </c>
      <c r="AL39">
        <f>IF(AND(Rifle!B42=8,Rifle!V42="Yes"),1,0)</f>
        <v>0</v>
      </c>
      <c r="AN39">
        <f>IF(AND('Sniper Rifle'!B42=1,'Sniper Rifle'!V42="Yes"),1,0)</f>
        <v>0</v>
      </c>
      <c r="AO39">
        <f>IF(AND('Sniper Rifle'!B42=2,'Sniper Rifle'!V42="Yes"),1,0)</f>
        <v>0</v>
      </c>
      <c r="AP39">
        <f>IF(AND('Sniper Rifle'!B42=3,'Sniper Rifle'!V42="Yes"),1,0)</f>
        <v>0</v>
      </c>
      <c r="AQ39">
        <f>IF(AND('Sniper Rifle'!B42=4,'Sniper Rifle'!V42="Yes"),1,0)</f>
        <v>0</v>
      </c>
      <c r="AR39">
        <f>IF(AND('Sniper Rifle'!B42=5,'Sniper Rifle'!V42="Yes"),1,0)</f>
        <v>0</v>
      </c>
      <c r="AS39">
        <f>IF(AND('Sniper Rifle'!B42=6,'Sniper Rifle'!V42="Yes"),1,0)</f>
        <v>0</v>
      </c>
      <c r="AT39">
        <f>IF(AND('Sniper Rifle'!B42=7,'Sniper Rifle'!V42="Yes"),1,0)</f>
        <v>0</v>
      </c>
      <c r="AU39">
        <f>IF(AND('Sniper Rifle'!B42=8,'Sniper Rifle'!V42="Yes"),1,0)</f>
        <v>0</v>
      </c>
      <c r="AW39">
        <f>IF(AND('Spacer Rifle'!B42=1,'Spacer Rifle'!V42="Yes"),1,0)</f>
        <v>0</v>
      </c>
      <c r="AX39">
        <f>IF(AND('Spacer Rifle'!B42=2,'Spacer Rifle'!V42="Yes"),1,0)</f>
        <v>0</v>
      </c>
      <c r="AY39">
        <f>IF(AND('Spacer Rifle'!B42=3,'Spacer Rifle'!V42="Yes"),1,0)</f>
        <v>0</v>
      </c>
      <c r="AZ39">
        <f>IF(AND('Spacer Rifle'!B42=4,'Spacer Rifle'!V42="Yes"),1,0)</f>
        <v>0</v>
      </c>
      <c r="BA39">
        <f>IF(AND('Spacer Rifle'!B42=5,'Spacer Rifle'!V42="Yes"),1,0)</f>
        <v>0</v>
      </c>
      <c r="BB39">
        <f>IF(AND('Spacer Rifle'!B42=6,'Spacer Rifle'!V42="Yes"),1,0)</f>
        <v>0</v>
      </c>
      <c r="BC39">
        <f>IF(AND('Spacer Rifle'!B42=7,'Spacer Rifle'!V42="Yes"),1,0)</f>
        <v>0</v>
      </c>
      <c r="BD39">
        <f>IF(AND('Spacer Rifle'!B42=8,'Spacer Rifle'!V42="Yes"),1,0)</f>
        <v>0</v>
      </c>
      <c r="BF39">
        <f>IF(AND(LMG!B43=1,LMG!V43="Yes"),1,0)</f>
        <v>0</v>
      </c>
      <c r="BG39">
        <f>IF(AND(LMG!B43=2,LMG!V43="Yes"),1,0)</f>
        <v>0</v>
      </c>
      <c r="BH39">
        <f>IF(AND(LMG!B43=3,LMG!V43="Yes"),1,0)</f>
        <v>0</v>
      </c>
      <c r="BI39">
        <f>IF(AND(LMG!B43=4,LMG!V43="Yes"),1,0)</f>
        <v>0</v>
      </c>
      <c r="BJ39">
        <f>IF(AND(LMG!B43=5,LMG!V43="Yes"),1,0)</f>
        <v>0</v>
      </c>
      <c r="BK39">
        <f>IF(AND(LMG!B43=6,LMG!V43="Yes"),1,0)</f>
        <v>0</v>
      </c>
      <c r="BL39">
        <f>IF(AND(LMG!B43=7,LMG!V43="Yes"),1,0)</f>
        <v>0</v>
      </c>
      <c r="BM39">
        <f>IF(AND(LMG!B43=8,LMG!V43="Yes"),1,0)</f>
        <v>0</v>
      </c>
      <c r="BO39">
        <f>IF(AND(Shotgun!B43=1,Shotgun!V43="Yes"),1,0)</f>
        <v>0</v>
      </c>
      <c r="BP39">
        <f>IF(AND(Shotgun!B43=2,Shotgun!V43="Yes"),1,0)</f>
        <v>0</v>
      </c>
      <c r="BQ39">
        <f>IF(AND(Shotgun!B43=3,Shotgun!V43="Yes"),1,0)</f>
        <v>0</v>
      </c>
      <c r="BR39">
        <f>IF(AND(Shotgun!B43=4,Shotgun!V43="Yes"),1,0)</f>
        <v>0</v>
      </c>
      <c r="BS39">
        <f>IF(AND(Shotgun!B43=5,Shotgun!V43="Yes"),1,0)</f>
        <v>0</v>
      </c>
      <c r="BT39">
        <f>IF(AND(Shotgun!B43=6,Shotgun!V43="Yes"),1,0)</f>
        <v>0</v>
      </c>
      <c r="BU39">
        <f>IF(AND(Shotgun!B43=7,Shotgun!V43="Yes"),1,0)</f>
        <v>0</v>
      </c>
      <c r="BV39">
        <f>IF(AND(Shotgun!B43=8,Shotgun!V43="Yes"),1,0)</f>
        <v>0</v>
      </c>
      <c r="BX39">
        <f>IF(AND(Melee!B41=1,Melee!S41="Yes"),1,0)</f>
        <v>0</v>
      </c>
      <c r="BY39">
        <f>IF(AND(Melee!B41=2,Melee!S41="Yes"),1,0)</f>
        <v>0</v>
      </c>
      <c r="BZ39">
        <f>IF(AND(Melee!B41=3,Melee!S41="Yes"),1,0)</f>
        <v>0</v>
      </c>
      <c r="CA39">
        <f>IF(AND(Melee!B41=4,Melee!S41="Yes"),1,0)</f>
        <v>0</v>
      </c>
      <c r="CB39">
        <f>IF(AND(Melee!B41=5,Melee!S41="Yes"),1,0)</f>
        <v>0</v>
      </c>
      <c r="CC39">
        <f>IF(AND(Melee!B41=6,Melee!S41="Yes"),1,0)</f>
        <v>0</v>
      </c>
      <c r="CD39">
        <f>IF(AND(Melee!B41=7,Melee!S41="Yes"),1,0)</f>
        <v>0</v>
      </c>
      <c r="CE39">
        <f>IF(AND(Melee!B41=8,Melee!S41="Yes"),1,0)</f>
        <v>0</v>
      </c>
      <c r="CG39">
        <f>IF(AND(Misc!B40=1,Misc!O40="Yes"),1,0)</f>
        <v>0</v>
      </c>
      <c r="CH39">
        <f>IF(AND(Misc!B40=2,Misc!O40="Yes"),1,0)</f>
        <v>0</v>
      </c>
      <c r="CI39">
        <f>IF(AND(Misc!B40=3,Misc!O40="Yes"),1,0)</f>
        <v>0</v>
      </c>
      <c r="CJ39">
        <f>IF(AND(Misc!B40=4,Misc!O40="Yes"),1,0)</f>
        <v>0</v>
      </c>
      <c r="CK39">
        <f>IF(AND(Misc!B40=5,Misc!O40="Yes"),1,0)</f>
        <v>0</v>
      </c>
      <c r="CL39">
        <f>IF(AND(Misc!B40=6,Misc!O40="Yes"),1,0)</f>
        <v>0</v>
      </c>
      <c r="CM39">
        <f>IF(AND(Misc!B40=7,Misc!O40="Yes"),1,0)</f>
        <v>0</v>
      </c>
      <c r="CN39">
        <f>IF(AND(Misc!B40=8,Misc!O40="Yes"),1,0)</f>
        <v>0</v>
      </c>
    </row>
    <row r="40" spans="4:92">
      <c r="D40">
        <f>IF(AND(Handgun!B43=1,Handgun!V43="Yes"),1,0)</f>
        <v>0</v>
      </c>
      <c r="E40">
        <f>IF(AND(Handgun!B43=2,Handgun!V43="Yes"),1,0)</f>
        <v>0</v>
      </c>
      <c r="F40">
        <f>IF(AND(Handgun!B43=3,Handgun!V43="Yes"),1,0)</f>
        <v>0</v>
      </c>
      <c r="G40">
        <f>IF(AND(Handgun!B43=4,Handgun!V43="Yes"),1,0)</f>
        <v>0</v>
      </c>
      <c r="H40">
        <f>IF(AND(Handgun!B43=5,Handgun!V43="Yes"),1,0)</f>
        <v>0</v>
      </c>
      <c r="I40">
        <f>IF(AND(Handgun!B43=6,Handgun!V43="Yes"),1,0)</f>
        <v>0</v>
      </c>
      <c r="J40">
        <f>IF(AND(Handgun!B43=7,Handgun!V43="Yes"),1,0)</f>
        <v>0</v>
      </c>
      <c r="K40">
        <f>IF(AND(Handgun!B43=8,Handgun!V43="Yes"),1,0)</f>
        <v>0</v>
      </c>
      <c r="M40">
        <f>IF(AND(Revolver!B43=1,Revolver!V43="Yes"),1,0)</f>
        <v>0</v>
      </c>
      <c r="N40">
        <f>IF(AND(Revolver!B43=1,Revolver!V43="Yes"),1,0)</f>
        <v>0</v>
      </c>
      <c r="O40">
        <f>IF(AND(Revolver!B43=1,Revolver!V43="Yes"),1,0)</f>
        <v>0</v>
      </c>
      <c r="P40">
        <f>IF(AND(Revolver!B43=1,Revolver!V43="Yes"),1,0)</f>
        <v>0</v>
      </c>
      <c r="Q40">
        <f>IF(AND(Revolver!B43=5,Revolver!V43="Yes"),1,0)</f>
        <v>0</v>
      </c>
      <c r="R40">
        <f>IF(AND(Revolver!B43=6,Revolver!V43="Yes"),1,0)</f>
        <v>0</v>
      </c>
      <c r="S40">
        <f>IF(AND(Revolver!B43=7,Revolver!V43="Yes"),1,0)</f>
        <v>0</v>
      </c>
      <c r="T40">
        <f>IF(AND(Revolver!B43=8,Revolver!V43="Yes"),1,0)</f>
        <v>0</v>
      </c>
      <c r="V40">
        <f>IF(AND(SMG!B44=1,SMG!V44="Yes"),1,0)</f>
        <v>0</v>
      </c>
      <c r="W40">
        <f>IF(AND(SMG!B44=2,SMG!V44="Yes"),1,0)</f>
        <v>0</v>
      </c>
      <c r="X40">
        <f>IF(AND(SMG!B44=3,SMG!V44="Yes"),1,0)</f>
        <v>0</v>
      </c>
      <c r="Y40">
        <f>IF(AND(SMG!B44=4,SMG!V44="Yes"),1,0)</f>
        <v>0</v>
      </c>
      <c r="Z40">
        <f>IF(AND(SMG!B44=5,SMG!V44="Yes"),1,0)</f>
        <v>0</v>
      </c>
      <c r="AA40">
        <f>IF(AND(SMG!B44=6,SMG!V44="Yes"),1,0)</f>
        <v>0</v>
      </c>
      <c r="AB40">
        <f>IF(AND(SMG!B44=7,SMG!V44="Yes"),1,0)</f>
        <v>0</v>
      </c>
      <c r="AC40">
        <f>IF(AND(SMG!B44=8,SMG!V44="Yes"),1,0)</f>
        <v>0</v>
      </c>
      <c r="AE40">
        <f>IF(AND(Rifle!B43=1,Rifle!V43="Yes"),1,0)</f>
        <v>0</v>
      </c>
      <c r="AF40">
        <f>IF(AND(Rifle!B43=2,Rifle!V43="Yes"),1,0)</f>
        <v>0</v>
      </c>
      <c r="AG40">
        <f>IF(AND(Rifle!B43=3,Rifle!V43="Yes"),1,0)</f>
        <v>0</v>
      </c>
      <c r="AH40">
        <f>IF(AND(Rifle!B43=4,Rifle!V43="Yes"),1,0)</f>
        <v>0</v>
      </c>
      <c r="AI40">
        <f>IF(AND(Rifle!B43=5,Rifle!V43="Yes"),1,0)</f>
        <v>0</v>
      </c>
      <c r="AJ40">
        <f>IF(AND(Rifle!B43=6,Rifle!V43="Yes"),1,0)</f>
        <v>0</v>
      </c>
      <c r="AK40">
        <f>IF(AND(Rifle!B43=7,Rifle!V43="Yes"),1,0)</f>
        <v>0</v>
      </c>
      <c r="AL40">
        <f>IF(AND(Rifle!B43=8,Rifle!V43="Yes"),1,0)</f>
        <v>0</v>
      </c>
      <c r="AN40">
        <f>IF(AND('Sniper Rifle'!B43=1,'Sniper Rifle'!V43="Yes"),1,0)</f>
        <v>0</v>
      </c>
      <c r="AO40">
        <f>IF(AND('Sniper Rifle'!B43=2,'Sniper Rifle'!V43="Yes"),1,0)</f>
        <v>0</v>
      </c>
      <c r="AP40">
        <f>IF(AND('Sniper Rifle'!B43=3,'Sniper Rifle'!V43="Yes"),1,0)</f>
        <v>0</v>
      </c>
      <c r="AQ40">
        <f>IF(AND('Sniper Rifle'!B43=4,'Sniper Rifle'!V43="Yes"),1,0)</f>
        <v>0</v>
      </c>
      <c r="AR40">
        <f>IF(AND('Sniper Rifle'!B43=5,'Sniper Rifle'!V43="Yes"),1,0)</f>
        <v>0</v>
      </c>
      <c r="AS40">
        <f>IF(AND('Sniper Rifle'!B43=6,'Sniper Rifle'!V43="Yes"),1,0)</f>
        <v>0</v>
      </c>
      <c r="AT40">
        <f>IF(AND('Sniper Rifle'!B43=7,'Sniper Rifle'!V43="Yes"),1,0)</f>
        <v>0</v>
      </c>
      <c r="AU40">
        <f>IF(AND('Sniper Rifle'!B43=8,'Sniper Rifle'!V43="Yes"),1,0)</f>
        <v>0</v>
      </c>
      <c r="AW40">
        <f>IF(AND('Spacer Rifle'!B43=1,'Spacer Rifle'!V43="Yes"),1,0)</f>
        <v>0</v>
      </c>
      <c r="AX40">
        <f>IF(AND('Spacer Rifle'!B43=2,'Spacer Rifle'!V43="Yes"),1,0)</f>
        <v>0</v>
      </c>
      <c r="AY40">
        <f>IF(AND('Spacer Rifle'!B43=3,'Spacer Rifle'!V43="Yes"),1,0)</f>
        <v>0</v>
      </c>
      <c r="AZ40">
        <f>IF(AND('Spacer Rifle'!B43=4,'Spacer Rifle'!V43="Yes"),1,0)</f>
        <v>0</v>
      </c>
      <c r="BA40">
        <f>IF(AND('Spacer Rifle'!B43=5,'Spacer Rifle'!V43="Yes"),1,0)</f>
        <v>0</v>
      </c>
      <c r="BB40">
        <f>IF(AND('Spacer Rifle'!B43=6,'Spacer Rifle'!V43="Yes"),1,0)</f>
        <v>0</v>
      </c>
      <c r="BC40">
        <f>IF(AND('Spacer Rifle'!B43=7,'Spacer Rifle'!V43="Yes"),1,0)</f>
        <v>0</v>
      </c>
      <c r="BD40">
        <f>IF(AND('Spacer Rifle'!B43=8,'Spacer Rifle'!V43="Yes"),1,0)</f>
        <v>0</v>
      </c>
      <c r="BF40">
        <f>IF(AND(LMG!B44=1,LMG!V44="Yes"),1,0)</f>
        <v>0</v>
      </c>
      <c r="BG40">
        <f>IF(AND(LMG!B44=2,LMG!V44="Yes"),1,0)</f>
        <v>0</v>
      </c>
      <c r="BH40">
        <f>IF(AND(LMG!B44=3,LMG!V44="Yes"),1,0)</f>
        <v>0</v>
      </c>
      <c r="BI40">
        <f>IF(AND(LMG!B44=4,LMG!V44="Yes"),1,0)</f>
        <v>0</v>
      </c>
      <c r="BJ40">
        <f>IF(AND(LMG!B44=5,LMG!V44="Yes"),1,0)</f>
        <v>0</v>
      </c>
      <c r="BK40">
        <f>IF(AND(LMG!B44=6,LMG!V44="Yes"),1,0)</f>
        <v>0</v>
      </c>
      <c r="BL40">
        <f>IF(AND(LMG!B44=7,LMG!V44="Yes"),1,0)</f>
        <v>0</v>
      </c>
      <c r="BM40">
        <f>IF(AND(LMG!B44=8,LMG!V44="Yes"),1,0)</f>
        <v>0</v>
      </c>
      <c r="BO40">
        <f>IF(AND(Shotgun!B44=1,Shotgun!V44="Yes"),1,0)</f>
        <v>0</v>
      </c>
      <c r="BP40">
        <f>IF(AND(Shotgun!B44=2,Shotgun!V44="Yes"),1,0)</f>
        <v>0</v>
      </c>
      <c r="BQ40">
        <f>IF(AND(Shotgun!B44=3,Shotgun!V44="Yes"),1,0)</f>
        <v>0</v>
      </c>
      <c r="BR40">
        <f>IF(AND(Shotgun!B44=4,Shotgun!V44="Yes"),1,0)</f>
        <v>0</v>
      </c>
      <c r="BS40">
        <f>IF(AND(Shotgun!B44=5,Shotgun!V44="Yes"),1,0)</f>
        <v>0</v>
      </c>
      <c r="BT40">
        <f>IF(AND(Shotgun!B44=6,Shotgun!V44="Yes"),1,0)</f>
        <v>0</v>
      </c>
      <c r="BU40">
        <f>IF(AND(Shotgun!B44=7,Shotgun!V44="Yes"),1,0)</f>
        <v>0</v>
      </c>
      <c r="BV40">
        <f>IF(AND(Shotgun!B44=8,Shotgun!V44="Yes"),1,0)</f>
        <v>0</v>
      </c>
      <c r="BX40">
        <f>IF(AND(Melee!B42=1,Melee!S42="Yes"),1,0)</f>
        <v>0</v>
      </c>
      <c r="BY40">
        <f>IF(AND(Melee!B42=2,Melee!S42="Yes"),1,0)</f>
        <v>0</v>
      </c>
      <c r="BZ40">
        <f>IF(AND(Melee!B42=3,Melee!S42="Yes"),1,0)</f>
        <v>0</v>
      </c>
      <c r="CA40">
        <f>IF(AND(Melee!B42=4,Melee!S42="Yes"),1,0)</f>
        <v>0</v>
      </c>
      <c r="CB40">
        <f>IF(AND(Melee!B42=5,Melee!S42="Yes"),1,0)</f>
        <v>0</v>
      </c>
      <c r="CC40">
        <f>IF(AND(Melee!B42=6,Melee!S42="Yes"),1,0)</f>
        <v>0</v>
      </c>
      <c r="CD40">
        <f>IF(AND(Melee!B42=7,Melee!S42="Yes"),1,0)</f>
        <v>0</v>
      </c>
      <c r="CE40">
        <f>IF(AND(Melee!B42=8,Melee!S42="Yes"),1,0)</f>
        <v>0</v>
      </c>
      <c r="CG40">
        <f>IF(AND(Misc!B41=1,Misc!O41="Yes"),1,0)</f>
        <v>0</v>
      </c>
      <c r="CH40">
        <f>IF(AND(Misc!B41=2,Misc!O41="Yes"),1,0)</f>
        <v>0</v>
      </c>
      <c r="CI40">
        <f>IF(AND(Misc!B41=3,Misc!O41="Yes"),1,0)</f>
        <v>0</v>
      </c>
      <c r="CJ40">
        <f>IF(AND(Misc!B41=4,Misc!O41="Yes"),1,0)</f>
        <v>0</v>
      </c>
      <c r="CK40">
        <f>IF(AND(Misc!B41=5,Misc!O41="Yes"),1,0)</f>
        <v>0</v>
      </c>
      <c r="CL40">
        <f>IF(AND(Misc!B41=6,Misc!O41="Yes"),1,0)</f>
        <v>0</v>
      </c>
      <c r="CM40">
        <f>IF(AND(Misc!B41=7,Misc!O41="Yes"),1,0)</f>
        <v>0</v>
      </c>
      <c r="CN40">
        <f>IF(AND(Misc!B41=8,Misc!O41="Yes"),1,0)</f>
        <v>0</v>
      </c>
    </row>
    <row r="41" spans="4:92">
      <c r="D41">
        <f>IF(AND(Handgun!B44=1,Handgun!V44="Yes"),1,0)</f>
        <v>0</v>
      </c>
      <c r="E41">
        <f>IF(AND(Handgun!B44=2,Handgun!V44="Yes"),1,0)</f>
        <v>0</v>
      </c>
      <c r="F41">
        <f>IF(AND(Handgun!B44=3,Handgun!V44="Yes"),1,0)</f>
        <v>0</v>
      </c>
      <c r="G41">
        <f>IF(AND(Handgun!B44=4,Handgun!V44="Yes"),1,0)</f>
        <v>0</v>
      </c>
      <c r="H41">
        <f>IF(AND(Handgun!B44=5,Handgun!V44="Yes"),1,0)</f>
        <v>0</v>
      </c>
      <c r="I41">
        <f>IF(AND(Handgun!B44=6,Handgun!V44="Yes"),1,0)</f>
        <v>0</v>
      </c>
      <c r="J41">
        <f>IF(AND(Handgun!B44=7,Handgun!V44="Yes"),1,0)</f>
        <v>0</v>
      </c>
      <c r="K41">
        <f>IF(AND(Handgun!B44=8,Handgun!V44="Yes"),1,0)</f>
        <v>0</v>
      </c>
      <c r="M41">
        <f>IF(AND(Revolver!B44=1,Revolver!V44="Yes"),1,0)</f>
        <v>0</v>
      </c>
      <c r="N41">
        <f>IF(AND(Revolver!B44=1,Revolver!V44="Yes"),1,0)</f>
        <v>0</v>
      </c>
      <c r="O41">
        <f>IF(AND(Revolver!B44=1,Revolver!V44="Yes"),1,0)</f>
        <v>0</v>
      </c>
      <c r="P41">
        <f>IF(AND(Revolver!B44=1,Revolver!V44="Yes"),1,0)</f>
        <v>0</v>
      </c>
      <c r="Q41">
        <f>IF(AND(Revolver!B44=5,Revolver!V44="Yes"),1,0)</f>
        <v>0</v>
      </c>
      <c r="R41">
        <f>IF(AND(Revolver!B44=6,Revolver!V44="Yes"),1,0)</f>
        <v>0</v>
      </c>
      <c r="S41">
        <f>IF(AND(Revolver!B44=7,Revolver!V44="Yes"),1,0)</f>
        <v>0</v>
      </c>
      <c r="T41">
        <f>IF(AND(Revolver!B44=8,Revolver!V44="Yes"),1,0)</f>
        <v>0</v>
      </c>
      <c r="V41">
        <f>IF(AND(SMG!B45=1,SMG!V45="Yes"),1,0)</f>
        <v>0</v>
      </c>
      <c r="W41">
        <f>IF(AND(SMG!B45=2,SMG!V45="Yes"),1,0)</f>
        <v>0</v>
      </c>
      <c r="X41">
        <f>IF(AND(SMG!B45=3,SMG!V45="Yes"),1,0)</f>
        <v>0</v>
      </c>
      <c r="Y41">
        <f>IF(AND(SMG!B45=4,SMG!V45="Yes"),1,0)</f>
        <v>0</v>
      </c>
      <c r="Z41">
        <f>IF(AND(SMG!B45=5,SMG!V45="Yes"),1,0)</f>
        <v>0</v>
      </c>
      <c r="AA41">
        <f>IF(AND(SMG!B45=6,SMG!V45="Yes"),1,0)</f>
        <v>0</v>
      </c>
      <c r="AB41">
        <f>IF(AND(SMG!B45=7,SMG!V45="Yes"),1,0)</f>
        <v>0</v>
      </c>
      <c r="AC41">
        <f>IF(AND(SMG!B45=8,SMG!V45="Yes"),1,0)</f>
        <v>0</v>
      </c>
      <c r="AE41">
        <f>IF(AND(Rifle!B44=1,Rifle!V44="Yes"),1,0)</f>
        <v>0</v>
      </c>
      <c r="AF41">
        <f>IF(AND(Rifle!B44=2,Rifle!V44="Yes"),1,0)</f>
        <v>0</v>
      </c>
      <c r="AG41">
        <f>IF(AND(Rifle!B44=3,Rifle!V44="Yes"),1,0)</f>
        <v>0</v>
      </c>
      <c r="AH41">
        <f>IF(AND(Rifle!B44=4,Rifle!V44="Yes"),1,0)</f>
        <v>0</v>
      </c>
      <c r="AI41">
        <f>IF(AND(Rifle!B44=5,Rifle!V44="Yes"),1,0)</f>
        <v>0</v>
      </c>
      <c r="AJ41">
        <f>IF(AND(Rifle!B44=6,Rifle!V44="Yes"),1,0)</f>
        <v>0</v>
      </c>
      <c r="AK41">
        <f>IF(AND(Rifle!B44=7,Rifle!V44="Yes"),1,0)</f>
        <v>0</v>
      </c>
      <c r="AL41">
        <f>IF(AND(Rifle!B44=8,Rifle!V44="Yes"),1,0)</f>
        <v>0</v>
      </c>
      <c r="AN41">
        <f>IF(AND('Sniper Rifle'!B44=1,'Sniper Rifle'!V44="Yes"),1,0)</f>
        <v>0</v>
      </c>
      <c r="AO41">
        <f>IF(AND('Sniper Rifle'!B44=2,'Sniper Rifle'!V44="Yes"),1,0)</f>
        <v>0</v>
      </c>
      <c r="AP41">
        <f>IF(AND('Sniper Rifle'!B44=3,'Sniper Rifle'!V44="Yes"),1,0)</f>
        <v>0</v>
      </c>
      <c r="AQ41">
        <f>IF(AND('Sniper Rifle'!B44=4,'Sniper Rifle'!V44="Yes"),1,0)</f>
        <v>0</v>
      </c>
      <c r="AR41">
        <f>IF(AND('Sniper Rifle'!B44=5,'Sniper Rifle'!V44="Yes"),1,0)</f>
        <v>0</v>
      </c>
      <c r="AS41">
        <f>IF(AND('Sniper Rifle'!B44=6,'Sniper Rifle'!V44="Yes"),1,0)</f>
        <v>0</v>
      </c>
      <c r="AT41">
        <f>IF(AND('Sniper Rifle'!B44=7,'Sniper Rifle'!V44="Yes"),1,0)</f>
        <v>0</v>
      </c>
      <c r="AU41">
        <f>IF(AND('Sniper Rifle'!B44=8,'Sniper Rifle'!V44="Yes"),1,0)</f>
        <v>0</v>
      </c>
      <c r="AW41">
        <f>IF(AND('Spacer Rifle'!B44=1,'Spacer Rifle'!V44="Yes"),1,0)</f>
        <v>0</v>
      </c>
      <c r="AX41">
        <f>IF(AND('Spacer Rifle'!B44=2,'Spacer Rifle'!V44="Yes"),1,0)</f>
        <v>0</v>
      </c>
      <c r="AY41">
        <f>IF(AND('Spacer Rifle'!B44=3,'Spacer Rifle'!V44="Yes"),1,0)</f>
        <v>0</v>
      </c>
      <c r="AZ41">
        <f>IF(AND('Spacer Rifle'!B44=4,'Spacer Rifle'!V44="Yes"),1,0)</f>
        <v>0</v>
      </c>
      <c r="BA41">
        <f>IF(AND('Spacer Rifle'!B44=5,'Spacer Rifle'!V44="Yes"),1,0)</f>
        <v>0</v>
      </c>
      <c r="BB41">
        <f>IF(AND('Spacer Rifle'!B44=6,'Spacer Rifle'!V44="Yes"),1,0)</f>
        <v>0</v>
      </c>
      <c r="BC41">
        <f>IF(AND('Spacer Rifle'!B44=7,'Spacer Rifle'!V44="Yes"),1,0)</f>
        <v>0</v>
      </c>
      <c r="BD41">
        <f>IF(AND('Spacer Rifle'!B44=8,'Spacer Rifle'!V44="Yes"),1,0)</f>
        <v>0</v>
      </c>
      <c r="BF41">
        <f>IF(AND(LMG!B45=1,LMG!V45="Yes"),1,0)</f>
        <v>0</v>
      </c>
      <c r="BG41">
        <f>IF(AND(LMG!B45=2,LMG!V45="Yes"),1,0)</f>
        <v>0</v>
      </c>
      <c r="BH41">
        <f>IF(AND(LMG!B45=3,LMG!V45="Yes"),1,0)</f>
        <v>0</v>
      </c>
      <c r="BI41">
        <f>IF(AND(LMG!B45=4,LMG!V45="Yes"),1,0)</f>
        <v>0</v>
      </c>
      <c r="BJ41">
        <f>IF(AND(LMG!B45=5,LMG!V45="Yes"),1,0)</f>
        <v>0</v>
      </c>
      <c r="BK41">
        <f>IF(AND(LMG!B45=6,LMG!V45="Yes"),1,0)</f>
        <v>0</v>
      </c>
      <c r="BL41">
        <f>IF(AND(LMG!B45=7,LMG!V45="Yes"),1,0)</f>
        <v>0</v>
      </c>
      <c r="BM41">
        <f>IF(AND(LMG!B45=8,LMG!V45="Yes"),1,0)</f>
        <v>0</v>
      </c>
      <c r="BO41">
        <f>IF(AND(Shotgun!B45=1,Shotgun!V45="Yes"),1,0)</f>
        <v>0</v>
      </c>
      <c r="BP41">
        <f>IF(AND(Shotgun!B45=2,Shotgun!V45="Yes"),1,0)</f>
        <v>0</v>
      </c>
      <c r="BQ41">
        <f>IF(AND(Shotgun!B45=3,Shotgun!V45="Yes"),1,0)</f>
        <v>0</v>
      </c>
      <c r="BR41">
        <f>IF(AND(Shotgun!B45=4,Shotgun!V45="Yes"),1,0)</f>
        <v>0</v>
      </c>
      <c r="BS41">
        <f>IF(AND(Shotgun!B45=5,Shotgun!V45="Yes"),1,0)</f>
        <v>0</v>
      </c>
      <c r="BT41">
        <f>IF(AND(Shotgun!B45=6,Shotgun!V45="Yes"),1,0)</f>
        <v>0</v>
      </c>
      <c r="BU41">
        <f>IF(AND(Shotgun!B45=7,Shotgun!V45="Yes"),1,0)</f>
        <v>0</v>
      </c>
      <c r="BV41">
        <f>IF(AND(Shotgun!B45=8,Shotgun!V45="Yes"),1,0)</f>
        <v>0</v>
      </c>
      <c r="BX41">
        <f>IF(AND(Melee!B43=1,Melee!S43="Yes"),1,0)</f>
        <v>0</v>
      </c>
      <c r="BY41">
        <f>IF(AND(Melee!B43=2,Melee!S43="Yes"),1,0)</f>
        <v>0</v>
      </c>
      <c r="BZ41">
        <f>IF(AND(Melee!B43=3,Melee!S43="Yes"),1,0)</f>
        <v>0</v>
      </c>
      <c r="CA41">
        <f>IF(AND(Melee!B43=4,Melee!S43="Yes"),1,0)</f>
        <v>0</v>
      </c>
      <c r="CB41">
        <f>IF(AND(Melee!B43=5,Melee!S43="Yes"),1,0)</f>
        <v>0</v>
      </c>
      <c r="CC41">
        <f>IF(AND(Melee!B43=6,Melee!S43="Yes"),1,0)</f>
        <v>0</v>
      </c>
      <c r="CD41">
        <f>IF(AND(Melee!B43=7,Melee!S43="Yes"),1,0)</f>
        <v>0</v>
      </c>
      <c r="CE41">
        <f>IF(AND(Melee!B43=8,Melee!S43="Yes"),1,0)</f>
        <v>0</v>
      </c>
      <c r="CG41">
        <f>IF(AND(Misc!B42=1,Misc!O42="Yes"),1,0)</f>
        <v>0</v>
      </c>
      <c r="CH41">
        <f>IF(AND(Misc!B42=2,Misc!O42="Yes"),1,0)</f>
        <v>0</v>
      </c>
      <c r="CI41">
        <f>IF(AND(Misc!B42=3,Misc!O42="Yes"),1,0)</f>
        <v>0</v>
      </c>
      <c r="CJ41">
        <f>IF(AND(Misc!B42=4,Misc!O42="Yes"),1,0)</f>
        <v>0</v>
      </c>
      <c r="CK41">
        <f>IF(AND(Misc!B42=5,Misc!O42="Yes"),1,0)</f>
        <v>0</v>
      </c>
      <c r="CL41">
        <f>IF(AND(Misc!B42=6,Misc!O42="Yes"),1,0)</f>
        <v>0</v>
      </c>
      <c r="CM41">
        <f>IF(AND(Misc!B42=7,Misc!O42="Yes"),1,0)</f>
        <v>0</v>
      </c>
      <c r="CN41">
        <f>IF(AND(Misc!B42=8,Misc!O42="Yes"),1,0)</f>
        <v>0</v>
      </c>
    </row>
    <row r="42" spans="4:92">
      <c r="D42">
        <f>IF(AND(Handgun!B45=1,Handgun!V45="Yes"),1,0)</f>
        <v>0</v>
      </c>
      <c r="E42">
        <f>IF(AND(Handgun!B45=2,Handgun!V45="Yes"),1,0)</f>
        <v>0</v>
      </c>
      <c r="F42">
        <f>IF(AND(Handgun!B45=3,Handgun!V45="Yes"),1,0)</f>
        <v>0</v>
      </c>
      <c r="G42">
        <f>IF(AND(Handgun!B45=4,Handgun!V45="Yes"),1,0)</f>
        <v>0</v>
      </c>
      <c r="H42">
        <f>IF(AND(Handgun!B45=5,Handgun!V45="Yes"),1,0)</f>
        <v>0</v>
      </c>
      <c r="I42">
        <f>IF(AND(Handgun!B45=6,Handgun!V45="Yes"),1,0)</f>
        <v>0</v>
      </c>
      <c r="J42">
        <f>IF(AND(Handgun!B45=7,Handgun!V45="Yes"),1,0)</f>
        <v>0</v>
      </c>
      <c r="K42">
        <f>IF(AND(Handgun!B45=8,Handgun!V45="Yes"),1,0)</f>
        <v>0</v>
      </c>
      <c r="M42">
        <f>IF(AND(Revolver!B45=1,Revolver!V45="Yes"),1,0)</f>
        <v>0</v>
      </c>
      <c r="N42">
        <f>IF(AND(Revolver!B45=1,Revolver!V45="Yes"),1,0)</f>
        <v>0</v>
      </c>
      <c r="O42">
        <f>IF(AND(Revolver!B45=1,Revolver!V45="Yes"),1,0)</f>
        <v>0</v>
      </c>
      <c r="P42">
        <f>IF(AND(Revolver!B45=1,Revolver!V45="Yes"),1,0)</f>
        <v>0</v>
      </c>
      <c r="Q42">
        <f>IF(AND(Revolver!B45=5,Revolver!V45="Yes"),1,0)</f>
        <v>0</v>
      </c>
      <c r="R42">
        <f>IF(AND(Revolver!B45=6,Revolver!V45="Yes"),1,0)</f>
        <v>0</v>
      </c>
      <c r="S42">
        <f>IF(AND(Revolver!B45=7,Revolver!V45="Yes"),1,0)</f>
        <v>0</v>
      </c>
      <c r="T42">
        <f>IF(AND(Revolver!B45=8,Revolver!V45="Yes"),1,0)</f>
        <v>0</v>
      </c>
      <c r="V42">
        <f>IF(AND(SMG!B46=1,SMG!V46="Yes"),1,0)</f>
        <v>0</v>
      </c>
      <c r="W42">
        <f>IF(AND(SMG!B46=2,SMG!V46="Yes"),1,0)</f>
        <v>0</v>
      </c>
      <c r="X42">
        <f>IF(AND(SMG!B46=3,SMG!V46="Yes"),1,0)</f>
        <v>0</v>
      </c>
      <c r="Y42">
        <f>IF(AND(SMG!B46=4,SMG!V46="Yes"),1,0)</f>
        <v>0</v>
      </c>
      <c r="Z42">
        <f>IF(AND(SMG!B46=5,SMG!V46="Yes"),1,0)</f>
        <v>0</v>
      </c>
      <c r="AA42">
        <f>IF(AND(SMG!B46=6,SMG!V46="Yes"),1,0)</f>
        <v>0</v>
      </c>
      <c r="AB42">
        <f>IF(AND(SMG!B46=7,SMG!V46="Yes"),1,0)</f>
        <v>0</v>
      </c>
      <c r="AC42">
        <f>IF(AND(SMG!B46=8,SMG!V46="Yes"),1,0)</f>
        <v>0</v>
      </c>
      <c r="AE42">
        <f>IF(AND(Rifle!B45=1,Rifle!V45="Yes"),1,0)</f>
        <v>0</v>
      </c>
      <c r="AF42">
        <f>IF(AND(Rifle!B45=2,Rifle!V45="Yes"),1,0)</f>
        <v>0</v>
      </c>
      <c r="AG42">
        <f>IF(AND(Rifle!B45=3,Rifle!V45="Yes"),1,0)</f>
        <v>0</v>
      </c>
      <c r="AH42">
        <f>IF(AND(Rifle!B45=4,Rifle!V45="Yes"),1,0)</f>
        <v>0</v>
      </c>
      <c r="AI42">
        <f>IF(AND(Rifle!B45=5,Rifle!V45="Yes"),1,0)</f>
        <v>0</v>
      </c>
      <c r="AJ42">
        <f>IF(AND(Rifle!B45=6,Rifle!V45="Yes"),1,0)</f>
        <v>0</v>
      </c>
      <c r="AK42">
        <f>IF(AND(Rifle!B45=7,Rifle!V45="Yes"),1,0)</f>
        <v>0</v>
      </c>
      <c r="AL42">
        <f>IF(AND(Rifle!B45=8,Rifle!V45="Yes"),1,0)</f>
        <v>0</v>
      </c>
      <c r="AN42">
        <f>IF(AND('Sniper Rifle'!B45=1,'Sniper Rifle'!V45="Yes"),1,0)</f>
        <v>0</v>
      </c>
      <c r="AO42">
        <f>IF(AND('Sniper Rifle'!B45=2,'Sniper Rifle'!V45="Yes"),1,0)</f>
        <v>0</v>
      </c>
      <c r="AP42">
        <f>IF(AND('Sniper Rifle'!B45=3,'Sniper Rifle'!V45="Yes"),1,0)</f>
        <v>0</v>
      </c>
      <c r="AQ42">
        <f>IF(AND('Sniper Rifle'!B45=4,'Sniper Rifle'!V45="Yes"),1,0)</f>
        <v>0</v>
      </c>
      <c r="AR42">
        <f>IF(AND('Sniper Rifle'!B45=5,'Sniper Rifle'!V45="Yes"),1,0)</f>
        <v>0</v>
      </c>
      <c r="AS42">
        <f>IF(AND('Sniper Rifle'!B45=6,'Sniper Rifle'!V45="Yes"),1,0)</f>
        <v>0</v>
      </c>
      <c r="AT42">
        <f>IF(AND('Sniper Rifle'!B45=7,'Sniper Rifle'!V45="Yes"),1,0)</f>
        <v>0</v>
      </c>
      <c r="AU42">
        <f>IF(AND('Sniper Rifle'!B45=8,'Sniper Rifle'!V45="Yes"),1,0)</f>
        <v>0</v>
      </c>
      <c r="AW42">
        <f>IF(AND('Spacer Rifle'!B45=1,'Spacer Rifle'!V45="Yes"),1,0)</f>
        <v>0</v>
      </c>
      <c r="AX42">
        <f>IF(AND('Spacer Rifle'!B45=2,'Spacer Rifle'!V45="Yes"),1,0)</f>
        <v>0</v>
      </c>
      <c r="AY42">
        <f>IF(AND('Spacer Rifle'!B45=3,'Spacer Rifle'!V45="Yes"),1,0)</f>
        <v>0</v>
      </c>
      <c r="AZ42">
        <f>IF(AND('Spacer Rifle'!B45=4,'Spacer Rifle'!V45="Yes"),1,0)</f>
        <v>0</v>
      </c>
      <c r="BA42">
        <f>IF(AND('Spacer Rifle'!B45=5,'Spacer Rifle'!V45="Yes"),1,0)</f>
        <v>0</v>
      </c>
      <c r="BB42">
        <f>IF(AND('Spacer Rifle'!B45=6,'Spacer Rifle'!V45="Yes"),1,0)</f>
        <v>0</v>
      </c>
      <c r="BC42">
        <f>IF(AND('Spacer Rifle'!B45=7,'Spacer Rifle'!V45="Yes"),1,0)</f>
        <v>0</v>
      </c>
      <c r="BD42">
        <f>IF(AND('Spacer Rifle'!B45=8,'Spacer Rifle'!V45="Yes"),1,0)</f>
        <v>0</v>
      </c>
      <c r="BF42">
        <f>IF(AND(LMG!B46=1,LMG!V46="Yes"),1,0)</f>
        <v>0</v>
      </c>
      <c r="BG42">
        <f>IF(AND(LMG!B46=2,LMG!V46="Yes"),1,0)</f>
        <v>0</v>
      </c>
      <c r="BH42">
        <f>IF(AND(LMG!B46=3,LMG!V46="Yes"),1,0)</f>
        <v>0</v>
      </c>
      <c r="BI42">
        <f>IF(AND(LMG!B46=4,LMG!V46="Yes"),1,0)</f>
        <v>0</v>
      </c>
      <c r="BJ42">
        <f>IF(AND(LMG!B46=5,LMG!V46="Yes"),1,0)</f>
        <v>0</v>
      </c>
      <c r="BK42">
        <f>IF(AND(LMG!B46=6,LMG!V46="Yes"),1,0)</f>
        <v>0</v>
      </c>
      <c r="BL42">
        <f>IF(AND(LMG!B46=7,LMG!V46="Yes"),1,0)</f>
        <v>0</v>
      </c>
      <c r="BM42">
        <f>IF(AND(LMG!B46=8,LMG!V46="Yes"),1,0)</f>
        <v>0</v>
      </c>
      <c r="BO42">
        <f>IF(AND(Shotgun!B46=1,Shotgun!V46="Yes"),1,0)</f>
        <v>0</v>
      </c>
      <c r="BP42">
        <f>IF(AND(Shotgun!B46=2,Shotgun!V46="Yes"),1,0)</f>
        <v>0</v>
      </c>
      <c r="BQ42">
        <f>IF(AND(Shotgun!B46=3,Shotgun!V46="Yes"),1,0)</f>
        <v>0</v>
      </c>
      <c r="BR42">
        <f>IF(AND(Shotgun!B46=4,Shotgun!V46="Yes"),1,0)</f>
        <v>0</v>
      </c>
      <c r="BS42">
        <f>IF(AND(Shotgun!B46=5,Shotgun!V46="Yes"),1,0)</f>
        <v>0</v>
      </c>
      <c r="BT42">
        <f>IF(AND(Shotgun!B46=6,Shotgun!V46="Yes"),1,0)</f>
        <v>0</v>
      </c>
      <c r="BU42">
        <f>IF(AND(Shotgun!B46=7,Shotgun!V46="Yes"),1,0)</f>
        <v>0</v>
      </c>
      <c r="BV42">
        <f>IF(AND(Shotgun!B46=8,Shotgun!V46="Yes"),1,0)</f>
        <v>0</v>
      </c>
      <c r="BX42">
        <f>IF(AND(Melee!B44=1,Melee!S44="Yes"),1,0)</f>
        <v>0</v>
      </c>
      <c r="BY42">
        <f>IF(AND(Melee!B44=2,Melee!S44="Yes"),1,0)</f>
        <v>0</v>
      </c>
      <c r="BZ42">
        <f>IF(AND(Melee!B44=3,Melee!S44="Yes"),1,0)</f>
        <v>0</v>
      </c>
      <c r="CA42">
        <f>IF(AND(Melee!B44=4,Melee!S44="Yes"),1,0)</f>
        <v>0</v>
      </c>
      <c r="CB42">
        <f>IF(AND(Melee!B44=5,Melee!S44="Yes"),1,0)</f>
        <v>0</v>
      </c>
      <c r="CC42">
        <f>IF(AND(Melee!B44=6,Melee!S44="Yes"),1,0)</f>
        <v>0</v>
      </c>
      <c r="CD42">
        <f>IF(AND(Melee!B44=7,Melee!S44="Yes"),1,0)</f>
        <v>0</v>
      </c>
      <c r="CE42">
        <f>IF(AND(Melee!B44=8,Melee!S44="Yes"),1,0)</f>
        <v>0</v>
      </c>
      <c r="CG42">
        <f>IF(AND(Misc!B43=1,Misc!O43="Yes"),1,0)</f>
        <v>0</v>
      </c>
      <c r="CH42">
        <f>IF(AND(Misc!B43=2,Misc!O43="Yes"),1,0)</f>
        <v>0</v>
      </c>
      <c r="CI42">
        <f>IF(AND(Misc!B43=3,Misc!O43="Yes"),1,0)</f>
        <v>0</v>
      </c>
      <c r="CJ42">
        <f>IF(AND(Misc!B43=4,Misc!O43="Yes"),1,0)</f>
        <v>0</v>
      </c>
      <c r="CK42">
        <f>IF(AND(Misc!B43=5,Misc!O43="Yes"),1,0)</f>
        <v>0</v>
      </c>
      <c r="CL42">
        <f>IF(AND(Misc!B43=6,Misc!O43="Yes"),1,0)</f>
        <v>0</v>
      </c>
      <c r="CM42">
        <f>IF(AND(Misc!B43=7,Misc!O43="Yes"),1,0)</f>
        <v>0</v>
      </c>
      <c r="CN42">
        <f>IF(AND(Misc!B43=8,Misc!O43="Yes"),1,0)</f>
        <v>0</v>
      </c>
    </row>
    <row r="43" spans="4:92">
      <c r="D43">
        <f>IF(AND(Handgun!B46=1,Handgun!V46="Yes"),1,0)</f>
        <v>0</v>
      </c>
      <c r="E43">
        <f>IF(AND(Handgun!B46=2,Handgun!V46="Yes"),1,0)</f>
        <v>0</v>
      </c>
      <c r="F43">
        <f>IF(AND(Handgun!B46=3,Handgun!V46="Yes"),1,0)</f>
        <v>0</v>
      </c>
      <c r="G43">
        <f>IF(AND(Handgun!B46=4,Handgun!V46="Yes"),1,0)</f>
        <v>0</v>
      </c>
      <c r="H43">
        <f>IF(AND(Handgun!B46=5,Handgun!V46="Yes"),1,0)</f>
        <v>0</v>
      </c>
      <c r="I43">
        <f>IF(AND(Handgun!B46=6,Handgun!V46="Yes"),1,0)</f>
        <v>0</v>
      </c>
      <c r="J43">
        <f>IF(AND(Handgun!B46=7,Handgun!V46="Yes"),1,0)</f>
        <v>0</v>
      </c>
      <c r="K43">
        <f>IF(AND(Handgun!B46=8,Handgun!V46="Yes"),1,0)</f>
        <v>0</v>
      </c>
      <c r="M43">
        <f>IF(AND(Revolver!B46=1,Revolver!V46="Yes"),1,0)</f>
        <v>0</v>
      </c>
      <c r="N43">
        <f>IF(AND(Revolver!B46=1,Revolver!V46="Yes"),1,0)</f>
        <v>0</v>
      </c>
      <c r="O43">
        <f>IF(AND(Revolver!B46=1,Revolver!V46="Yes"),1,0)</f>
        <v>0</v>
      </c>
      <c r="P43">
        <f>IF(AND(Revolver!B46=1,Revolver!V46="Yes"),1,0)</f>
        <v>0</v>
      </c>
      <c r="Q43">
        <f>IF(AND(Revolver!B46=5,Revolver!V46="Yes"),1,0)</f>
        <v>0</v>
      </c>
      <c r="R43">
        <f>IF(AND(Revolver!B46=6,Revolver!V46="Yes"),1,0)</f>
        <v>0</v>
      </c>
      <c r="S43">
        <f>IF(AND(Revolver!B46=7,Revolver!V46="Yes"),1,0)</f>
        <v>0</v>
      </c>
      <c r="T43">
        <f>IF(AND(Revolver!B46=8,Revolver!V46="Yes"),1,0)</f>
        <v>0</v>
      </c>
      <c r="V43">
        <f>IF(AND(SMG!B47=1,SMG!V47="Yes"),1,0)</f>
        <v>0</v>
      </c>
      <c r="W43">
        <f>IF(AND(SMG!B47=2,SMG!V47="Yes"),1,0)</f>
        <v>0</v>
      </c>
      <c r="X43">
        <f>IF(AND(SMG!B47=3,SMG!V47="Yes"),1,0)</f>
        <v>0</v>
      </c>
      <c r="Y43">
        <f>IF(AND(SMG!B47=4,SMG!V47="Yes"),1,0)</f>
        <v>0</v>
      </c>
      <c r="Z43">
        <f>IF(AND(SMG!B47=5,SMG!V47="Yes"),1,0)</f>
        <v>0</v>
      </c>
      <c r="AA43">
        <f>IF(AND(SMG!B47=6,SMG!V47="Yes"),1,0)</f>
        <v>0</v>
      </c>
      <c r="AB43">
        <f>IF(AND(SMG!B47=7,SMG!V47="Yes"),1,0)</f>
        <v>0</v>
      </c>
      <c r="AC43">
        <f>IF(AND(SMG!B47=8,SMG!V47="Yes"),1,0)</f>
        <v>0</v>
      </c>
      <c r="AE43">
        <f>IF(AND(Rifle!B46=1,Rifle!V46="Yes"),1,0)</f>
        <v>0</v>
      </c>
      <c r="AF43">
        <f>IF(AND(Rifle!B46=2,Rifle!V46="Yes"),1,0)</f>
        <v>0</v>
      </c>
      <c r="AG43">
        <f>IF(AND(Rifle!B46=3,Rifle!V46="Yes"),1,0)</f>
        <v>0</v>
      </c>
      <c r="AH43">
        <f>IF(AND(Rifle!B46=4,Rifle!V46="Yes"),1,0)</f>
        <v>0</v>
      </c>
      <c r="AI43">
        <f>IF(AND(Rifle!B46=5,Rifle!V46="Yes"),1,0)</f>
        <v>0</v>
      </c>
      <c r="AJ43">
        <f>IF(AND(Rifle!B46=6,Rifle!V46="Yes"),1,0)</f>
        <v>0</v>
      </c>
      <c r="AK43">
        <f>IF(AND(Rifle!B46=7,Rifle!V46="Yes"),1,0)</f>
        <v>0</v>
      </c>
      <c r="AL43">
        <f>IF(AND(Rifle!B46=8,Rifle!V46="Yes"),1,0)</f>
        <v>0</v>
      </c>
      <c r="AN43">
        <f>IF(AND('Sniper Rifle'!B46=1,'Sniper Rifle'!V46="Yes"),1,0)</f>
        <v>0</v>
      </c>
      <c r="AO43">
        <f>IF(AND('Sniper Rifle'!B46=2,'Sniper Rifle'!V46="Yes"),1,0)</f>
        <v>0</v>
      </c>
      <c r="AP43">
        <f>IF(AND('Sniper Rifle'!B46=3,'Sniper Rifle'!V46="Yes"),1,0)</f>
        <v>0</v>
      </c>
      <c r="AQ43">
        <f>IF(AND('Sniper Rifle'!B46=4,'Sniper Rifle'!V46="Yes"),1,0)</f>
        <v>0</v>
      </c>
      <c r="AR43">
        <f>IF(AND('Sniper Rifle'!B46=5,'Sniper Rifle'!V46="Yes"),1,0)</f>
        <v>0</v>
      </c>
      <c r="AS43">
        <f>IF(AND('Sniper Rifle'!B46=6,'Sniper Rifle'!V46="Yes"),1,0)</f>
        <v>0</v>
      </c>
      <c r="AT43">
        <f>IF(AND('Sniper Rifle'!B46=7,'Sniper Rifle'!V46="Yes"),1,0)</f>
        <v>0</v>
      </c>
      <c r="AU43">
        <f>IF(AND('Sniper Rifle'!B46=8,'Sniper Rifle'!V46="Yes"),1,0)</f>
        <v>0</v>
      </c>
      <c r="AW43">
        <f>IF(AND('Spacer Rifle'!B46=1,'Spacer Rifle'!V46="Yes"),1,0)</f>
        <v>0</v>
      </c>
      <c r="AX43">
        <f>IF(AND('Spacer Rifle'!B46=2,'Spacer Rifle'!V46="Yes"),1,0)</f>
        <v>0</v>
      </c>
      <c r="AY43">
        <f>IF(AND('Spacer Rifle'!B46=3,'Spacer Rifle'!V46="Yes"),1,0)</f>
        <v>0</v>
      </c>
      <c r="AZ43">
        <f>IF(AND('Spacer Rifle'!B46=4,'Spacer Rifle'!V46="Yes"),1,0)</f>
        <v>0</v>
      </c>
      <c r="BA43">
        <f>IF(AND('Spacer Rifle'!B46=5,'Spacer Rifle'!V46="Yes"),1,0)</f>
        <v>0</v>
      </c>
      <c r="BB43">
        <f>IF(AND('Spacer Rifle'!B46=6,'Spacer Rifle'!V46="Yes"),1,0)</f>
        <v>0</v>
      </c>
      <c r="BC43">
        <f>IF(AND('Spacer Rifle'!B46=7,'Spacer Rifle'!V46="Yes"),1,0)</f>
        <v>0</v>
      </c>
      <c r="BD43">
        <f>IF(AND('Spacer Rifle'!B46=8,'Spacer Rifle'!V46="Yes"),1,0)</f>
        <v>0</v>
      </c>
      <c r="BF43">
        <f>IF(AND(LMG!B47=1,LMG!V47="Yes"),1,0)</f>
        <v>0</v>
      </c>
      <c r="BG43">
        <f>IF(AND(LMG!B47=2,LMG!V47="Yes"),1,0)</f>
        <v>0</v>
      </c>
      <c r="BH43">
        <f>IF(AND(LMG!B47=3,LMG!V47="Yes"),1,0)</f>
        <v>0</v>
      </c>
      <c r="BI43">
        <f>IF(AND(LMG!B47=4,LMG!V47="Yes"),1,0)</f>
        <v>0</v>
      </c>
      <c r="BJ43">
        <f>IF(AND(LMG!B47=5,LMG!V47="Yes"),1,0)</f>
        <v>0</v>
      </c>
      <c r="BK43">
        <f>IF(AND(LMG!B47=6,LMG!V47="Yes"),1,0)</f>
        <v>0</v>
      </c>
      <c r="BL43">
        <f>IF(AND(LMG!B47=7,LMG!V47="Yes"),1,0)</f>
        <v>0</v>
      </c>
      <c r="BM43">
        <f>IF(AND(LMG!B47=8,LMG!V47="Yes"),1,0)</f>
        <v>0</v>
      </c>
      <c r="BO43">
        <f>IF(AND(Shotgun!B47=1,Shotgun!V47="Yes"),1,0)</f>
        <v>0</v>
      </c>
      <c r="BP43">
        <f>IF(AND(Shotgun!B47=2,Shotgun!V47="Yes"),1,0)</f>
        <v>0</v>
      </c>
      <c r="BQ43">
        <f>IF(AND(Shotgun!B47=3,Shotgun!V47="Yes"),1,0)</f>
        <v>0</v>
      </c>
      <c r="BR43">
        <f>IF(AND(Shotgun!B47=4,Shotgun!V47="Yes"),1,0)</f>
        <v>0</v>
      </c>
      <c r="BS43">
        <f>IF(AND(Shotgun!B47=5,Shotgun!V47="Yes"),1,0)</f>
        <v>0</v>
      </c>
      <c r="BT43">
        <f>IF(AND(Shotgun!B47=6,Shotgun!V47="Yes"),1,0)</f>
        <v>0</v>
      </c>
      <c r="BU43">
        <f>IF(AND(Shotgun!B47=7,Shotgun!V47="Yes"),1,0)</f>
        <v>0</v>
      </c>
      <c r="BV43">
        <f>IF(AND(Shotgun!B47=8,Shotgun!V47="Yes"),1,0)</f>
        <v>0</v>
      </c>
      <c r="BX43">
        <f>IF(AND(Melee!B45=1,Melee!S45="Yes"),1,0)</f>
        <v>0</v>
      </c>
      <c r="BY43">
        <f>IF(AND(Melee!B45=2,Melee!S45="Yes"),1,0)</f>
        <v>0</v>
      </c>
      <c r="BZ43">
        <f>IF(AND(Melee!B45=3,Melee!S45="Yes"),1,0)</f>
        <v>0</v>
      </c>
      <c r="CA43">
        <f>IF(AND(Melee!B45=4,Melee!S45="Yes"),1,0)</f>
        <v>0</v>
      </c>
      <c r="CB43">
        <f>IF(AND(Melee!B45=5,Melee!S45="Yes"),1,0)</f>
        <v>0</v>
      </c>
      <c r="CC43">
        <f>IF(AND(Melee!B45=6,Melee!S45="Yes"),1,0)</f>
        <v>0</v>
      </c>
      <c r="CD43">
        <f>IF(AND(Melee!B45=7,Melee!S45="Yes"),1,0)</f>
        <v>0</v>
      </c>
      <c r="CE43">
        <f>IF(AND(Melee!B45=8,Melee!S45="Yes"),1,0)</f>
        <v>0</v>
      </c>
      <c r="CG43">
        <f>IF(AND(Misc!B44=1,Misc!O44="Yes"),1,0)</f>
        <v>0</v>
      </c>
      <c r="CH43">
        <f>IF(AND(Misc!B44=2,Misc!O44="Yes"),1,0)</f>
        <v>0</v>
      </c>
      <c r="CI43">
        <f>IF(AND(Misc!B44=3,Misc!O44="Yes"),1,0)</f>
        <v>0</v>
      </c>
      <c r="CJ43">
        <f>IF(AND(Misc!B44=4,Misc!O44="Yes"),1,0)</f>
        <v>0</v>
      </c>
      <c r="CK43">
        <f>IF(AND(Misc!B44=5,Misc!O44="Yes"),1,0)</f>
        <v>0</v>
      </c>
      <c r="CL43">
        <f>IF(AND(Misc!B44=6,Misc!O44="Yes"),1,0)</f>
        <v>0</v>
      </c>
      <c r="CM43">
        <f>IF(AND(Misc!B44=7,Misc!O44="Yes"),1,0)</f>
        <v>0</v>
      </c>
      <c r="CN43">
        <f>IF(AND(Misc!B44=8,Misc!O44="Yes"),1,0)</f>
        <v>0</v>
      </c>
    </row>
    <row r="44" spans="4:92">
      <c r="D44">
        <f>IF(AND(Handgun!B47=1,Handgun!V47="Yes"),1,0)</f>
        <v>0</v>
      </c>
      <c r="E44">
        <f>IF(AND(Handgun!B47=2,Handgun!V47="Yes"),1,0)</f>
        <v>0</v>
      </c>
      <c r="F44">
        <f>IF(AND(Handgun!B47=3,Handgun!V47="Yes"),1,0)</f>
        <v>0</v>
      </c>
      <c r="G44">
        <f>IF(AND(Handgun!B47=4,Handgun!V47="Yes"),1,0)</f>
        <v>0</v>
      </c>
      <c r="H44">
        <f>IF(AND(Handgun!B47=5,Handgun!V47="Yes"),1,0)</f>
        <v>0</v>
      </c>
      <c r="I44">
        <f>IF(AND(Handgun!B47=6,Handgun!V47="Yes"),1,0)</f>
        <v>0</v>
      </c>
      <c r="J44">
        <f>IF(AND(Handgun!B47=7,Handgun!V47="Yes"),1,0)</f>
        <v>0</v>
      </c>
      <c r="K44">
        <f>IF(AND(Handgun!B47=8,Handgun!V47="Yes"),1,0)</f>
        <v>0</v>
      </c>
      <c r="M44">
        <f>IF(AND(Revolver!B47=1,Revolver!V47="Yes"),1,0)</f>
        <v>0</v>
      </c>
      <c r="N44">
        <f>IF(AND(Revolver!B47=1,Revolver!V47="Yes"),1,0)</f>
        <v>0</v>
      </c>
      <c r="O44">
        <f>IF(AND(Revolver!B47=1,Revolver!V47="Yes"),1,0)</f>
        <v>0</v>
      </c>
      <c r="P44">
        <f>IF(AND(Revolver!B47=1,Revolver!V47="Yes"),1,0)</f>
        <v>0</v>
      </c>
      <c r="Q44">
        <f>IF(AND(Revolver!B47=5,Revolver!V47="Yes"),1,0)</f>
        <v>0</v>
      </c>
      <c r="R44">
        <f>IF(AND(Revolver!B47=6,Revolver!V47="Yes"),1,0)</f>
        <v>0</v>
      </c>
      <c r="S44">
        <f>IF(AND(Revolver!B47=7,Revolver!V47="Yes"),1,0)</f>
        <v>0</v>
      </c>
      <c r="T44">
        <f>IF(AND(Revolver!B47=8,Revolver!V47="Yes"),1,0)</f>
        <v>0</v>
      </c>
      <c r="V44">
        <f>IF(AND(SMG!B48=1,SMG!V48="Yes"),1,0)</f>
        <v>0</v>
      </c>
      <c r="W44">
        <f>IF(AND(SMG!B48=2,SMG!V48="Yes"),1,0)</f>
        <v>0</v>
      </c>
      <c r="X44">
        <f>IF(AND(SMG!B48=3,SMG!V48="Yes"),1,0)</f>
        <v>0</v>
      </c>
      <c r="Y44">
        <f>IF(AND(SMG!B48=4,SMG!V48="Yes"),1,0)</f>
        <v>0</v>
      </c>
      <c r="Z44">
        <f>IF(AND(SMG!B48=5,SMG!V48="Yes"),1,0)</f>
        <v>0</v>
      </c>
      <c r="AA44">
        <f>IF(AND(SMG!B48=6,SMG!V48="Yes"),1,0)</f>
        <v>0</v>
      </c>
      <c r="AB44">
        <f>IF(AND(SMG!B48=7,SMG!V48="Yes"),1,0)</f>
        <v>0</v>
      </c>
      <c r="AC44">
        <f>IF(AND(SMG!B48=8,SMG!V48="Yes"),1,0)</f>
        <v>0</v>
      </c>
      <c r="AE44">
        <f>IF(AND(Rifle!B47=1,Rifle!V47="Yes"),1,0)</f>
        <v>0</v>
      </c>
      <c r="AF44">
        <f>IF(AND(Rifle!B47=2,Rifle!V47="Yes"),1,0)</f>
        <v>0</v>
      </c>
      <c r="AG44">
        <f>IF(AND(Rifle!B47=3,Rifle!V47="Yes"),1,0)</f>
        <v>0</v>
      </c>
      <c r="AH44">
        <f>IF(AND(Rifle!B47=4,Rifle!V47="Yes"),1,0)</f>
        <v>0</v>
      </c>
      <c r="AI44">
        <f>IF(AND(Rifle!B47=5,Rifle!V47="Yes"),1,0)</f>
        <v>0</v>
      </c>
      <c r="AJ44">
        <f>IF(AND(Rifle!B47=6,Rifle!V47="Yes"),1,0)</f>
        <v>0</v>
      </c>
      <c r="AK44">
        <f>IF(AND(Rifle!B47=7,Rifle!V47="Yes"),1,0)</f>
        <v>0</v>
      </c>
      <c r="AL44">
        <f>IF(AND(Rifle!B47=8,Rifle!V47="Yes"),1,0)</f>
        <v>0</v>
      </c>
      <c r="AN44">
        <f>IF(AND('Sniper Rifle'!B47=1,'Sniper Rifle'!V47="Yes"),1,0)</f>
        <v>0</v>
      </c>
      <c r="AO44">
        <f>IF(AND('Sniper Rifle'!B47=2,'Sniper Rifle'!V47="Yes"),1,0)</f>
        <v>0</v>
      </c>
      <c r="AP44">
        <f>IF(AND('Sniper Rifle'!B47=3,'Sniper Rifle'!V47="Yes"),1,0)</f>
        <v>0</v>
      </c>
      <c r="AQ44">
        <f>IF(AND('Sniper Rifle'!B47=4,'Sniper Rifle'!V47="Yes"),1,0)</f>
        <v>0</v>
      </c>
      <c r="AR44">
        <f>IF(AND('Sniper Rifle'!B47=5,'Sniper Rifle'!V47="Yes"),1,0)</f>
        <v>0</v>
      </c>
      <c r="AS44">
        <f>IF(AND('Sniper Rifle'!B47=6,'Sniper Rifle'!V47="Yes"),1,0)</f>
        <v>0</v>
      </c>
      <c r="AT44">
        <f>IF(AND('Sniper Rifle'!B47=7,'Sniper Rifle'!V47="Yes"),1,0)</f>
        <v>0</v>
      </c>
      <c r="AU44">
        <f>IF(AND('Sniper Rifle'!B47=8,'Sniper Rifle'!V47="Yes"),1,0)</f>
        <v>0</v>
      </c>
      <c r="AW44">
        <f>IF(AND('Spacer Rifle'!B47=1,'Spacer Rifle'!V47="Yes"),1,0)</f>
        <v>0</v>
      </c>
      <c r="AX44">
        <f>IF(AND('Spacer Rifle'!B47=2,'Spacer Rifle'!V47="Yes"),1,0)</f>
        <v>0</v>
      </c>
      <c r="AY44">
        <f>IF(AND('Spacer Rifle'!B47=3,'Spacer Rifle'!V47="Yes"),1,0)</f>
        <v>0</v>
      </c>
      <c r="AZ44">
        <f>IF(AND('Spacer Rifle'!B47=4,'Spacer Rifle'!V47="Yes"),1,0)</f>
        <v>0</v>
      </c>
      <c r="BA44">
        <f>IF(AND('Spacer Rifle'!B47=5,'Spacer Rifle'!V47="Yes"),1,0)</f>
        <v>0</v>
      </c>
      <c r="BB44">
        <f>IF(AND('Spacer Rifle'!B47=6,'Spacer Rifle'!V47="Yes"),1,0)</f>
        <v>0</v>
      </c>
      <c r="BC44">
        <f>IF(AND('Spacer Rifle'!B47=7,'Spacer Rifle'!V47="Yes"),1,0)</f>
        <v>0</v>
      </c>
      <c r="BD44">
        <f>IF(AND('Spacer Rifle'!B47=8,'Spacer Rifle'!V47="Yes"),1,0)</f>
        <v>0</v>
      </c>
      <c r="BF44">
        <f>IF(AND(LMG!B48=1,LMG!V48="Yes"),1,0)</f>
        <v>0</v>
      </c>
      <c r="BG44">
        <f>IF(AND(LMG!B48=2,LMG!V48="Yes"),1,0)</f>
        <v>0</v>
      </c>
      <c r="BH44">
        <f>IF(AND(LMG!B48=3,LMG!V48="Yes"),1,0)</f>
        <v>0</v>
      </c>
      <c r="BI44">
        <f>IF(AND(LMG!B48=4,LMG!V48="Yes"),1,0)</f>
        <v>0</v>
      </c>
      <c r="BJ44">
        <f>IF(AND(LMG!B48=5,LMG!V48="Yes"),1,0)</f>
        <v>0</v>
      </c>
      <c r="BK44">
        <f>IF(AND(LMG!B48=6,LMG!V48="Yes"),1,0)</f>
        <v>0</v>
      </c>
      <c r="BL44">
        <f>IF(AND(LMG!B48=7,LMG!V48="Yes"),1,0)</f>
        <v>0</v>
      </c>
      <c r="BM44">
        <f>IF(AND(LMG!B48=8,LMG!V48="Yes"),1,0)</f>
        <v>0</v>
      </c>
      <c r="BO44">
        <f>IF(AND(Shotgun!B48=1,Shotgun!V48="Yes"),1,0)</f>
        <v>0</v>
      </c>
      <c r="BP44">
        <f>IF(AND(Shotgun!B48=2,Shotgun!V48="Yes"),1,0)</f>
        <v>0</v>
      </c>
      <c r="BQ44">
        <f>IF(AND(Shotgun!B48=3,Shotgun!V48="Yes"),1,0)</f>
        <v>0</v>
      </c>
      <c r="BR44">
        <f>IF(AND(Shotgun!B48=4,Shotgun!V48="Yes"),1,0)</f>
        <v>0</v>
      </c>
      <c r="BS44">
        <f>IF(AND(Shotgun!B48=5,Shotgun!V48="Yes"),1,0)</f>
        <v>0</v>
      </c>
      <c r="BT44">
        <f>IF(AND(Shotgun!B48=6,Shotgun!V48="Yes"),1,0)</f>
        <v>0</v>
      </c>
      <c r="BU44">
        <f>IF(AND(Shotgun!B48=7,Shotgun!V48="Yes"),1,0)</f>
        <v>0</v>
      </c>
      <c r="BV44">
        <f>IF(AND(Shotgun!B48=8,Shotgun!V48="Yes"),1,0)</f>
        <v>0</v>
      </c>
      <c r="BX44">
        <f>IF(AND(Melee!B46=1,Melee!S46="Yes"),1,0)</f>
        <v>0</v>
      </c>
      <c r="BY44">
        <f>IF(AND(Melee!B46=2,Melee!S46="Yes"),1,0)</f>
        <v>0</v>
      </c>
      <c r="BZ44">
        <f>IF(AND(Melee!B46=3,Melee!S46="Yes"),1,0)</f>
        <v>0</v>
      </c>
      <c r="CA44">
        <f>IF(AND(Melee!B46=4,Melee!S46="Yes"),1,0)</f>
        <v>0</v>
      </c>
      <c r="CB44">
        <f>IF(AND(Melee!B46=5,Melee!S46="Yes"),1,0)</f>
        <v>0</v>
      </c>
      <c r="CC44">
        <f>IF(AND(Melee!B46=6,Melee!S46="Yes"),1,0)</f>
        <v>0</v>
      </c>
      <c r="CD44">
        <f>IF(AND(Melee!B46=7,Melee!S46="Yes"),1,0)</f>
        <v>0</v>
      </c>
      <c r="CE44">
        <f>IF(AND(Melee!B46=8,Melee!S46="Yes"),1,0)</f>
        <v>0</v>
      </c>
      <c r="CG44">
        <f>IF(AND(Misc!B45=1,Misc!O45="Yes"),1,0)</f>
        <v>0</v>
      </c>
      <c r="CH44">
        <f>IF(AND(Misc!B45=2,Misc!O45="Yes"),1,0)</f>
        <v>0</v>
      </c>
      <c r="CI44">
        <f>IF(AND(Misc!B45=3,Misc!O45="Yes"),1,0)</f>
        <v>0</v>
      </c>
      <c r="CJ44">
        <f>IF(AND(Misc!B45=4,Misc!O45="Yes"),1,0)</f>
        <v>0</v>
      </c>
      <c r="CK44">
        <f>IF(AND(Misc!B45=5,Misc!O45="Yes"),1,0)</f>
        <v>0</v>
      </c>
      <c r="CL44">
        <f>IF(AND(Misc!B45=6,Misc!O45="Yes"),1,0)</f>
        <v>0</v>
      </c>
      <c r="CM44">
        <f>IF(AND(Misc!B45=7,Misc!O45="Yes"),1,0)</f>
        <v>0</v>
      </c>
      <c r="CN44">
        <f>IF(AND(Misc!B45=8,Misc!O45="Yes"),1,0)</f>
        <v>0</v>
      </c>
    </row>
    <row r="45" spans="4:92">
      <c r="D45">
        <f>IF(AND(Handgun!B48=1,Handgun!V48="Yes"),1,0)</f>
        <v>0</v>
      </c>
      <c r="E45">
        <f>IF(AND(Handgun!B48=2,Handgun!V48="Yes"),1,0)</f>
        <v>0</v>
      </c>
      <c r="F45">
        <f>IF(AND(Handgun!B48=3,Handgun!V48="Yes"),1,0)</f>
        <v>0</v>
      </c>
      <c r="G45">
        <f>IF(AND(Handgun!B48=4,Handgun!V48="Yes"),1,0)</f>
        <v>0</v>
      </c>
      <c r="H45">
        <f>IF(AND(Handgun!B48=5,Handgun!V48="Yes"),1,0)</f>
        <v>0</v>
      </c>
      <c r="I45">
        <f>IF(AND(Handgun!B48=6,Handgun!V48="Yes"),1,0)</f>
        <v>0</v>
      </c>
      <c r="J45">
        <f>IF(AND(Handgun!B48=7,Handgun!V48="Yes"),1,0)</f>
        <v>0</v>
      </c>
      <c r="K45">
        <f>IF(AND(Handgun!B48=8,Handgun!V48="Yes"),1,0)</f>
        <v>0</v>
      </c>
      <c r="M45">
        <f>IF(AND(Revolver!B48=1,Revolver!V48="Yes"),1,0)</f>
        <v>0</v>
      </c>
      <c r="N45">
        <f>IF(AND(Revolver!B48=1,Revolver!V48="Yes"),1,0)</f>
        <v>0</v>
      </c>
      <c r="O45">
        <f>IF(AND(Revolver!B48=1,Revolver!V48="Yes"),1,0)</f>
        <v>0</v>
      </c>
      <c r="P45">
        <f>IF(AND(Revolver!B48=1,Revolver!V48="Yes"),1,0)</f>
        <v>0</v>
      </c>
      <c r="Q45">
        <f>IF(AND(Revolver!B48=5,Revolver!V48="Yes"),1,0)</f>
        <v>0</v>
      </c>
      <c r="R45">
        <f>IF(AND(Revolver!B48=6,Revolver!V48="Yes"),1,0)</f>
        <v>0</v>
      </c>
      <c r="S45">
        <f>IF(AND(Revolver!B48=7,Revolver!V48="Yes"),1,0)</f>
        <v>0</v>
      </c>
      <c r="T45">
        <f>IF(AND(Revolver!B48=8,Revolver!V48="Yes"),1,0)</f>
        <v>0</v>
      </c>
      <c r="V45">
        <f>IF(AND(SMG!B49=1,SMG!V49="Yes"),1,0)</f>
        <v>0</v>
      </c>
      <c r="W45">
        <f>IF(AND(SMG!B49=2,SMG!V49="Yes"),1,0)</f>
        <v>0</v>
      </c>
      <c r="X45">
        <f>IF(AND(SMG!B49=3,SMG!V49="Yes"),1,0)</f>
        <v>0</v>
      </c>
      <c r="Y45">
        <f>IF(AND(SMG!B49=4,SMG!V49="Yes"),1,0)</f>
        <v>0</v>
      </c>
      <c r="Z45">
        <f>IF(AND(SMG!B49=5,SMG!V49="Yes"),1,0)</f>
        <v>0</v>
      </c>
      <c r="AA45">
        <f>IF(AND(SMG!B49=6,SMG!V49="Yes"),1,0)</f>
        <v>0</v>
      </c>
      <c r="AB45">
        <f>IF(AND(SMG!B49=7,SMG!V49="Yes"),1,0)</f>
        <v>0</v>
      </c>
      <c r="AC45">
        <f>IF(AND(SMG!B49=8,SMG!V49="Yes"),1,0)</f>
        <v>0</v>
      </c>
      <c r="AE45">
        <f>IF(AND(Rifle!B48=1,Rifle!V48="Yes"),1,0)</f>
        <v>0</v>
      </c>
      <c r="AF45">
        <f>IF(AND(Rifle!B48=2,Rifle!V48="Yes"),1,0)</f>
        <v>0</v>
      </c>
      <c r="AG45">
        <f>IF(AND(Rifle!B48=3,Rifle!V48="Yes"),1,0)</f>
        <v>0</v>
      </c>
      <c r="AH45">
        <f>IF(AND(Rifle!B48=4,Rifle!V48="Yes"),1,0)</f>
        <v>0</v>
      </c>
      <c r="AI45">
        <f>IF(AND(Rifle!B48=5,Rifle!V48="Yes"),1,0)</f>
        <v>0</v>
      </c>
      <c r="AJ45">
        <f>IF(AND(Rifle!B48=6,Rifle!V48="Yes"),1,0)</f>
        <v>0</v>
      </c>
      <c r="AK45">
        <f>IF(AND(Rifle!B48=7,Rifle!V48="Yes"),1,0)</f>
        <v>0</v>
      </c>
      <c r="AL45">
        <f>IF(AND(Rifle!B48=8,Rifle!V48="Yes"),1,0)</f>
        <v>0</v>
      </c>
      <c r="AN45">
        <f>IF(AND('Sniper Rifle'!B48=1,'Sniper Rifle'!V48="Yes"),1,0)</f>
        <v>0</v>
      </c>
      <c r="AO45">
        <f>IF(AND('Sniper Rifle'!B48=2,'Sniper Rifle'!V48="Yes"),1,0)</f>
        <v>0</v>
      </c>
      <c r="AP45">
        <f>IF(AND('Sniper Rifle'!B48=3,'Sniper Rifle'!V48="Yes"),1,0)</f>
        <v>0</v>
      </c>
      <c r="AQ45">
        <f>IF(AND('Sniper Rifle'!B48=4,'Sniper Rifle'!V48="Yes"),1,0)</f>
        <v>0</v>
      </c>
      <c r="AR45">
        <f>IF(AND('Sniper Rifle'!B48=5,'Sniper Rifle'!V48="Yes"),1,0)</f>
        <v>0</v>
      </c>
      <c r="AS45">
        <f>IF(AND('Sniper Rifle'!B48=6,'Sniper Rifle'!V48="Yes"),1,0)</f>
        <v>0</v>
      </c>
      <c r="AT45">
        <f>IF(AND('Sniper Rifle'!B48=7,'Sniper Rifle'!V48="Yes"),1,0)</f>
        <v>0</v>
      </c>
      <c r="AU45">
        <f>IF(AND('Sniper Rifle'!B48=8,'Sniper Rifle'!V48="Yes"),1,0)</f>
        <v>0</v>
      </c>
      <c r="AW45">
        <f>IF(AND('Spacer Rifle'!B48=1,'Spacer Rifle'!V48="Yes"),1,0)</f>
        <v>0</v>
      </c>
      <c r="AX45">
        <f>IF(AND('Spacer Rifle'!B48=2,'Spacer Rifle'!V48="Yes"),1,0)</f>
        <v>0</v>
      </c>
      <c r="AY45">
        <f>IF(AND('Spacer Rifle'!B48=3,'Spacer Rifle'!V48="Yes"),1,0)</f>
        <v>0</v>
      </c>
      <c r="AZ45">
        <f>IF(AND('Spacer Rifle'!B48=4,'Spacer Rifle'!V48="Yes"),1,0)</f>
        <v>0</v>
      </c>
      <c r="BA45">
        <f>IF(AND('Spacer Rifle'!B48=5,'Spacer Rifle'!V48="Yes"),1,0)</f>
        <v>0</v>
      </c>
      <c r="BB45">
        <f>IF(AND('Spacer Rifle'!B48=6,'Spacer Rifle'!V48="Yes"),1,0)</f>
        <v>0</v>
      </c>
      <c r="BC45">
        <f>IF(AND('Spacer Rifle'!B48=7,'Spacer Rifle'!V48="Yes"),1,0)</f>
        <v>0</v>
      </c>
      <c r="BD45">
        <f>IF(AND('Spacer Rifle'!B48=8,'Spacer Rifle'!V48="Yes"),1,0)</f>
        <v>0</v>
      </c>
      <c r="BF45">
        <f>IF(AND(LMG!B49=1,LMG!V49="Yes"),1,0)</f>
        <v>0</v>
      </c>
      <c r="BG45">
        <f>IF(AND(LMG!B49=2,LMG!V49="Yes"),1,0)</f>
        <v>0</v>
      </c>
      <c r="BH45">
        <f>IF(AND(LMG!B49=3,LMG!V49="Yes"),1,0)</f>
        <v>0</v>
      </c>
      <c r="BI45">
        <f>IF(AND(LMG!B49=4,LMG!V49="Yes"),1,0)</f>
        <v>0</v>
      </c>
      <c r="BJ45">
        <f>IF(AND(LMG!B49=5,LMG!V49="Yes"),1,0)</f>
        <v>0</v>
      </c>
      <c r="BK45">
        <f>IF(AND(LMG!B49=6,LMG!V49="Yes"),1,0)</f>
        <v>0</v>
      </c>
      <c r="BL45">
        <f>IF(AND(LMG!B49=7,LMG!V49="Yes"),1,0)</f>
        <v>0</v>
      </c>
      <c r="BM45">
        <f>IF(AND(LMG!B49=8,LMG!V49="Yes"),1,0)</f>
        <v>0</v>
      </c>
      <c r="BO45">
        <f>IF(AND(Shotgun!B49=1,Shotgun!V49="Yes"),1,0)</f>
        <v>0</v>
      </c>
      <c r="BP45">
        <f>IF(AND(Shotgun!B49=2,Shotgun!V49="Yes"),1,0)</f>
        <v>0</v>
      </c>
      <c r="BQ45">
        <f>IF(AND(Shotgun!B49=3,Shotgun!V49="Yes"),1,0)</f>
        <v>0</v>
      </c>
      <c r="BR45">
        <f>IF(AND(Shotgun!B49=4,Shotgun!V49="Yes"),1,0)</f>
        <v>0</v>
      </c>
      <c r="BS45">
        <f>IF(AND(Shotgun!B49=5,Shotgun!V49="Yes"),1,0)</f>
        <v>0</v>
      </c>
      <c r="BT45">
        <f>IF(AND(Shotgun!B49=6,Shotgun!V49="Yes"),1,0)</f>
        <v>0</v>
      </c>
      <c r="BU45">
        <f>IF(AND(Shotgun!B49=7,Shotgun!V49="Yes"),1,0)</f>
        <v>0</v>
      </c>
      <c r="BV45">
        <f>IF(AND(Shotgun!B49=8,Shotgun!V49="Yes"),1,0)</f>
        <v>0</v>
      </c>
      <c r="BX45">
        <f>IF(AND(Melee!B47=1,Melee!S47="Yes"),1,0)</f>
        <v>0</v>
      </c>
      <c r="BY45">
        <f>IF(AND(Melee!B47=2,Melee!S47="Yes"),1,0)</f>
        <v>0</v>
      </c>
      <c r="BZ45">
        <f>IF(AND(Melee!B47=3,Melee!S47="Yes"),1,0)</f>
        <v>0</v>
      </c>
      <c r="CA45">
        <f>IF(AND(Melee!B47=4,Melee!S47="Yes"),1,0)</f>
        <v>0</v>
      </c>
      <c r="CB45">
        <f>IF(AND(Melee!B47=5,Melee!S47="Yes"),1,0)</f>
        <v>0</v>
      </c>
      <c r="CC45">
        <f>IF(AND(Melee!B47=6,Melee!S47="Yes"),1,0)</f>
        <v>0</v>
      </c>
      <c r="CD45">
        <f>IF(AND(Melee!B47=7,Melee!S47="Yes"),1,0)</f>
        <v>0</v>
      </c>
      <c r="CE45">
        <f>IF(AND(Melee!B47=8,Melee!S47="Yes"),1,0)</f>
        <v>0</v>
      </c>
      <c r="CG45">
        <f>IF(AND(Misc!B46=1,Misc!O46="Yes"),1,0)</f>
        <v>0</v>
      </c>
      <c r="CH45">
        <f>IF(AND(Misc!B46=2,Misc!O46="Yes"),1,0)</f>
        <v>0</v>
      </c>
      <c r="CI45">
        <f>IF(AND(Misc!B46=3,Misc!O46="Yes"),1,0)</f>
        <v>0</v>
      </c>
      <c r="CJ45">
        <f>IF(AND(Misc!B46=4,Misc!O46="Yes"),1,0)</f>
        <v>0</v>
      </c>
      <c r="CK45">
        <f>IF(AND(Misc!B46=5,Misc!O46="Yes"),1,0)</f>
        <v>0</v>
      </c>
      <c r="CL45">
        <f>IF(AND(Misc!B46=6,Misc!O46="Yes"),1,0)</f>
        <v>0</v>
      </c>
      <c r="CM45">
        <f>IF(AND(Misc!B46=7,Misc!O46="Yes"),1,0)</f>
        <v>0</v>
      </c>
      <c r="CN45">
        <f>IF(AND(Misc!B46=8,Misc!O46="Yes"),1,0)</f>
        <v>0</v>
      </c>
    </row>
    <row r="46" spans="4:92">
      <c r="D46">
        <f>IF(AND(Handgun!B49=1,Handgun!V49="Yes"),1,0)</f>
        <v>0</v>
      </c>
      <c r="E46">
        <f>IF(AND(Handgun!B49=2,Handgun!V49="Yes"),1,0)</f>
        <v>0</v>
      </c>
      <c r="F46">
        <f>IF(AND(Handgun!B49=3,Handgun!V49="Yes"),1,0)</f>
        <v>0</v>
      </c>
      <c r="G46">
        <f>IF(AND(Handgun!B49=4,Handgun!V49="Yes"),1,0)</f>
        <v>0</v>
      </c>
      <c r="H46">
        <f>IF(AND(Handgun!B49=5,Handgun!V49="Yes"),1,0)</f>
        <v>0</v>
      </c>
      <c r="I46">
        <f>IF(AND(Handgun!B49=6,Handgun!V49="Yes"),1,0)</f>
        <v>0</v>
      </c>
      <c r="J46">
        <f>IF(AND(Handgun!B49=7,Handgun!V49="Yes"),1,0)</f>
        <v>0</v>
      </c>
      <c r="K46">
        <f>IF(AND(Handgun!B49=8,Handgun!V49="Yes"),1,0)</f>
        <v>0</v>
      </c>
      <c r="M46">
        <f>IF(AND(Revolver!B49=1,Revolver!V49="Yes"),1,0)</f>
        <v>0</v>
      </c>
      <c r="N46">
        <f>IF(AND(Revolver!B49=1,Revolver!V49="Yes"),1,0)</f>
        <v>0</v>
      </c>
      <c r="O46">
        <f>IF(AND(Revolver!B49=1,Revolver!V49="Yes"),1,0)</f>
        <v>0</v>
      </c>
      <c r="P46">
        <f>IF(AND(Revolver!B49=1,Revolver!V49="Yes"),1,0)</f>
        <v>0</v>
      </c>
      <c r="Q46">
        <f>IF(AND(Revolver!B49=5,Revolver!V49="Yes"),1,0)</f>
        <v>0</v>
      </c>
      <c r="R46">
        <f>IF(AND(Revolver!B49=6,Revolver!V49="Yes"),1,0)</f>
        <v>0</v>
      </c>
      <c r="S46">
        <f>IF(AND(Revolver!B49=7,Revolver!V49="Yes"),1,0)</f>
        <v>0</v>
      </c>
      <c r="T46">
        <f>IF(AND(Revolver!B49=8,Revolver!V49="Yes"),1,0)</f>
        <v>0</v>
      </c>
      <c r="V46">
        <f>IF(AND(SMG!B50=1,SMG!V50="Yes"),1,0)</f>
        <v>0</v>
      </c>
      <c r="W46">
        <f>IF(AND(SMG!B50=2,SMG!V50="Yes"),1,0)</f>
        <v>0</v>
      </c>
      <c r="X46">
        <f>IF(AND(SMG!B50=3,SMG!V50="Yes"),1,0)</f>
        <v>0</v>
      </c>
      <c r="Y46">
        <f>IF(AND(SMG!B50=4,SMG!V50="Yes"),1,0)</f>
        <v>0</v>
      </c>
      <c r="Z46">
        <f>IF(AND(SMG!B50=5,SMG!V50="Yes"),1,0)</f>
        <v>0</v>
      </c>
      <c r="AA46">
        <f>IF(AND(SMG!B50=6,SMG!V50="Yes"),1,0)</f>
        <v>0</v>
      </c>
      <c r="AB46">
        <f>IF(AND(SMG!B50=7,SMG!V50="Yes"),1,0)</f>
        <v>0</v>
      </c>
      <c r="AC46">
        <f>IF(AND(SMG!B50=8,SMG!V50="Yes"),1,0)</f>
        <v>0</v>
      </c>
      <c r="AE46">
        <f>IF(AND(Rifle!B49=1,Rifle!V49="Yes"),1,0)</f>
        <v>0</v>
      </c>
      <c r="AF46">
        <f>IF(AND(Rifle!B49=2,Rifle!V49="Yes"),1,0)</f>
        <v>0</v>
      </c>
      <c r="AG46">
        <f>IF(AND(Rifle!B49=3,Rifle!V49="Yes"),1,0)</f>
        <v>0</v>
      </c>
      <c r="AH46">
        <f>IF(AND(Rifle!B49=4,Rifle!V49="Yes"),1,0)</f>
        <v>0</v>
      </c>
      <c r="AI46">
        <f>IF(AND(Rifle!B49=5,Rifle!V49="Yes"),1,0)</f>
        <v>0</v>
      </c>
      <c r="AJ46">
        <f>IF(AND(Rifle!B49=6,Rifle!V49="Yes"),1,0)</f>
        <v>0</v>
      </c>
      <c r="AK46">
        <f>IF(AND(Rifle!B49=7,Rifle!V49="Yes"),1,0)</f>
        <v>0</v>
      </c>
      <c r="AL46">
        <f>IF(AND(Rifle!B49=8,Rifle!V49="Yes"),1,0)</f>
        <v>0</v>
      </c>
      <c r="AN46">
        <f>IF(AND('Sniper Rifle'!B49=1,'Sniper Rifle'!V49="Yes"),1,0)</f>
        <v>0</v>
      </c>
      <c r="AO46">
        <f>IF(AND('Sniper Rifle'!B49=2,'Sniper Rifle'!V49="Yes"),1,0)</f>
        <v>0</v>
      </c>
      <c r="AP46">
        <f>IF(AND('Sniper Rifle'!B49=3,'Sniper Rifle'!V49="Yes"),1,0)</f>
        <v>0</v>
      </c>
      <c r="AQ46">
        <f>IF(AND('Sniper Rifle'!B49=4,'Sniper Rifle'!V49="Yes"),1,0)</f>
        <v>0</v>
      </c>
      <c r="AR46">
        <f>IF(AND('Sniper Rifle'!B49=5,'Sniper Rifle'!V49="Yes"),1,0)</f>
        <v>0</v>
      </c>
      <c r="AS46">
        <f>IF(AND('Sniper Rifle'!B49=6,'Sniper Rifle'!V49="Yes"),1,0)</f>
        <v>0</v>
      </c>
      <c r="AT46">
        <f>IF(AND('Sniper Rifle'!B49=7,'Sniper Rifle'!V49="Yes"),1,0)</f>
        <v>0</v>
      </c>
      <c r="AU46">
        <f>IF(AND('Sniper Rifle'!B49=8,'Sniper Rifle'!V49="Yes"),1,0)</f>
        <v>0</v>
      </c>
      <c r="AW46">
        <f>IF(AND('Spacer Rifle'!B49=1,'Spacer Rifle'!V49="Yes"),1,0)</f>
        <v>0</v>
      </c>
      <c r="AX46">
        <f>IF(AND('Spacer Rifle'!B49=2,'Spacer Rifle'!V49="Yes"),1,0)</f>
        <v>0</v>
      </c>
      <c r="AY46">
        <f>IF(AND('Spacer Rifle'!B49=3,'Spacer Rifle'!V49="Yes"),1,0)</f>
        <v>0</v>
      </c>
      <c r="AZ46">
        <f>IF(AND('Spacer Rifle'!B49=4,'Spacer Rifle'!V49="Yes"),1,0)</f>
        <v>0</v>
      </c>
      <c r="BA46">
        <f>IF(AND('Spacer Rifle'!B49=5,'Spacer Rifle'!V49="Yes"),1,0)</f>
        <v>0</v>
      </c>
      <c r="BB46">
        <f>IF(AND('Spacer Rifle'!B49=6,'Spacer Rifle'!V49="Yes"),1,0)</f>
        <v>0</v>
      </c>
      <c r="BC46">
        <f>IF(AND('Spacer Rifle'!B49=7,'Spacer Rifle'!V49="Yes"),1,0)</f>
        <v>0</v>
      </c>
      <c r="BD46">
        <f>IF(AND('Spacer Rifle'!B49=8,'Spacer Rifle'!V49="Yes"),1,0)</f>
        <v>0</v>
      </c>
      <c r="BF46">
        <f>IF(AND(LMG!B50=1,LMG!V50="Yes"),1,0)</f>
        <v>0</v>
      </c>
      <c r="BG46">
        <f>IF(AND(LMG!B50=2,LMG!V50="Yes"),1,0)</f>
        <v>0</v>
      </c>
      <c r="BH46">
        <f>IF(AND(LMG!B50=3,LMG!V50="Yes"),1,0)</f>
        <v>0</v>
      </c>
      <c r="BI46">
        <f>IF(AND(LMG!B50=4,LMG!V50="Yes"),1,0)</f>
        <v>0</v>
      </c>
      <c r="BJ46">
        <f>IF(AND(LMG!B50=5,LMG!V50="Yes"),1,0)</f>
        <v>0</v>
      </c>
      <c r="BK46">
        <f>IF(AND(LMG!B50=6,LMG!V50="Yes"),1,0)</f>
        <v>0</v>
      </c>
      <c r="BL46">
        <f>IF(AND(LMG!B50=7,LMG!V50="Yes"),1,0)</f>
        <v>0</v>
      </c>
      <c r="BM46">
        <f>IF(AND(LMG!B50=8,LMG!V50="Yes"),1,0)</f>
        <v>0</v>
      </c>
      <c r="BO46">
        <f>IF(AND(Shotgun!B50=1,Shotgun!V50="Yes"),1,0)</f>
        <v>0</v>
      </c>
      <c r="BP46">
        <f>IF(AND(Shotgun!B50=2,Shotgun!V50="Yes"),1,0)</f>
        <v>0</v>
      </c>
      <c r="BQ46">
        <f>IF(AND(Shotgun!B50=3,Shotgun!V50="Yes"),1,0)</f>
        <v>0</v>
      </c>
      <c r="BR46">
        <f>IF(AND(Shotgun!B50=4,Shotgun!V50="Yes"),1,0)</f>
        <v>0</v>
      </c>
      <c r="BS46">
        <f>IF(AND(Shotgun!B50=5,Shotgun!V50="Yes"),1,0)</f>
        <v>0</v>
      </c>
      <c r="BT46">
        <f>IF(AND(Shotgun!B50=6,Shotgun!V50="Yes"),1,0)</f>
        <v>0</v>
      </c>
      <c r="BU46">
        <f>IF(AND(Shotgun!B50=7,Shotgun!V50="Yes"),1,0)</f>
        <v>0</v>
      </c>
      <c r="BV46">
        <f>IF(AND(Shotgun!B50=8,Shotgun!V50="Yes"),1,0)</f>
        <v>0</v>
      </c>
      <c r="BX46">
        <f>IF(AND(Melee!B48=1,Melee!S48="Yes"),1,0)</f>
        <v>0</v>
      </c>
      <c r="BY46">
        <f>IF(AND(Melee!B48=2,Melee!S48="Yes"),1,0)</f>
        <v>0</v>
      </c>
      <c r="BZ46">
        <f>IF(AND(Melee!B48=3,Melee!S48="Yes"),1,0)</f>
        <v>0</v>
      </c>
      <c r="CA46">
        <f>IF(AND(Melee!B48=4,Melee!S48="Yes"),1,0)</f>
        <v>0</v>
      </c>
      <c r="CB46">
        <f>IF(AND(Melee!B48=5,Melee!S48="Yes"),1,0)</f>
        <v>0</v>
      </c>
      <c r="CC46">
        <f>IF(AND(Melee!B48=6,Melee!S48="Yes"),1,0)</f>
        <v>0</v>
      </c>
      <c r="CD46">
        <f>IF(AND(Melee!B48=7,Melee!S48="Yes"),1,0)</f>
        <v>0</v>
      </c>
      <c r="CE46">
        <f>IF(AND(Melee!B48=8,Melee!S48="Yes"),1,0)</f>
        <v>0</v>
      </c>
      <c r="CG46">
        <f>IF(AND(Misc!B47=1,Misc!O47="Yes"),1,0)</f>
        <v>0</v>
      </c>
      <c r="CH46">
        <f>IF(AND(Misc!B47=2,Misc!O47="Yes"),1,0)</f>
        <v>0</v>
      </c>
      <c r="CI46">
        <f>IF(AND(Misc!B47=3,Misc!O47="Yes"),1,0)</f>
        <v>0</v>
      </c>
      <c r="CJ46">
        <f>IF(AND(Misc!B47=4,Misc!O47="Yes"),1,0)</f>
        <v>0</v>
      </c>
      <c r="CK46">
        <f>IF(AND(Misc!B47=5,Misc!O47="Yes"),1,0)</f>
        <v>0</v>
      </c>
      <c r="CL46">
        <f>IF(AND(Misc!B47=6,Misc!O47="Yes"),1,0)</f>
        <v>0</v>
      </c>
      <c r="CM46">
        <f>IF(AND(Misc!B47=7,Misc!O47="Yes"),1,0)</f>
        <v>0</v>
      </c>
      <c r="CN46">
        <f>IF(AND(Misc!B47=8,Misc!O47="Yes"),1,0)</f>
        <v>0</v>
      </c>
    </row>
    <row r="47" spans="4:92">
      <c r="D47">
        <f>IF(AND(Handgun!B50=1,Handgun!V50="Yes"),1,0)</f>
        <v>0</v>
      </c>
      <c r="E47">
        <f>IF(AND(Handgun!B50=2,Handgun!V50="Yes"),1,0)</f>
        <v>0</v>
      </c>
      <c r="F47">
        <f>IF(AND(Handgun!B50=3,Handgun!V50="Yes"),1,0)</f>
        <v>0</v>
      </c>
      <c r="G47">
        <f>IF(AND(Handgun!B50=4,Handgun!V50="Yes"),1,0)</f>
        <v>0</v>
      </c>
      <c r="H47">
        <f>IF(AND(Handgun!B50=5,Handgun!V50="Yes"),1,0)</f>
        <v>0</v>
      </c>
      <c r="I47">
        <f>IF(AND(Handgun!B50=6,Handgun!V50="Yes"),1,0)</f>
        <v>0</v>
      </c>
      <c r="J47">
        <f>IF(AND(Handgun!B50=7,Handgun!V50="Yes"),1,0)</f>
        <v>0</v>
      </c>
      <c r="K47">
        <f>IF(AND(Handgun!B50=8,Handgun!V50="Yes"),1,0)</f>
        <v>0</v>
      </c>
      <c r="M47">
        <f>IF(AND(Revolver!B50=1,Revolver!V50="Yes"),1,0)</f>
        <v>0</v>
      </c>
      <c r="N47">
        <f>IF(AND(Revolver!B50=1,Revolver!V50="Yes"),1,0)</f>
        <v>0</v>
      </c>
      <c r="O47">
        <f>IF(AND(Revolver!B50=1,Revolver!V50="Yes"),1,0)</f>
        <v>0</v>
      </c>
      <c r="P47">
        <f>IF(AND(Revolver!B50=1,Revolver!V50="Yes"),1,0)</f>
        <v>0</v>
      </c>
      <c r="Q47">
        <f>IF(AND(Revolver!B50=5,Revolver!V50="Yes"),1,0)</f>
        <v>0</v>
      </c>
      <c r="R47">
        <f>IF(AND(Revolver!B50=6,Revolver!V50="Yes"),1,0)</f>
        <v>0</v>
      </c>
      <c r="S47">
        <f>IF(AND(Revolver!B50=7,Revolver!V50="Yes"),1,0)</f>
        <v>0</v>
      </c>
      <c r="T47">
        <f>IF(AND(Revolver!B50=8,Revolver!V50="Yes"),1,0)</f>
        <v>0</v>
      </c>
      <c r="V47">
        <f>IF(AND(SMG!B51=1,SMG!V51="Yes"),1,0)</f>
        <v>0</v>
      </c>
      <c r="W47">
        <f>IF(AND(SMG!B51=2,SMG!V51="Yes"),1,0)</f>
        <v>0</v>
      </c>
      <c r="X47">
        <f>IF(AND(SMG!B51=3,SMG!V51="Yes"),1,0)</f>
        <v>0</v>
      </c>
      <c r="Y47">
        <f>IF(AND(SMG!B51=4,SMG!V51="Yes"),1,0)</f>
        <v>0</v>
      </c>
      <c r="Z47">
        <f>IF(AND(SMG!B51=5,SMG!V51="Yes"),1,0)</f>
        <v>0</v>
      </c>
      <c r="AA47">
        <f>IF(AND(SMG!B51=6,SMG!V51="Yes"),1,0)</f>
        <v>0</v>
      </c>
      <c r="AB47">
        <f>IF(AND(SMG!B51=7,SMG!V51="Yes"),1,0)</f>
        <v>0</v>
      </c>
      <c r="AC47">
        <f>IF(AND(SMG!B51=8,SMG!V51="Yes"),1,0)</f>
        <v>0</v>
      </c>
      <c r="AE47">
        <f>IF(AND(Rifle!B50=1,Rifle!V50="Yes"),1,0)</f>
        <v>0</v>
      </c>
      <c r="AF47">
        <f>IF(AND(Rifle!B50=2,Rifle!V50="Yes"),1,0)</f>
        <v>0</v>
      </c>
      <c r="AG47">
        <f>IF(AND(Rifle!B50=3,Rifle!V50="Yes"),1,0)</f>
        <v>0</v>
      </c>
      <c r="AH47">
        <f>IF(AND(Rifle!B50=4,Rifle!V50="Yes"),1,0)</f>
        <v>0</v>
      </c>
      <c r="AI47">
        <f>IF(AND(Rifle!B50=5,Rifle!V50="Yes"),1,0)</f>
        <v>0</v>
      </c>
      <c r="AJ47">
        <f>IF(AND(Rifle!B50=6,Rifle!V50="Yes"),1,0)</f>
        <v>0</v>
      </c>
      <c r="AK47">
        <f>IF(AND(Rifle!B50=7,Rifle!V50="Yes"),1,0)</f>
        <v>0</v>
      </c>
      <c r="AL47">
        <f>IF(AND(Rifle!B50=8,Rifle!V50="Yes"),1,0)</f>
        <v>0</v>
      </c>
      <c r="AN47">
        <f>IF(AND('Sniper Rifle'!B50=1,'Sniper Rifle'!V50="Yes"),1,0)</f>
        <v>0</v>
      </c>
      <c r="AO47">
        <f>IF(AND('Sniper Rifle'!B50=2,'Sniper Rifle'!V50="Yes"),1,0)</f>
        <v>0</v>
      </c>
      <c r="AP47">
        <f>IF(AND('Sniper Rifle'!B50=3,'Sniper Rifle'!V50="Yes"),1,0)</f>
        <v>0</v>
      </c>
      <c r="AQ47">
        <f>IF(AND('Sniper Rifle'!B50=4,'Sniper Rifle'!V50="Yes"),1,0)</f>
        <v>0</v>
      </c>
      <c r="AR47">
        <f>IF(AND('Sniper Rifle'!B50=5,'Sniper Rifle'!V50="Yes"),1,0)</f>
        <v>0</v>
      </c>
      <c r="AS47">
        <f>IF(AND('Sniper Rifle'!B50=6,'Sniper Rifle'!V50="Yes"),1,0)</f>
        <v>0</v>
      </c>
      <c r="AT47">
        <f>IF(AND('Sniper Rifle'!B50=7,'Sniper Rifle'!V50="Yes"),1,0)</f>
        <v>0</v>
      </c>
      <c r="AU47">
        <f>IF(AND('Sniper Rifle'!B50=8,'Sniper Rifle'!V50="Yes"),1,0)</f>
        <v>0</v>
      </c>
      <c r="AW47">
        <f>IF(AND('Spacer Rifle'!B50=1,'Spacer Rifle'!V50="Yes"),1,0)</f>
        <v>0</v>
      </c>
      <c r="AX47">
        <f>IF(AND('Spacer Rifle'!B50=2,'Spacer Rifle'!V50="Yes"),1,0)</f>
        <v>0</v>
      </c>
      <c r="AY47">
        <f>IF(AND('Spacer Rifle'!B50=3,'Spacer Rifle'!V50="Yes"),1,0)</f>
        <v>0</v>
      </c>
      <c r="AZ47">
        <f>IF(AND('Spacer Rifle'!B50=4,'Spacer Rifle'!V50="Yes"),1,0)</f>
        <v>0</v>
      </c>
      <c r="BA47">
        <f>IF(AND('Spacer Rifle'!B50=5,'Spacer Rifle'!V50="Yes"),1,0)</f>
        <v>0</v>
      </c>
      <c r="BB47">
        <f>IF(AND('Spacer Rifle'!B50=6,'Spacer Rifle'!V50="Yes"),1,0)</f>
        <v>0</v>
      </c>
      <c r="BC47">
        <f>IF(AND('Spacer Rifle'!B50=7,'Spacer Rifle'!V50="Yes"),1,0)</f>
        <v>0</v>
      </c>
      <c r="BD47">
        <f>IF(AND('Spacer Rifle'!B50=8,'Spacer Rifle'!V50="Yes"),1,0)</f>
        <v>0</v>
      </c>
      <c r="BF47">
        <f>IF(AND(LMG!B51=1,LMG!V51="Yes"),1,0)</f>
        <v>0</v>
      </c>
      <c r="BG47">
        <f>IF(AND(LMG!B51=2,LMG!V51="Yes"),1,0)</f>
        <v>0</v>
      </c>
      <c r="BH47">
        <f>IF(AND(LMG!B51=3,LMG!V51="Yes"),1,0)</f>
        <v>0</v>
      </c>
      <c r="BI47">
        <f>IF(AND(LMG!B51=4,LMG!V51="Yes"),1,0)</f>
        <v>0</v>
      </c>
      <c r="BJ47">
        <f>IF(AND(LMG!B51=5,LMG!V51="Yes"),1,0)</f>
        <v>0</v>
      </c>
      <c r="BK47">
        <f>IF(AND(LMG!B51=6,LMG!V51="Yes"),1,0)</f>
        <v>0</v>
      </c>
      <c r="BL47">
        <f>IF(AND(LMG!B51=7,LMG!V51="Yes"),1,0)</f>
        <v>0</v>
      </c>
      <c r="BM47">
        <f>IF(AND(LMG!B51=8,LMG!V51="Yes"),1,0)</f>
        <v>0</v>
      </c>
      <c r="BO47">
        <f>IF(AND(Shotgun!B51=1,Shotgun!V51="Yes"),1,0)</f>
        <v>0</v>
      </c>
      <c r="BP47">
        <f>IF(AND(Shotgun!B51=2,Shotgun!V51="Yes"),1,0)</f>
        <v>0</v>
      </c>
      <c r="BQ47">
        <f>IF(AND(Shotgun!B51=3,Shotgun!V51="Yes"),1,0)</f>
        <v>0</v>
      </c>
      <c r="BR47">
        <f>IF(AND(Shotgun!B51=4,Shotgun!V51="Yes"),1,0)</f>
        <v>0</v>
      </c>
      <c r="BS47">
        <f>IF(AND(Shotgun!B51=5,Shotgun!V51="Yes"),1,0)</f>
        <v>0</v>
      </c>
      <c r="BT47">
        <f>IF(AND(Shotgun!B51=6,Shotgun!V51="Yes"),1,0)</f>
        <v>0</v>
      </c>
      <c r="BU47">
        <f>IF(AND(Shotgun!B51=7,Shotgun!V51="Yes"),1,0)</f>
        <v>0</v>
      </c>
      <c r="BV47">
        <f>IF(AND(Shotgun!B51=8,Shotgun!V51="Yes"),1,0)</f>
        <v>0</v>
      </c>
      <c r="BX47">
        <f>IF(AND(Melee!B49=1,Melee!S49="Yes"),1,0)</f>
        <v>0</v>
      </c>
      <c r="BY47">
        <f>IF(AND(Melee!B49=2,Melee!S49="Yes"),1,0)</f>
        <v>0</v>
      </c>
      <c r="BZ47">
        <f>IF(AND(Melee!B49=3,Melee!S49="Yes"),1,0)</f>
        <v>0</v>
      </c>
      <c r="CA47">
        <f>IF(AND(Melee!B49=4,Melee!S49="Yes"),1,0)</f>
        <v>0</v>
      </c>
      <c r="CB47">
        <f>IF(AND(Melee!B49=5,Melee!S49="Yes"),1,0)</f>
        <v>0</v>
      </c>
      <c r="CC47">
        <f>IF(AND(Melee!B49=6,Melee!S49="Yes"),1,0)</f>
        <v>0</v>
      </c>
      <c r="CD47">
        <f>IF(AND(Melee!B49=7,Melee!S49="Yes"),1,0)</f>
        <v>0</v>
      </c>
      <c r="CE47">
        <f>IF(AND(Melee!B49=8,Melee!S49="Yes"),1,0)</f>
        <v>0</v>
      </c>
      <c r="CG47">
        <f>IF(AND(Misc!B48=1,Misc!O48="Yes"),1,0)</f>
        <v>0</v>
      </c>
      <c r="CH47">
        <f>IF(AND(Misc!B48=2,Misc!O48="Yes"),1,0)</f>
        <v>0</v>
      </c>
      <c r="CI47">
        <f>IF(AND(Misc!B48=3,Misc!O48="Yes"),1,0)</f>
        <v>0</v>
      </c>
      <c r="CJ47">
        <f>IF(AND(Misc!B48=4,Misc!O48="Yes"),1,0)</f>
        <v>0</v>
      </c>
      <c r="CK47">
        <f>IF(AND(Misc!B48=5,Misc!O48="Yes"),1,0)</f>
        <v>0</v>
      </c>
      <c r="CL47">
        <f>IF(AND(Misc!B48=6,Misc!O48="Yes"),1,0)</f>
        <v>0</v>
      </c>
      <c r="CM47">
        <f>IF(AND(Misc!B48=7,Misc!O48="Yes"),1,0)</f>
        <v>0</v>
      </c>
      <c r="CN47">
        <f>IF(AND(Misc!B48=8,Misc!O48="Yes"),1,0)</f>
        <v>0</v>
      </c>
    </row>
    <row r="48" spans="4:92">
      <c r="D48">
        <f>IF(AND(Handgun!B51=1,Handgun!V51="Yes"),1,0)</f>
        <v>0</v>
      </c>
      <c r="E48">
        <f>IF(AND(Handgun!B51=2,Handgun!V51="Yes"),1,0)</f>
        <v>0</v>
      </c>
      <c r="F48">
        <f>IF(AND(Handgun!B51=3,Handgun!V51="Yes"),1,0)</f>
        <v>0</v>
      </c>
      <c r="G48">
        <f>IF(AND(Handgun!B51=4,Handgun!V51="Yes"),1,0)</f>
        <v>0</v>
      </c>
      <c r="H48">
        <f>IF(AND(Handgun!B51=5,Handgun!V51="Yes"),1,0)</f>
        <v>0</v>
      </c>
      <c r="I48">
        <f>IF(AND(Handgun!B51=6,Handgun!V51="Yes"),1,0)</f>
        <v>0</v>
      </c>
      <c r="J48">
        <f>IF(AND(Handgun!B51=7,Handgun!V51="Yes"),1,0)</f>
        <v>0</v>
      </c>
      <c r="K48">
        <f>IF(AND(Handgun!B51=8,Handgun!V51="Yes"),1,0)</f>
        <v>0</v>
      </c>
      <c r="M48">
        <f>IF(AND(Revolver!B51=1,Revolver!V51="Yes"),1,0)</f>
        <v>0</v>
      </c>
      <c r="N48">
        <f>IF(AND(Revolver!B51=1,Revolver!V51="Yes"),1,0)</f>
        <v>0</v>
      </c>
      <c r="O48">
        <f>IF(AND(Revolver!B51=1,Revolver!V51="Yes"),1,0)</f>
        <v>0</v>
      </c>
      <c r="P48">
        <f>IF(AND(Revolver!B51=1,Revolver!V51="Yes"),1,0)</f>
        <v>0</v>
      </c>
      <c r="Q48">
        <f>IF(AND(Revolver!B51=5,Revolver!V51="Yes"),1,0)</f>
        <v>0</v>
      </c>
      <c r="R48">
        <f>IF(AND(Revolver!B51=6,Revolver!V51="Yes"),1,0)</f>
        <v>0</v>
      </c>
      <c r="S48">
        <f>IF(AND(Revolver!B51=7,Revolver!V51="Yes"),1,0)</f>
        <v>0</v>
      </c>
      <c r="T48">
        <f>IF(AND(Revolver!B51=8,Revolver!V51="Yes"),1,0)</f>
        <v>0</v>
      </c>
      <c r="V48">
        <f>IF(AND(SMG!B52=1,SMG!V52="Yes"),1,0)</f>
        <v>0</v>
      </c>
      <c r="W48">
        <f>IF(AND(SMG!B52=2,SMG!V52="Yes"),1,0)</f>
        <v>0</v>
      </c>
      <c r="X48">
        <f>IF(AND(SMG!B52=3,SMG!V52="Yes"),1,0)</f>
        <v>0</v>
      </c>
      <c r="Y48">
        <f>IF(AND(SMG!B52=4,SMG!V52="Yes"),1,0)</f>
        <v>0</v>
      </c>
      <c r="Z48">
        <f>IF(AND(SMG!B52=5,SMG!V52="Yes"),1,0)</f>
        <v>0</v>
      </c>
      <c r="AA48">
        <f>IF(AND(SMG!B52=6,SMG!V52="Yes"),1,0)</f>
        <v>0</v>
      </c>
      <c r="AB48">
        <f>IF(AND(SMG!B52=7,SMG!V52="Yes"),1,0)</f>
        <v>0</v>
      </c>
      <c r="AC48">
        <f>IF(AND(SMG!B52=8,SMG!V52="Yes"),1,0)</f>
        <v>0</v>
      </c>
      <c r="AE48">
        <f>IF(AND(Rifle!B51=1,Rifle!V51="Yes"),1,0)</f>
        <v>0</v>
      </c>
      <c r="AF48">
        <f>IF(AND(Rifle!B51=2,Rifle!V51="Yes"),1,0)</f>
        <v>0</v>
      </c>
      <c r="AG48">
        <f>IF(AND(Rifle!B51=3,Rifle!V51="Yes"),1,0)</f>
        <v>0</v>
      </c>
      <c r="AH48">
        <f>IF(AND(Rifle!B51=4,Rifle!V51="Yes"),1,0)</f>
        <v>0</v>
      </c>
      <c r="AI48">
        <f>IF(AND(Rifle!B51=5,Rifle!V51="Yes"),1,0)</f>
        <v>0</v>
      </c>
      <c r="AJ48">
        <f>IF(AND(Rifle!B51=6,Rifle!V51="Yes"),1,0)</f>
        <v>0</v>
      </c>
      <c r="AK48">
        <f>IF(AND(Rifle!B51=7,Rifle!V51="Yes"),1,0)</f>
        <v>0</v>
      </c>
      <c r="AL48">
        <f>IF(AND(Rifle!B51=8,Rifle!V51="Yes"),1,0)</f>
        <v>0</v>
      </c>
      <c r="AN48">
        <f>IF(AND('Sniper Rifle'!B51=1,'Sniper Rifle'!V51="Yes"),1,0)</f>
        <v>0</v>
      </c>
      <c r="AO48">
        <f>IF(AND('Sniper Rifle'!B51=2,'Sniper Rifle'!V51="Yes"),1,0)</f>
        <v>0</v>
      </c>
      <c r="AP48">
        <f>IF(AND('Sniper Rifle'!B51=3,'Sniper Rifle'!V51="Yes"),1,0)</f>
        <v>0</v>
      </c>
      <c r="AQ48">
        <f>IF(AND('Sniper Rifle'!B51=4,'Sniper Rifle'!V51="Yes"),1,0)</f>
        <v>0</v>
      </c>
      <c r="AR48">
        <f>IF(AND('Sniper Rifle'!B51=5,'Sniper Rifle'!V51="Yes"),1,0)</f>
        <v>0</v>
      </c>
      <c r="AS48">
        <f>IF(AND('Sniper Rifle'!B51=6,'Sniper Rifle'!V51="Yes"),1,0)</f>
        <v>0</v>
      </c>
      <c r="AT48">
        <f>IF(AND('Sniper Rifle'!B51=7,'Sniper Rifle'!V51="Yes"),1,0)</f>
        <v>0</v>
      </c>
      <c r="AU48">
        <f>IF(AND('Sniper Rifle'!B51=8,'Sniper Rifle'!V51="Yes"),1,0)</f>
        <v>0</v>
      </c>
      <c r="AW48">
        <f>IF(AND('Spacer Rifle'!B51=1,'Spacer Rifle'!V51="Yes"),1,0)</f>
        <v>0</v>
      </c>
      <c r="AX48">
        <f>IF(AND('Spacer Rifle'!B51=2,'Spacer Rifle'!V51="Yes"),1,0)</f>
        <v>0</v>
      </c>
      <c r="AY48">
        <f>IF(AND('Spacer Rifle'!B51=3,'Spacer Rifle'!V51="Yes"),1,0)</f>
        <v>0</v>
      </c>
      <c r="AZ48">
        <f>IF(AND('Spacer Rifle'!B51=4,'Spacer Rifle'!V51="Yes"),1,0)</f>
        <v>0</v>
      </c>
      <c r="BA48">
        <f>IF(AND('Spacer Rifle'!B51=5,'Spacer Rifle'!V51="Yes"),1,0)</f>
        <v>0</v>
      </c>
      <c r="BB48">
        <f>IF(AND('Spacer Rifle'!B51=6,'Spacer Rifle'!V51="Yes"),1,0)</f>
        <v>0</v>
      </c>
      <c r="BC48">
        <f>IF(AND('Spacer Rifle'!B51=7,'Spacer Rifle'!V51="Yes"),1,0)</f>
        <v>0</v>
      </c>
      <c r="BD48">
        <f>IF(AND('Spacer Rifle'!B51=8,'Spacer Rifle'!V51="Yes"),1,0)</f>
        <v>0</v>
      </c>
      <c r="BF48">
        <f>IF(AND(LMG!B52=1,LMG!V52="Yes"),1,0)</f>
        <v>0</v>
      </c>
      <c r="BG48">
        <f>IF(AND(LMG!B52=2,LMG!V52="Yes"),1,0)</f>
        <v>0</v>
      </c>
      <c r="BH48">
        <f>IF(AND(LMG!B52=3,LMG!V52="Yes"),1,0)</f>
        <v>0</v>
      </c>
      <c r="BI48">
        <f>IF(AND(LMG!B52=4,LMG!V52="Yes"),1,0)</f>
        <v>0</v>
      </c>
      <c r="BJ48">
        <f>IF(AND(LMG!B52=5,LMG!V52="Yes"),1,0)</f>
        <v>0</v>
      </c>
      <c r="BK48">
        <f>IF(AND(LMG!B52=6,LMG!V52="Yes"),1,0)</f>
        <v>0</v>
      </c>
      <c r="BL48">
        <f>IF(AND(LMG!B52=7,LMG!V52="Yes"),1,0)</f>
        <v>0</v>
      </c>
      <c r="BM48">
        <f>IF(AND(LMG!B52=8,LMG!V52="Yes"),1,0)</f>
        <v>0</v>
      </c>
      <c r="BO48">
        <f>IF(AND(Shotgun!B52=1,Shotgun!V52="Yes"),1,0)</f>
        <v>0</v>
      </c>
      <c r="BP48">
        <f>IF(AND(Shotgun!B52=2,Shotgun!V52="Yes"),1,0)</f>
        <v>0</v>
      </c>
      <c r="BQ48">
        <f>IF(AND(Shotgun!B52=3,Shotgun!V52="Yes"),1,0)</f>
        <v>0</v>
      </c>
      <c r="BR48">
        <f>IF(AND(Shotgun!B52=4,Shotgun!V52="Yes"),1,0)</f>
        <v>0</v>
      </c>
      <c r="BS48">
        <f>IF(AND(Shotgun!B52=5,Shotgun!V52="Yes"),1,0)</f>
        <v>0</v>
      </c>
      <c r="BT48">
        <f>IF(AND(Shotgun!B52=6,Shotgun!V52="Yes"),1,0)</f>
        <v>0</v>
      </c>
      <c r="BU48">
        <f>IF(AND(Shotgun!B52=7,Shotgun!V52="Yes"),1,0)</f>
        <v>0</v>
      </c>
      <c r="BV48">
        <f>IF(AND(Shotgun!B52=8,Shotgun!V52="Yes"),1,0)</f>
        <v>0</v>
      </c>
      <c r="BX48">
        <f>IF(AND(Melee!B50=1,Melee!S50="Yes"),1,0)</f>
        <v>0</v>
      </c>
      <c r="BY48">
        <f>IF(AND(Melee!B50=2,Melee!S50="Yes"),1,0)</f>
        <v>0</v>
      </c>
      <c r="BZ48">
        <f>IF(AND(Melee!B50=3,Melee!S50="Yes"),1,0)</f>
        <v>0</v>
      </c>
      <c r="CA48">
        <f>IF(AND(Melee!B50=4,Melee!S50="Yes"),1,0)</f>
        <v>0</v>
      </c>
      <c r="CB48">
        <f>IF(AND(Melee!B50=5,Melee!S50="Yes"),1,0)</f>
        <v>0</v>
      </c>
      <c r="CC48">
        <f>IF(AND(Melee!B50=6,Melee!S50="Yes"),1,0)</f>
        <v>0</v>
      </c>
      <c r="CD48">
        <f>IF(AND(Melee!B50=7,Melee!S50="Yes"),1,0)</f>
        <v>0</v>
      </c>
      <c r="CE48">
        <f>IF(AND(Melee!B50=8,Melee!S50="Yes"),1,0)</f>
        <v>0</v>
      </c>
      <c r="CG48">
        <f>IF(AND(Misc!B49=1,Misc!O49="Yes"),1,0)</f>
        <v>0</v>
      </c>
      <c r="CH48">
        <f>IF(AND(Misc!B49=2,Misc!O49="Yes"),1,0)</f>
        <v>0</v>
      </c>
      <c r="CI48">
        <f>IF(AND(Misc!B49=3,Misc!O49="Yes"),1,0)</f>
        <v>0</v>
      </c>
      <c r="CJ48">
        <f>IF(AND(Misc!B49=4,Misc!O49="Yes"),1,0)</f>
        <v>0</v>
      </c>
      <c r="CK48">
        <f>IF(AND(Misc!B49=5,Misc!O49="Yes"),1,0)</f>
        <v>0</v>
      </c>
      <c r="CL48">
        <f>IF(AND(Misc!B49=6,Misc!O49="Yes"),1,0)</f>
        <v>0</v>
      </c>
      <c r="CM48">
        <f>IF(AND(Misc!B49=7,Misc!O49="Yes"),1,0)</f>
        <v>0</v>
      </c>
      <c r="CN48">
        <f>IF(AND(Misc!B49=8,Misc!O49="Yes"),1,0)</f>
        <v>0</v>
      </c>
    </row>
    <row r="49" spans="4:92">
      <c r="D49">
        <f>IF(AND(Handgun!B52=1,Handgun!V52="Yes"),1,0)</f>
        <v>0</v>
      </c>
      <c r="E49">
        <f>IF(AND(Handgun!B52=2,Handgun!V52="Yes"),1,0)</f>
        <v>0</v>
      </c>
      <c r="F49">
        <f>IF(AND(Handgun!B52=3,Handgun!V52="Yes"),1,0)</f>
        <v>0</v>
      </c>
      <c r="G49">
        <f>IF(AND(Handgun!B52=4,Handgun!V52="Yes"),1,0)</f>
        <v>0</v>
      </c>
      <c r="H49">
        <f>IF(AND(Handgun!B52=5,Handgun!V52="Yes"),1,0)</f>
        <v>0</v>
      </c>
      <c r="I49">
        <f>IF(AND(Handgun!B52=6,Handgun!V52="Yes"),1,0)</f>
        <v>0</v>
      </c>
      <c r="J49">
        <f>IF(AND(Handgun!B52=7,Handgun!V52="Yes"),1,0)</f>
        <v>0</v>
      </c>
      <c r="K49">
        <f>IF(AND(Handgun!B52=8,Handgun!V52="Yes"),1,0)</f>
        <v>0</v>
      </c>
      <c r="M49">
        <f>IF(AND(Revolver!B52=1,Revolver!V52="Yes"),1,0)</f>
        <v>0</v>
      </c>
      <c r="N49">
        <f>IF(AND(Revolver!B52=1,Revolver!V52="Yes"),1,0)</f>
        <v>0</v>
      </c>
      <c r="O49">
        <f>IF(AND(Revolver!B52=1,Revolver!V52="Yes"),1,0)</f>
        <v>0</v>
      </c>
      <c r="P49">
        <f>IF(AND(Revolver!B52=1,Revolver!V52="Yes"),1,0)</f>
        <v>0</v>
      </c>
      <c r="Q49">
        <f>IF(AND(Revolver!B52=5,Revolver!V52="Yes"),1,0)</f>
        <v>0</v>
      </c>
      <c r="R49">
        <f>IF(AND(Revolver!B52=6,Revolver!V52="Yes"),1,0)</f>
        <v>0</v>
      </c>
      <c r="S49">
        <f>IF(AND(Revolver!B52=7,Revolver!V52="Yes"),1,0)</f>
        <v>0</v>
      </c>
      <c r="T49">
        <f>IF(AND(Revolver!B52=8,Revolver!V52="Yes"),1,0)</f>
        <v>0</v>
      </c>
      <c r="V49">
        <f>IF(AND(SMG!B53=1,SMG!V53="Yes"),1,0)</f>
        <v>0</v>
      </c>
      <c r="W49">
        <f>IF(AND(SMG!B53=2,SMG!V53="Yes"),1,0)</f>
        <v>0</v>
      </c>
      <c r="X49">
        <f>IF(AND(SMG!B53=3,SMG!V53="Yes"),1,0)</f>
        <v>0</v>
      </c>
      <c r="Y49">
        <f>IF(AND(SMG!B53=4,SMG!V53="Yes"),1,0)</f>
        <v>0</v>
      </c>
      <c r="Z49">
        <f>IF(AND(SMG!B53=5,SMG!V53="Yes"),1,0)</f>
        <v>0</v>
      </c>
      <c r="AA49">
        <f>IF(AND(SMG!B53=6,SMG!V53="Yes"),1,0)</f>
        <v>0</v>
      </c>
      <c r="AB49">
        <f>IF(AND(SMG!B53=7,SMG!V53="Yes"),1,0)</f>
        <v>0</v>
      </c>
      <c r="AC49">
        <f>IF(AND(SMG!B53=8,SMG!V53="Yes"),1,0)</f>
        <v>0</v>
      </c>
      <c r="AE49">
        <f>IF(AND(Rifle!B52=1,Rifle!V52="Yes"),1,0)</f>
        <v>0</v>
      </c>
      <c r="AF49">
        <f>IF(AND(Rifle!B52=2,Rifle!V52="Yes"),1,0)</f>
        <v>0</v>
      </c>
      <c r="AG49">
        <f>IF(AND(Rifle!B52=3,Rifle!V52="Yes"),1,0)</f>
        <v>0</v>
      </c>
      <c r="AH49">
        <f>IF(AND(Rifle!B52=4,Rifle!V52="Yes"),1,0)</f>
        <v>0</v>
      </c>
      <c r="AI49">
        <f>IF(AND(Rifle!B52=5,Rifle!V52="Yes"),1,0)</f>
        <v>0</v>
      </c>
      <c r="AJ49">
        <f>IF(AND(Rifle!B52=6,Rifle!V52="Yes"),1,0)</f>
        <v>0</v>
      </c>
      <c r="AK49">
        <f>IF(AND(Rifle!B52=7,Rifle!V52="Yes"),1,0)</f>
        <v>0</v>
      </c>
      <c r="AL49">
        <f>IF(AND(Rifle!B52=8,Rifle!V52="Yes"),1,0)</f>
        <v>0</v>
      </c>
      <c r="AN49">
        <f>IF(AND('Sniper Rifle'!B52=1,'Sniper Rifle'!V52="Yes"),1,0)</f>
        <v>0</v>
      </c>
      <c r="AO49">
        <f>IF(AND('Sniper Rifle'!B52=2,'Sniper Rifle'!V52="Yes"),1,0)</f>
        <v>0</v>
      </c>
      <c r="AP49">
        <f>IF(AND('Sniper Rifle'!B52=3,'Sniper Rifle'!V52="Yes"),1,0)</f>
        <v>0</v>
      </c>
      <c r="AQ49">
        <f>IF(AND('Sniper Rifle'!B52=4,'Sniper Rifle'!V52="Yes"),1,0)</f>
        <v>0</v>
      </c>
      <c r="AR49">
        <f>IF(AND('Sniper Rifle'!B52=5,'Sniper Rifle'!V52="Yes"),1,0)</f>
        <v>0</v>
      </c>
      <c r="AS49">
        <f>IF(AND('Sniper Rifle'!B52=6,'Sniper Rifle'!V52="Yes"),1,0)</f>
        <v>0</v>
      </c>
      <c r="AT49">
        <f>IF(AND('Sniper Rifle'!B52=7,'Sniper Rifle'!V52="Yes"),1,0)</f>
        <v>0</v>
      </c>
      <c r="AU49">
        <f>IF(AND('Sniper Rifle'!B52=8,'Sniper Rifle'!V52="Yes"),1,0)</f>
        <v>0</v>
      </c>
      <c r="AW49">
        <f>IF(AND('Spacer Rifle'!B52=1,'Spacer Rifle'!V52="Yes"),1,0)</f>
        <v>0</v>
      </c>
      <c r="AX49">
        <f>IF(AND('Spacer Rifle'!B52=2,'Spacer Rifle'!V52="Yes"),1,0)</f>
        <v>0</v>
      </c>
      <c r="AY49">
        <f>IF(AND('Spacer Rifle'!B52=3,'Spacer Rifle'!V52="Yes"),1,0)</f>
        <v>0</v>
      </c>
      <c r="AZ49">
        <f>IF(AND('Spacer Rifle'!B52=4,'Spacer Rifle'!V52="Yes"),1,0)</f>
        <v>0</v>
      </c>
      <c r="BA49">
        <f>IF(AND('Spacer Rifle'!B52=5,'Spacer Rifle'!V52="Yes"),1,0)</f>
        <v>0</v>
      </c>
      <c r="BB49">
        <f>IF(AND('Spacer Rifle'!B52=6,'Spacer Rifle'!V52="Yes"),1,0)</f>
        <v>0</v>
      </c>
      <c r="BC49">
        <f>IF(AND('Spacer Rifle'!B52=7,'Spacer Rifle'!V52="Yes"),1,0)</f>
        <v>0</v>
      </c>
      <c r="BD49">
        <f>IF(AND('Spacer Rifle'!B52=8,'Spacer Rifle'!V52="Yes"),1,0)</f>
        <v>0</v>
      </c>
      <c r="BF49">
        <f>IF(AND(LMG!B53=1,LMG!V53="Yes"),1,0)</f>
        <v>0</v>
      </c>
      <c r="BG49">
        <f>IF(AND(LMG!B53=2,LMG!V53="Yes"),1,0)</f>
        <v>0</v>
      </c>
      <c r="BH49">
        <f>IF(AND(LMG!B53=3,LMG!V53="Yes"),1,0)</f>
        <v>0</v>
      </c>
      <c r="BI49">
        <f>IF(AND(LMG!B53=4,LMG!V53="Yes"),1,0)</f>
        <v>0</v>
      </c>
      <c r="BJ49">
        <f>IF(AND(LMG!B53=5,LMG!V53="Yes"),1,0)</f>
        <v>0</v>
      </c>
      <c r="BK49">
        <f>IF(AND(LMG!B53=6,LMG!V53="Yes"),1,0)</f>
        <v>0</v>
      </c>
      <c r="BL49">
        <f>IF(AND(LMG!B53=7,LMG!V53="Yes"),1,0)</f>
        <v>0</v>
      </c>
      <c r="BM49">
        <f>IF(AND(LMG!B53=8,LMG!V53="Yes"),1,0)</f>
        <v>0</v>
      </c>
      <c r="BO49">
        <f>IF(AND(Shotgun!B53=1,Shotgun!V53="Yes"),1,0)</f>
        <v>0</v>
      </c>
      <c r="BP49">
        <f>IF(AND(Shotgun!B53=2,Shotgun!V53="Yes"),1,0)</f>
        <v>0</v>
      </c>
      <c r="BQ49">
        <f>IF(AND(Shotgun!B53=3,Shotgun!V53="Yes"),1,0)</f>
        <v>0</v>
      </c>
      <c r="BR49">
        <f>IF(AND(Shotgun!B53=4,Shotgun!V53="Yes"),1,0)</f>
        <v>0</v>
      </c>
      <c r="BS49">
        <f>IF(AND(Shotgun!B53=5,Shotgun!V53="Yes"),1,0)</f>
        <v>0</v>
      </c>
      <c r="BT49">
        <f>IF(AND(Shotgun!B53=6,Shotgun!V53="Yes"),1,0)</f>
        <v>0</v>
      </c>
      <c r="BU49">
        <f>IF(AND(Shotgun!B53=7,Shotgun!V53="Yes"),1,0)</f>
        <v>0</v>
      </c>
      <c r="BV49">
        <f>IF(AND(Shotgun!B53=8,Shotgun!V53="Yes"),1,0)</f>
        <v>0</v>
      </c>
      <c r="BX49">
        <f>IF(AND(Melee!B51=1,Melee!S51="Yes"),1,0)</f>
        <v>0</v>
      </c>
      <c r="BY49">
        <f>IF(AND(Melee!B51=2,Melee!S51="Yes"),1,0)</f>
        <v>0</v>
      </c>
      <c r="BZ49">
        <f>IF(AND(Melee!B51=3,Melee!S51="Yes"),1,0)</f>
        <v>0</v>
      </c>
      <c r="CA49">
        <f>IF(AND(Melee!B51=4,Melee!S51="Yes"),1,0)</f>
        <v>0</v>
      </c>
      <c r="CB49">
        <f>IF(AND(Melee!B51=5,Melee!S51="Yes"),1,0)</f>
        <v>0</v>
      </c>
      <c r="CC49">
        <f>IF(AND(Melee!B51=6,Melee!S51="Yes"),1,0)</f>
        <v>0</v>
      </c>
      <c r="CD49">
        <f>IF(AND(Melee!B51=7,Melee!S51="Yes"),1,0)</f>
        <v>0</v>
      </c>
      <c r="CE49">
        <f>IF(AND(Melee!B51=8,Melee!S51="Yes"),1,0)</f>
        <v>0</v>
      </c>
      <c r="CG49">
        <f>IF(AND(Misc!B50=1,Misc!O50="Yes"),1,0)</f>
        <v>0</v>
      </c>
      <c r="CH49">
        <f>IF(AND(Misc!B50=2,Misc!O50="Yes"),1,0)</f>
        <v>0</v>
      </c>
      <c r="CI49">
        <f>IF(AND(Misc!B50=3,Misc!O50="Yes"),1,0)</f>
        <v>0</v>
      </c>
      <c r="CJ49">
        <f>IF(AND(Misc!B50=4,Misc!O50="Yes"),1,0)</f>
        <v>0</v>
      </c>
      <c r="CK49">
        <f>IF(AND(Misc!B50=5,Misc!O50="Yes"),1,0)</f>
        <v>0</v>
      </c>
      <c r="CL49">
        <f>IF(AND(Misc!B50=6,Misc!O50="Yes"),1,0)</f>
        <v>0</v>
      </c>
      <c r="CM49">
        <f>IF(AND(Misc!B50=7,Misc!O50="Yes"),1,0)</f>
        <v>0</v>
      </c>
      <c r="CN49">
        <f>IF(AND(Misc!B50=8,Misc!O50="Yes"),1,0)</f>
        <v>0</v>
      </c>
    </row>
    <row r="50" spans="4:92">
      <c r="D50">
        <f>IF(AND(Handgun!B53=1,Handgun!V53="Yes"),1,0)</f>
        <v>0</v>
      </c>
      <c r="E50">
        <f>IF(AND(Handgun!B53=2,Handgun!V53="Yes"),1,0)</f>
        <v>0</v>
      </c>
      <c r="F50">
        <f>IF(AND(Handgun!B53=3,Handgun!V53="Yes"),1,0)</f>
        <v>0</v>
      </c>
      <c r="G50">
        <f>IF(AND(Handgun!B53=4,Handgun!V53="Yes"),1,0)</f>
        <v>0</v>
      </c>
      <c r="H50">
        <f>IF(AND(Handgun!B53=5,Handgun!V53="Yes"),1,0)</f>
        <v>0</v>
      </c>
      <c r="I50">
        <f>IF(AND(Handgun!B53=6,Handgun!V53="Yes"),1,0)</f>
        <v>0</v>
      </c>
      <c r="J50">
        <f>IF(AND(Handgun!B53=7,Handgun!V53="Yes"),1,0)</f>
        <v>0</v>
      </c>
      <c r="K50">
        <f>IF(AND(Handgun!B53=8,Handgun!V53="Yes"),1,0)</f>
        <v>0</v>
      </c>
      <c r="M50">
        <f>IF(AND(Revolver!B53=1,Revolver!V53="Yes"),1,0)</f>
        <v>0</v>
      </c>
      <c r="N50">
        <f>IF(AND(Revolver!B53=1,Revolver!V53="Yes"),1,0)</f>
        <v>0</v>
      </c>
      <c r="O50">
        <f>IF(AND(Revolver!B53=1,Revolver!V53="Yes"),1,0)</f>
        <v>0</v>
      </c>
      <c r="P50">
        <f>IF(AND(Revolver!B53=1,Revolver!V53="Yes"),1,0)</f>
        <v>0</v>
      </c>
      <c r="Q50">
        <f>IF(AND(Revolver!B53=5,Revolver!V53="Yes"),1,0)</f>
        <v>0</v>
      </c>
      <c r="R50">
        <f>IF(AND(Revolver!B53=6,Revolver!V53="Yes"),1,0)</f>
        <v>0</v>
      </c>
      <c r="S50">
        <f>IF(AND(Revolver!B53=7,Revolver!V53="Yes"),1,0)</f>
        <v>0</v>
      </c>
      <c r="T50">
        <f>IF(AND(Revolver!B53=8,Revolver!V53="Yes"),1,0)</f>
        <v>0</v>
      </c>
      <c r="V50">
        <f>IF(AND(SMG!B54=1,SMG!V54="Yes"),1,0)</f>
        <v>0</v>
      </c>
      <c r="W50">
        <f>IF(AND(SMG!B54=2,SMG!V54="Yes"),1,0)</f>
        <v>0</v>
      </c>
      <c r="X50">
        <f>IF(AND(SMG!B54=3,SMG!V54="Yes"),1,0)</f>
        <v>0</v>
      </c>
      <c r="Y50">
        <f>IF(AND(SMG!B54=4,SMG!V54="Yes"),1,0)</f>
        <v>0</v>
      </c>
      <c r="Z50">
        <f>IF(AND(SMG!B54=5,SMG!V54="Yes"),1,0)</f>
        <v>0</v>
      </c>
      <c r="AA50">
        <f>IF(AND(SMG!B54=6,SMG!V54="Yes"),1,0)</f>
        <v>0</v>
      </c>
      <c r="AB50">
        <f>IF(AND(SMG!B54=7,SMG!V54="Yes"),1,0)</f>
        <v>0</v>
      </c>
      <c r="AC50">
        <f>IF(AND(SMG!B54=8,SMG!V54="Yes"),1,0)</f>
        <v>0</v>
      </c>
      <c r="AE50">
        <f>IF(AND(Rifle!B53=1,Rifle!V53="Yes"),1,0)</f>
        <v>0</v>
      </c>
      <c r="AF50">
        <f>IF(AND(Rifle!B53=2,Rifle!V53="Yes"),1,0)</f>
        <v>0</v>
      </c>
      <c r="AG50">
        <f>IF(AND(Rifle!B53=3,Rifle!V53="Yes"),1,0)</f>
        <v>0</v>
      </c>
      <c r="AH50">
        <f>IF(AND(Rifle!B53=4,Rifle!V53="Yes"),1,0)</f>
        <v>0</v>
      </c>
      <c r="AI50">
        <f>IF(AND(Rifle!B53=5,Rifle!V53="Yes"),1,0)</f>
        <v>0</v>
      </c>
      <c r="AJ50">
        <f>IF(AND(Rifle!B53=6,Rifle!V53="Yes"),1,0)</f>
        <v>0</v>
      </c>
      <c r="AK50">
        <f>IF(AND(Rifle!B53=7,Rifle!V53="Yes"),1,0)</f>
        <v>0</v>
      </c>
      <c r="AL50">
        <f>IF(AND(Rifle!B53=8,Rifle!V53="Yes"),1,0)</f>
        <v>0</v>
      </c>
      <c r="AN50">
        <f>IF(AND('Sniper Rifle'!B53=1,'Sniper Rifle'!V53="Yes"),1,0)</f>
        <v>0</v>
      </c>
      <c r="AO50">
        <f>IF(AND('Sniper Rifle'!B53=2,'Sniper Rifle'!V53="Yes"),1,0)</f>
        <v>0</v>
      </c>
      <c r="AP50">
        <f>IF(AND('Sniper Rifle'!B53=3,'Sniper Rifle'!V53="Yes"),1,0)</f>
        <v>0</v>
      </c>
      <c r="AQ50">
        <f>IF(AND('Sniper Rifle'!B53=4,'Sniper Rifle'!V53="Yes"),1,0)</f>
        <v>0</v>
      </c>
      <c r="AR50">
        <f>IF(AND('Sniper Rifle'!B53=5,'Sniper Rifle'!V53="Yes"),1,0)</f>
        <v>0</v>
      </c>
      <c r="AS50">
        <f>IF(AND('Sniper Rifle'!B53=6,'Sniper Rifle'!V53="Yes"),1,0)</f>
        <v>0</v>
      </c>
      <c r="AT50">
        <f>IF(AND('Sniper Rifle'!B53=7,'Sniper Rifle'!V53="Yes"),1,0)</f>
        <v>0</v>
      </c>
      <c r="AU50">
        <f>IF(AND('Sniper Rifle'!B53=8,'Sniper Rifle'!V53="Yes"),1,0)</f>
        <v>0</v>
      </c>
      <c r="AW50">
        <f>IF(AND('Spacer Rifle'!B53=1,'Spacer Rifle'!V53="Yes"),1,0)</f>
        <v>0</v>
      </c>
      <c r="AX50">
        <f>IF(AND('Spacer Rifle'!B53=2,'Spacer Rifle'!V53="Yes"),1,0)</f>
        <v>0</v>
      </c>
      <c r="AY50">
        <f>IF(AND('Spacer Rifle'!B53=3,'Spacer Rifle'!V53="Yes"),1,0)</f>
        <v>0</v>
      </c>
      <c r="AZ50">
        <f>IF(AND('Spacer Rifle'!B53=4,'Spacer Rifle'!V53="Yes"),1,0)</f>
        <v>0</v>
      </c>
      <c r="BA50">
        <f>IF(AND('Spacer Rifle'!B53=5,'Spacer Rifle'!V53="Yes"),1,0)</f>
        <v>0</v>
      </c>
      <c r="BB50">
        <f>IF(AND('Spacer Rifle'!B53=6,'Spacer Rifle'!V53="Yes"),1,0)</f>
        <v>0</v>
      </c>
      <c r="BC50">
        <f>IF(AND('Spacer Rifle'!B53=7,'Spacer Rifle'!V53="Yes"),1,0)</f>
        <v>0</v>
      </c>
      <c r="BD50">
        <f>IF(AND('Spacer Rifle'!B53=8,'Spacer Rifle'!V53="Yes"),1,0)</f>
        <v>0</v>
      </c>
      <c r="BF50">
        <f>IF(AND(LMG!B54=1,LMG!V54="Yes"),1,0)</f>
        <v>0</v>
      </c>
      <c r="BG50">
        <f>IF(AND(LMG!B54=2,LMG!V54="Yes"),1,0)</f>
        <v>0</v>
      </c>
      <c r="BH50">
        <f>IF(AND(LMG!B54=3,LMG!V54="Yes"),1,0)</f>
        <v>0</v>
      </c>
      <c r="BI50">
        <f>IF(AND(LMG!B54=4,LMG!V54="Yes"),1,0)</f>
        <v>0</v>
      </c>
      <c r="BJ50">
        <f>IF(AND(LMG!B54=5,LMG!V54="Yes"),1,0)</f>
        <v>0</v>
      </c>
      <c r="BK50">
        <f>IF(AND(LMG!B54=6,LMG!V54="Yes"),1,0)</f>
        <v>0</v>
      </c>
      <c r="BL50">
        <f>IF(AND(LMG!B54=7,LMG!V54="Yes"),1,0)</f>
        <v>0</v>
      </c>
      <c r="BM50">
        <f>IF(AND(LMG!B54=8,LMG!V54="Yes"),1,0)</f>
        <v>0</v>
      </c>
      <c r="BO50">
        <f>IF(AND(Shotgun!B54=1,Shotgun!V54="Yes"),1,0)</f>
        <v>0</v>
      </c>
      <c r="BP50">
        <f>IF(AND(Shotgun!B54=2,Shotgun!V54="Yes"),1,0)</f>
        <v>0</v>
      </c>
      <c r="BQ50">
        <f>IF(AND(Shotgun!B54=3,Shotgun!V54="Yes"),1,0)</f>
        <v>0</v>
      </c>
      <c r="BR50">
        <f>IF(AND(Shotgun!B54=4,Shotgun!V54="Yes"),1,0)</f>
        <v>0</v>
      </c>
      <c r="BS50">
        <f>IF(AND(Shotgun!B54=5,Shotgun!V54="Yes"),1,0)</f>
        <v>0</v>
      </c>
      <c r="BT50">
        <f>IF(AND(Shotgun!B54=6,Shotgun!V54="Yes"),1,0)</f>
        <v>0</v>
      </c>
      <c r="BU50">
        <f>IF(AND(Shotgun!B54=7,Shotgun!V54="Yes"),1,0)</f>
        <v>0</v>
      </c>
      <c r="BV50">
        <f>IF(AND(Shotgun!B54=8,Shotgun!V54="Yes"),1,0)</f>
        <v>0</v>
      </c>
      <c r="BX50">
        <f>IF(AND(Melee!B52=1,Melee!S52="Yes"),1,0)</f>
        <v>0</v>
      </c>
      <c r="BY50">
        <f>IF(AND(Melee!B52=2,Melee!S52="Yes"),1,0)</f>
        <v>0</v>
      </c>
      <c r="BZ50">
        <f>IF(AND(Melee!B52=3,Melee!S52="Yes"),1,0)</f>
        <v>0</v>
      </c>
      <c r="CA50">
        <f>IF(AND(Melee!B52=4,Melee!S52="Yes"),1,0)</f>
        <v>0</v>
      </c>
      <c r="CB50">
        <f>IF(AND(Melee!B52=5,Melee!S52="Yes"),1,0)</f>
        <v>0</v>
      </c>
      <c r="CC50">
        <f>IF(AND(Melee!B52=6,Melee!S52="Yes"),1,0)</f>
        <v>0</v>
      </c>
      <c r="CD50">
        <f>IF(AND(Melee!B52=7,Melee!S52="Yes"),1,0)</f>
        <v>0</v>
      </c>
      <c r="CE50">
        <f>IF(AND(Melee!B52=8,Melee!S52="Yes"),1,0)</f>
        <v>0</v>
      </c>
      <c r="CG50">
        <f>IF(AND(Misc!B51=1,Misc!O51="Yes"),1,0)</f>
        <v>0</v>
      </c>
      <c r="CH50">
        <f>IF(AND(Misc!B51=2,Misc!O51="Yes"),1,0)</f>
        <v>0</v>
      </c>
      <c r="CI50">
        <f>IF(AND(Misc!B51=3,Misc!O51="Yes"),1,0)</f>
        <v>0</v>
      </c>
      <c r="CJ50">
        <f>IF(AND(Misc!B51=4,Misc!O51="Yes"),1,0)</f>
        <v>0</v>
      </c>
      <c r="CK50">
        <f>IF(AND(Misc!B51=5,Misc!O51="Yes"),1,0)</f>
        <v>0</v>
      </c>
      <c r="CL50">
        <f>IF(AND(Misc!B51=6,Misc!O51="Yes"),1,0)</f>
        <v>0</v>
      </c>
      <c r="CM50">
        <f>IF(AND(Misc!B51=7,Misc!O51="Yes"),1,0)</f>
        <v>0</v>
      </c>
      <c r="CN50">
        <f>IF(AND(Misc!B51=8,Misc!O51="Yes"),1,0)</f>
        <v>0</v>
      </c>
    </row>
    <row r="51" spans="4:92">
      <c r="D51">
        <f>IF(AND(Handgun!B54=1,Handgun!V54="Yes"),1,0)</f>
        <v>0</v>
      </c>
      <c r="E51">
        <f>IF(AND(Handgun!B54=2,Handgun!V54="Yes"),1,0)</f>
        <v>0</v>
      </c>
      <c r="F51">
        <f>IF(AND(Handgun!B54=3,Handgun!V54="Yes"),1,0)</f>
        <v>0</v>
      </c>
      <c r="G51">
        <f>IF(AND(Handgun!B54=4,Handgun!V54="Yes"),1,0)</f>
        <v>0</v>
      </c>
      <c r="H51">
        <f>IF(AND(Handgun!B54=5,Handgun!V54="Yes"),1,0)</f>
        <v>0</v>
      </c>
      <c r="I51">
        <f>IF(AND(Handgun!B54=6,Handgun!V54="Yes"),1,0)</f>
        <v>0</v>
      </c>
      <c r="J51">
        <f>IF(AND(Handgun!B54=7,Handgun!V54="Yes"),1,0)</f>
        <v>0</v>
      </c>
      <c r="K51">
        <f>IF(AND(Handgun!B54=8,Handgun!V54="Yes"),1,0)</f>
        <v>0</v>
      </c>
      <c r="M51">
        <f>IF(AND(Revolver!B54=1,Revolver!V54="Yes"),1,0)</f>
        <v>0</v>
      </c>
      <c r="N51">
        <f>IF(AND(Revolver!B54=1,Revolver!V54="Yes"),1,0)</f>
        <v>0</v>
      </c>
      <c r="O51">
        <f>IF(AND(Revolver!B54=1,Revolver!V54="Yes"),1,0)</f>
        <v>0</v>
      </c>
      <c r="P51">
        <f>IF(AND(Revolver!B54=1,Revolver!V54="Yes"),1,0)</f>
        <v>0</v>
      </c>
      <c r="Q51">
        <f>IF(AND(Revolver!B54=5,Revolver!V54="Yes"),1,0)</f>
        <v>0</v>
      </c>
      <c r="R51">
        <f>IF(AND(Revolver!B54=6,Revolver!V54="Yes"),1,0)</f>
        <v>0</v>
      </c>
      <c r="S51">
        <f>IF(AND(Revolver!B54=7,Revolver!V54="Yes"),1,0)</f>
        <v>0</v>
      </c>
      <c r="T51">
        <f>IF(AND(Revolver!B54=8,Revolver!V54="Yes"),1,0)</f>
        <v>0</v>
      </c>
      <c r="V51">
        <f>IF(AND(SMG!B55=1,SMG!V55="Yes"),1,0)</f>
        <v>0</v>
      </c>
      <c r="W51">
        <f>IF(AND(SMG!B55=2,SMG!V55="Yes"),1,0)</f>
        <v>0</v>
      </c>
      <c r="X51">
        <f>IF(AND(SMG!B55=3,SMG!V55="Yes"),1,0)</f>
        <v>0</v>
      </c>
      <c r="Y51">
        <f>IF(AND(SMG!B55=4,SMG!V55="Yes"),1,0)</f>
        <v>0</v>
      </c>
      <c r="Z51">
        <f>IF(AND(SMG!B55=5,SMG!V55="Yes"),1,0)</f>
        <v>0</v>
      </c>
      <c r="AA51">
        <f>IF(AND(SMG!B55=6,SMG!V55="Yes"),1,0)</f>
        <v>0</v>
      </c>
      <c r="AB51">
        <f>IF(AND(SMG!B55=7,SMG!V55="Yes"),1,0)</f>
        <v>0</v>
      </c>
      <c r="AC51">
        <f>IF(AND(SMG!B55=8,SMG!V55="Yes"),1,0)</f>
        <v>0</v>
      </c>
      <c r="AE51">
        <f>IF(AND(Rifle!B54=1,Rifle!V54="Yes"),1,0)</f>
        <v>0</v>
      </c>
      <c r="AF51">
        <f>IF(AND(Rifle!B54=2,Rifle!V54="Yes"),1,0)</f>
        <v>0</v>
      </c>
      <c r="AG51">
        <f>IF(AND(Rifle!B54=3,Rifle!V54="Yes"),1,0)</f>
        <v>0</v>
      </c>
      <c r="AH51">
        <f>IF(AND(Rifle!B54=4,Rifle!V54="Yes"),1,0)</f>
        <v>0</v>
      </c>
      <c r="AI51">
        <f>IF(AND(Rifle!B54=5,Rifle!V54="Yes"),1,0)</f>
        <v>0</v>
      </c>
      <c r="AJ51">
        <f>IF(AND(Rifle!B54=6,Rifle!V54="Yes"),1,0)</f>
        <v>0</v>
      </c>
      <c r="AK51">
        <f>IF(AND(Rifle!B54=7,Rifle!V54="Yes"),1,0)</f>
        <v>0</v>
      </c>
      <c r="AL51">
        <f>IF(AND(Rifle!B54=8,Rifle!V54="Yes"),1,0)</f>
        <v>0</v>
      </c>
      <c r="AN51">
        <f>IF(AND('Sniper Rifle'!B54=1,'Sniper Rifle'!V54="Yes"),1,0)</f>
        <v>0</v>
      </c>
      <c r="AO51">
        <f>IF(AND('Sniper Rifle'!B54=2,'Sniper Rifle'!V54="Yes"),1,0)</f>
        <v>0</v>
      </c>
      <c r="AP51">
        <f>IF(AND('Sniper Rifle'!B54=3,'Sniper Rifle'!V54="Yes"),1,0)</f>
        <v>0</v>
      </c>
      <c r="AQ51">
        <f>IF(AND('Sniper Rifle'!B54=4,'Sniper Rifle'!V54="Yes"),1,0)</f>
        <v>0</v>
      </c>
      <c r="AR51">
        <f>IF(AND('Sniper Rifle'!B54=5,'Sniper Rifle'!V54="Yes"),1,0)</f>
        <v>0</v>
      </c>
      <c r="AS51">
        <f>IF(AND('Sniper Rifle'!B54=6,'Sniper Rifle'!V54="Yes"),1,0)</f>
        <v>0</v>
      </c>
      <c r="AT51">
        <f>IF(AND('Sniper Rifle'!B54=7,'Sniper Rifle'!V54="Yes"),1,0)</f>
        <v>0</v>
      </c>
      <c r="AU51">
        <f>IF(AND('Sniper Rifle'!B54=8,'Sniper Rifle'!V54="Yes"),1,0)</f>
        <v>0</v>
      </c>
      <c r="AW51">
        <f>IF(AND('Spacer Rifle'!B54=1,'Spacer Rifle'!V54="Yes"),1,0)</f>
        <v>0</v>
      </c>
      <c r="AX51">
        <f>IF(AND('Spacer Rifle'!B54=2,'Spacer Rifle'!V54="Yes"),1,0)</f>
        <v>0</v>
      </c>
      <c r="AY51">
        <f>IF(AND('Spacer Rifle'!B54=3,'Spacer Rifle'!V54="Yes"),1,0)</f>
        <v>0</v>
      </c>
      <c r="AZ51">
        <f>IF(AND('Spacer Rifle'!B54=4,'Spacer Rifle'!V54="Yes"),1,0)</f>
        <v>0</v>
      </c>
      <c r="BA51">
        <f>IF(AND('Spacer Rifle'!B54=5,'Spacer Rifle'!V54="Yes"),1,0)</f>
        <v>0</v>
      </c>
      <c r="BB51">
        <f>IF(AND('Spacer Rifle'!B54=6,'Spacer Rifle'!V54="Yes"),1,0)</f>
        <v>0</v>
      </c>
      <c r="BC51">
        <f>IF(AND('Spacer Rifle'!B54=7,'Spacer Rifle'!V54="Yes"),1,0)</f>
        <v>0</v>
      </c>
      <c r="BD51">
        <f>IF(AND('Spacer Rifle'!B54=8,'Spacer Rifle'!V54="Yes"),1,0)</f>
        <v>0</v>
      </c>
      <c r="BF51">
        <f>IF(AND(LMG!B55=1,LMG!V55="Yes"),1,0)</f>
        <v>0</v>
      </c>
      <c r="BG51">
        <f>IF(AND(LMG!B55=2,LMG!V55="Yes"),1,0)</f>
        <v>0</v>
      </c>
      <c r="BH51">
        <f>IF(AND(LMG!B55=3,LMG!V55="Yes"),1,0)</f>
        <v>0</v>
      </c>
      <c r="BI51">
        <f>IF(AND(LMG!B55=4,LMG!V55="Yes"),1,0)</f>
        <v>0</v>
      </c>
      <c r="BJ51">
        <f>IF(AND(LMG!B55=5,LMG!V55="Yes"),1,0)</f>
        <v>0</v>
      </c>
      <c r="BK51">
        <f>IF(AND(LMG!B55=6,LMG!V55="Yes"),1,0)</f>
        <v>0</v>
      </c>
      <c r="BL51">
        <f>IF(AND(LMG!B55=7,LMG!V55="Yes"),1,0)</f>
        <v>0</v>
      </c>
      <c r="BM51">
        <f>IF(AND(LMG!B55=8,LMG!V55="Yes"),1,0)</f>
        <v>0</v>
      </c>
      <c r="BO51">
        <f>IF(AND(Shotgun!B55=1,Shotgun!V55="Yes"),1,0)</f>
        <v>0</v>
      </c>
      <c r="BP51">
        <f>IF(AND(Shotgun!B55=2,Shotgun!V55="Yes"),1,0)</f>
        <v>0</v>
      </c>
      <c r="BQ51">
        <f>IF(AND(Shotgun!B55=3,Shotgun!V55="Yes"),1,0)</f>
        <v>0</v>
      </c>
      <c r="BR51">
        <f>IF(AND(Shotgun!B55=4,Shotgun!V55="Yes"),1,0)</f>
        <v>0</v>
      </c>
      <c r="BS51">
        <f>IF(AND(Shotgun!B55=5,Shotgun!V55="Yes"),1,0)</f>
        <v>0</v>
      </c>
      <c r="BT51">
        <f>IF(AND(Shotgun!B55=6,Shotgun!V55="Yes"),1,0)</f>
        <v>0</v>
      </c>
      <c r="BU51">
        <f>IF(AND(Shotgun!B55=7,Shotgun!V55="Yes"),1,0)</f>
        <v>0</v>
      </c>
      <c r="BV51">
        <f>IF(AND(Shotgun!B55=8,Shotgun!V55="Yes"),1,0)</f>
        <v>0</v>
      </c>
      <c r="BX51">
        <f>IF(AND(Melee!B53=1,Melee!S53="Yes"),1,0)</f>
        <v>0</v>
      </c>
      <c r="BY51">
        <f>IF(AND(Melee!B53=2,Melee!S53="Yes"),1,0)</f>
        <v>0</v>
      </c>
      <c r="BZ51">
        <f>IF(AND(Melee!B53=3,Melee!S53="Yes"),1,0)</f>
        <v>0</v>
      </c>
      <c r="CA51">
        <f>IF(AND(Melee!B53=4,Melee!S53="Yes"),1,0)</f>
        <v>0</v>
      </c>
      <c r="CB51">
        <f>IF(AND(Melee!B53=5,Melee!S53="Yes"),1,0)</f>
        <v>0</v>
      </c>
      <c r="CC51">
        <f>IF(AND(Melee!B53=6,Melee!S53="Yes"),1,0)</f>
        <v>0</v>
      </c>
      <c r="CD51">
        <f>IF(AND(Melee!B53=7,Melee!S53="Yes"),1,0)</f>
        <v>0</v>
      </c>
      <c r="CE51">
        <f>IF(AND(Melee!B53=8,Melee!S53="Yes"),1,0)</f>
        <v>0</v>
      </c>
      <c r="CG51">
        <f>IF(AND(Misc!B52=1,Misc!O52="Yes"),1,0)</f>
        <v>0</v>
      </c>
      <c r="CH51">
        <f>IF(AND(Misc!B52=2,Misc!O52="Yes"),1,0)</f>
        <v>0</v>
      </c>
      <c r="CI51">
        <f>IF(AND(Misc!B52=3,Misc!O52="Yes"),1,0)</f>
        <v>0</v>
      </c>
      <c r="CJ51">
        <f>IF(AND(Misc!B52=4,Misc!O52="Yes"),1,0)</f>
        <v>0</v>
      </c>
      <c r="CK51">
        <f>IF(AND(Misc!B52=5,Misc!O52="Yes"),1,0)</f>
        <v>0</v>
      </c>
      <c r="CL51">
        <f>IF(AND(Misc!B52=6,Misc!O52="Yes"),1,0)</f>
        <v>0</v>
      </c>
      <c r="CM51">
        <f>IF(AND(Misc!B52=7,Misc!O52="Yes"),1,0)</f>
        <v>0</v>
      </c>
      <c r="CN51">
        <f>IF(AND(Misc!B52=8,Misc!O52="Yes"),1,0)</f>
        <v>0</v>
      </c>
    </row>
    <row r="52" spans="4:92">
      <c r="D52">
        <f>IF(AND(Handgun!B55=1,Handgun!V55="Yes"),1,0)</f>
        <v>0</v>
      </c>
      <c r="E52">
        <f>IF(AND(Handgun!B55=2,Handgun!V55="Yes"),1,0)</f>
        <v>0</v>
      </c>
      <c r="F52">
        <f>IF(AND(Handgun!B55=3,Handgun!V55="Yes"),1,0)</f>
        <v>0</v>
      </c>
      <c r="G52">
        <f>IF(AND(Handgun!B55=4,Handgun!V55="Yes"),1,0)</f>
        <v>0</v>
      </c>
      <c r="H52">
        <f>IF(AND(Handgun!B55=5,Handgun!V55="Yes"),1,0)</f>
        <v>0</v>
      </c>
      <c r="I52">
        <f>IF(AND(Handgun!B55=6,Handgun!V55="Yes"),1,0)</f>
        <v>0</v>
      </c>
      <c r="J52">
        <f>IF(AND(Handgun!B55=7,Handgun!V55="Yes"),1,0)</f>
        <v>0</v>
      </c>
      <c r="K52">
        <f>IF(AND(Handgun!B55=8,Handgun!V55="Yes"),1,0)</f>
        <v>0</v>
      </c>
      <c r="M52">
        <f>IF(AND(Revolver!B55=1,Revolver!V55="Yes"),1,0)</f>
        <v>0</v>
      </c>
      <c r="N52">
        <f>IF(AND(Revolver!B55=1,Revolver!V55="Yes"),1,0)</f>
        <v>0</v>
      </c>
      <c r="O52">
        <f>IF(AND(Revolver!B55=1,Revolver!V55="Yes"),1,0)</f>
        <v>0</v>
      </c>
      <c r="P52">
        <f>IF(AND(Revolver!B55=1,Revolver!V55="Yes"),1,0)</f>
        <v>0</v>
      </c>
      <c r="Q52">
        <f>IF(AND(Revolver!B55=5,Revolver!V55="Yes"),1,0)</f>
        <v>0</v>
      </c>
      <c r="R52">
        <f>IF(AND(Revolver!B55=6,Revolver!V55="Yes"),1,0)</f>
        <v>0</v>
      </c>
      <c r="S52">
        <f>IF(AND(Revolver!B55=7,Revolver!V55="Yes"),1,0)</f>
        <v>0</v>
      </c>
      <c r="T52">
        <f>IF(AND(Revolver!B55=8,Revolver!V55="Yes"),1,0)</f>
        <v>0</v>
      </c>
      <c r="V52">
        <f>IF(AND(SMG!B56=1,SMG!V56="Yes"),1,0)</f>
        <v>0</v>
      </c>
      <c r="W52">
        <f>IF(AND(SMG!B56=2,SMG!V56="Yes"),1,0)</f>
        <v>0</v>
      </c>
      <c r="X52">
        <f>IF(AND(SMG!B56=3,SMG!V56="Yes"),1,0)</f>
        <v>0</v>
      </c>
      <c r="Y52">
        <f>IF(AND(SMG!B56=4,SMG!V56="Yes"),1,0)</f>
        <v>0</v>
      </c>
      <c r="Z52">
        <f>IF(AND(SMG!B56=5,SMG!V56="Yes"),1,0)</f>
        <v>0</v>
      </c>
      <c r="AA52">
        <f>IF(AND(SMG!B56=6,SMG!V56="Yes"),1,0)</f>
        <v>0</v>
      </c>
      <c r="AB52">
        <f>IF(AND(SMG!B56=7,SMG!V56="Yes"),1,0)</f>
        <v>0</v>
      </c>
      <c r="AC52">
        <f>IF(AND(SMG!B56=8,SMG!V56="Yes"),1,0)</f>
        <v>0</v>
      </c>
      <c r="AE52">
        <f>IF(AND(Rifle!B55=1,Rifle!V55="Yes"),1,0)</f>
        <v>0</v>
      </c>
      <c r="AF52">
        <f>IF(AND(Rifle!B55=2,Rifle!V55="Yes"),1,0)</f>
        <v>0</v>
      </c>
      <c r="AG52">
        <f>IF(AND(Rifle!B55=3,Rifle!V55="Yes"),1,0)</f>
        <v>0</v>
      </c>
      <c r="AH52">
        <f>IF(AND(Rifle!B55=4,Rifle!V55="Yes"),1,0)</f>
        <v>0</v>
      </c>
      <c r="AI52">
        <f>IF(AND(Rifle!B55=5,Rifle!V55="Yes"),1,0)</f>
        <v>0</v>
      </c>
      <c r="AJ52">
        <f>IF(AND(Rifle!B55=6,Rifle!V55="Yes"),1,0)</f>
        <v>0</v>
      </c>
      <c r="AK52">
        <f>IF(AND(Rifle!B55=7,Rifle!V55="Yes"),1,0)</f>
        <v>0</v>
      </c>
      <c r="AL52">
        <f>IF(AND(Rifle!B55=8,Rifle!V55="Yes"),1,0)</f>
        <v>0</v>
      </c>
      <c r="AN52">
        <f>IF(AND('Sniper Rifle'!B55=1,'Sniper Rifle'!V55="Yes"),1,0)</f>
        <v>0</v>
      </c>
      <c r="AO52">
        <f>IF(AND('Sniper Rifle'!B55=2,'Sniper Rifle'!V55="Yes"),1,0)</f>
        <v>0</v>
      </c>
      <c r="AP52">
        <f>IF(AND('Sniper Rifle'!B55=3,'Sniper Rifle'!V55="Yes"),1,0)</f>
        <v>0</v>
      </c>
      <c r="AQ52">
        <f>IF(AND('Sniper Rifle'!B55=4,'Sniper Rifle'!V55="Yes"),1,0)</f>
        <v>0</v>
      </c>
      <c r="AR52">
        <f>IF(AND('Sniper Rifle'!B55=5,'Sniper Rifle'!V55="Yes"),1,0)</f>
        <v>0</v>
      </c>
      <c r="AS52">
        <f>IF(AND('Sniper Rifle'!B55=6,'Sniper Rifle'!V55="Yes"),1,0)</f>
        <v>0</v>
      </c>
      <c r="AT52">
        <f>IF(AND('Sniper Rifle'!B55=7,'Sniper Rifle'!V55="Yes"),1,0)</f>
        <v>0</v>
      </c>
      <c r="AU52">
        <f>IF(AND('Sniper Rifle'!B55=8,'Sniper Rifle'!V55="Yes"),1,0)</f>
        <v>0</v>
      </c>
      <c r="AW52">
        <f>IF(AND('Spacer Rifle'!B55=1,'Spacer Rifle'!V55="Yes"),1,0)</f>
        <v>0</v>
      </c>
      <c r="AX52">
        <f>IF(AND('Spacer Rifle'!B55=2,'Spacer Rifle'!V55="Yes"),1,0)</f>
        <v>0</v>
      </c>
      <c r="AY52">
        <f>IF(AND('Spacer Rifle'!B55=3,'Spacer Rifle'!V55="Yes"),1,0)</f>
        <v>0</v>
      </c>
      <c r="AZ52">
        <f>IF(AND('Spacer Rifle'!B55=4,'Spacer Rifle'!V55="Yes"),1,0)</f>
        <v>0</v>
      </c>
      <c r="BA52">
        <f>IF(AND('Spacer Rifle'!B55=5,'Spacer Rifle'!V55="Yes"),1,0)</f>
        <v>0</v>
      </c>
      <c r="BB52">
        <f>IF(AND('Spacer Rifle'!B55=6,'Spacer Rifle'!V55="Yes"),1,0)</f>
        <v>0</v>
      </c>
      <c r="BC52">
        <f>IF(AND('Spacer Rifle'!B55=7,'Spacer Rifle'!V55="Yes"),1,0)</f>
        <v>0</v>
      </c>
      <c r="BD52">
        <f>IF(AND('Spacer Rifle'!B55=8,'Spacer Rifle'!V55="Yes"),1,0)</f>
        <v>0</v>
      </c>
      <c r="BF52">
        <f>IF(AND(LMG!B56=1,LMG!V56="Yes"),1,0)</f>
        <v>0</v>
      </c>
      <c r="BG52">
        <f>IF(AND(LMG!B56=2,LMG!V56="Yes"),1,0)</f>
        <v>0</v>
      </c>
      <c r="BH52">
        <f>IF(AND(LMG!B56=3,LMG!V56="Yes"),1,0)</f>
        <v>0</v>
      </c>
      <c r="BI52">
        <f>IF(AND(LMG!B56=4,LMG!V56="Yes"),1,0)</f>
        <v>0</v>
      </c>
      <c r="BJ52">
        <f>IF(AND(LMG!B56=5,LMG!V56="Yes"),1,0)</f>
        <v>0</v>
      </c>
      <c r="BK52">
        <f>IF(AND(LMG!B56=6,LMG!V56="Yes"),1,0)</f>
        <v>0</v>
      </c>
      <c r="BL52">
        <f>IF(AND(LMG!B56=7,LMG!V56="Yes"),1,0)</f>
        <v>0</v>
      </c>
      <c r="BM52">
        <f>IF(AND(LMG!B56=8,LMG!V56="Yes"),1,0)</f>
        <v>0</v>
      </c>
      <c r="BO52">
        <f>IF(AND(Shotgun!B56=1,Shotgun!V56="Yes"),1,0)</f>
        <v>0</v>
      </c>
      <c r="BP52">
        <f>IF(AND(Shotgun!B56=2,Shotgun!V56="Yes"),1,0)</f>
        <v>0</v>
      </c>
      <c r="BQ52">
        <f>IF(AND(Shotgun!B56=3,Shotgun!V56="Yes"),1,0)</f>
        <v>0</v>
      </c>
      <c r="BR52">
        <f>IF(AND(Shotgun!B56=4,Shotgun!V56="Yes"),1,0)</f>
        <v>0</v>
      </c>
      <c r="BS52">
        <f>IF(AND(Shotgun!B56=5,Shotgun!V56="Yes"),1,0)</f>
        <v>0</v>
      </c>
      <c r="BT52">
        <f>IF(AND(Shotgun!B56=6,Shotgun!V56="Yes"),1,0)</f>
        <v>0</v>
      </c>
      <c r="BU52">
        <f>IF(AND(Shotgun!B56=7,Shotgun!V56="Yes"),1,0)</f>
        <v>0</v>
      </c>
      <c r="BV52">
        <f>IF(AND(Shotgun!B56=8,Shotgun!V56="Yes"),1,0)</f>
        <v>0</v>
      </c>
      <c r="BX52">
        <f>IF(AND(Melee!B54=1,Melee!S54="Yes"),1,0)</f>
        <v>0</v>
      </c>
      <c r="BY52">
        <f>IF(AND(Melee!B54=2,Melee!S54="Yes"),1,0)</f>
        <v>0</v>
      </c>
      <c r="BZ52">
        <f>IF(AND(Melee!B54=3,Melee!S54="Yes"),1,0)</f>
        <v>0</v>
      </c>
      <c r="CA52">
        <f>IF(AND(Melee!B54=4,Melee!S54="Yes"),1,0)</f>
        <v>0</v>
      </c>
      <c r="CB52">
        <f>IF(AND(Melee!B54=5,Melee!S54="Yes"),1,0)</f>
        <v>0</v>
      </c>
      <c r="CC52">
        <f>IF(AND(Melee!B54=6,Melee!S54="Yes"),1,0)</f>
        <v>0</v>
      </c>
      <c r="CD52">
        <f>IF(AND(Melee!B54=7,Melee!S54="Yes"),1,0)</f>
        <v>0</v>
      </c>
      <c r="CE52">
        <f>IF(AND(Melee!B54=8,Melee!S54="Yes"),1,0)</f>
        <v>0</v>
      </c>
      <c r="CG52">
        <f>IF(AND(Misc!B53=1,Misc!O53="Yes"),1,0)</f>
        <v>0</v>
      </c>
      <c r="CH52">
        <f>IF(AND(Misc!B53=2,Misc!O53="Yes"),1,0)</f>
        <v>0</v>
      </c>
      <c r="CI52">
        <f>IF(AND(Misc!B53=3,Misc!O53="Yes"),1,0)</f>
        <v>0</v>
      </c>
      <c r="CJ52">
        <f>IF(AND(Misc!B53=4,Misc!O53="Yes"),1,0)</f>
        <v>0</v>
      </c>
      <c r="CK52">
        <f>IF(AND(Misc!B53=5,Misc!O53="Yes"),1,0)</f>
        <v>0</v>
      </c>
      <c r="CL52">
        <f>IF(AND(Misc!B53=6,Misc!O53="Yes"),1,0)</f>
        <v>0</v>
      </c>
      <c r="CM52">
        <f>IF(AND(Misc!B53=7,Misc!O53="Yes"),1,0)</f>
        <v>0</v>
      </c>
      <c r="CN52">
        <f>IF(AND(Misc!B53=8,Misc!O53="Yes"),1,0)</f>
        <v>0</v>
      </c>
    </row>
    <row r="53" spans="4:92">
      <c r="D53">
        <f>IF(AND(Handgun!B56=1,Handgun!V56="Yes"),1,0)</f>
        <v>0</v>
      </c>
      <c r="E53">
        <f>IF(AND(Handgun!B56=2,Handgun!V56="Yes"),1,0)</f>
        <v>0</v>
      </c>
      <c r="F53">
        <f>IF(AND(Handgun!B56=3,Handgun!V56="Yes"),1,0)</f>
        <v>0</v>
      </c>
      <c r="G53">
        <f>IF(AND(Handgun!B56=4,Handgun!V56="Yes"),1,0)</f>
        <v>0</v>
      </c>
      <c r="H53">
        <f>IF(AND(Handgun!B56=5,Handgun!V56="Yes"),1,0)</f>
        <v>0</v>
      </c>
      <c r="I53">
        <f>IF(AND(Handgun!B56=6,Handgun!V56="Yes"),1,0)</f>
        <v>0</v>
      </c>
      <c r="J53">
        <f>IF(AND(Handgun!B56=7,Handgun!V56="Yes"),1,0)</f>
        <v>0</v>
      </c>
      <c r="K53">
        <f>IF(AND(Handgun!B56=8,Handgun!V56="Yes"),1,0)</f>
        <v>0</v>
      </c>
      <c r="M53">
        <f>IF(AND(Revolver!B56=1,Revolver!V56="Yes"),1,0)</f>
        <v>0</v>
      </c>
      <c r="N53">
        <f>IF(AND(Revolver!B56=1,Revolver!V56="Yes"),1,0)</f>
        <v>0</v>
      </c>
      <c r="O53">
        <f>IF(AND(Revolver!B56=1,Revolver!V56="Yes"),1,0)</f>
        <v>0</v>
      </c>
      <c r="P53">
        <f>IF(AND(Revolver!B56=1,Revolver!V56="Yes"),1,0)</f>
        <v>0</v>
      </c>
      <c r="Q53">
        <f>IF(AND(Revolver!B56=5,Revolver!V56="Yes"),1,0)</f>
        <v>0</v>
      </c>
      <c r="R53">
        <f>IF(AND(Revolver!B56=6,Revolver!V56="Yes"),1,0)</f>
        <v>0</v>
      </c>
      <c r="S53">
        <f>IF(AND(Revolver!B56=7,Revolver!V56="Yes"),1,0)</f>
        <v>0</v>
      </c>
      <c r="T53">
        <f>IF(AND(Revolver!B56=8,Revolver!V56="Yes"),1,0)</f>
        <v>0</v>
      </c>
      <c r="V53">
        <f>IF(AND(SMG!B57=1,SMG!V57="Yes"),1,0)</f>
        <v>0</v>
      </c>
      <c r="W53">
        <f>IF(AND(SMG!B57=2,SMG!V57="Yes"),1,0)</f>
        <v>0</v>
      </c>
      <c r="X53">
        <f>IF(AND(SMG!B57=3,SMG!V57="Yes"),1,0)</f>
        <v>0</v>
      </c>
      <c r="Y53">
        <f>IF(AND(SMG!B57=4,SMG!V57="Yes"),1,0)</f>
        <v>0</v>
      </c>
      <c r="Z53">
        <f>IF(AND(SMG!B57=5,SMG!V57="Yes"),1,0)</f>
        <v>0</v>
      </c>
      <c r="AA53">
        <f>IF(AND(SMG!B57=6,SMG!V57="Yes"),1,0)</f>
        <v>0</v>
      </c>
      <c r="AB53">
        <f>IF(AND(SMG!B57=7,SMG!V57="Yes"),1,0)</f>
        <v>0</v>
      </c>
      <c r="AC53">
        <f>IF(AND(SMG!B57=8,SMG!V57="Yes"),1,0)</f>
        <v>0</v>
      </c>
      <c r="AE53">
        <f>IF(AND(Rifle!B56=1,Rifle!V56="Yes"),1,0)</f>
        <v>0</v>
      </c>
      <c r="AF53">
        <f>IF(AND(Rifle!B56=2,Rifle!V56="Yes"),1,0)</f>
        <v>0</v>
      </c>
      <c r="AG53">
        <f>IF(AND(Rifle!B56=3,Rifle!V56="Yes"),1,0)</f>
        <v>0</v>
      </c>
      <c r="AH53">
        <f>IF(AND(Rifle!B56=4,Rifle!V56="Yes"),1,0)</f>
        <v>0</v>
      </c>
      <c r="AI53">
        <f>IF(AND(Rifle!B56=5,Rifle!V56="Yes"),1,0)</f>
        <v>0</v>
      </c>
      <c r="AJ53">
        <f>IF(AND(Rifle!B56=6,Rifle!V56="Yes"),1,0)</f>
        <v>0</v>
      </c>
      <c r="AK53">
        <f>IF(AND(Rifle!B56=7,Rifle!V56="Yes"),1,0)</f>
        <v>0</v>
      </c>
      <c r="AL53">
        <f>IF(AND(Rifle!B56=8,Rifle!V56="Yes"),1,0)</f>
        <v>0</v>
      </c>
      <c r="AN53">
        <f>IF(AND('Sniper Rifle'!B56=1,'Sniper Rifle'!V56="Yes"),1,0)</f>
        <v>0</v>
      </c>
      <c r="AO53">
        <f>IF(AND('Sniper Rifle'!B56=2,'Sniper Rifle'!V56="Yes"),1,0)</f>
        <v>0</v>
      </c>
      <c r="AP53">
        <f>IF(AND('Sniper Rifle'!B56=3,'Sniper Rifle'!V56="Yes"),1,0)</f>
        <v>0</v>
      </c>
      <c r="AQ53">
        <f>IF(AND('Sniper Rifle'!B56=4,'Sniper Rifle'!V56="Yes"),1,0)</f>
        <v>0</v>
      </c>
      <c r="AR53">
        <f>IF(AND('Sniper Rifle'!B56=5,'Sniper Rifle'!V56="Yes"),1,0)</f>
        <v>0</v>
      </c>
      <c r="AS53">
        <f>IF(AND('Sniper Rifle'!B56=6,'Sniper Rifle'!V56="Yes"),1,0)</f>
        <v>0</v>
      </c>
      <c r="AT53">
        <f>IF(AND('Sniper Rifle'!B56=7,'Sniper Rifle'!V56="Yes"),1,0)</f>
        <v>0</v>
      </c>
      <c r="AU53">
        <f>IF(AND('Sniper Rifle'!B56=8,'Sniper Rifle'!V56="Yes"),1,0)</f>
        <v>0</v>
      </c>
      <c r="AW53">
        <f>IF(AND('Spacer Rifle'!B56=1,'Spacer Rifle'!V56="Yes"),1,0)</f>
        <v>0</v>
      </c>
      <c r="AX53">
        <f>IF(AND('Spacer Rifle'!B56=2,'Spacer Rifle'!V56="Yes"),1,0)</f>
        <v>0</v>
      </c>
      <c r="AY53">
        <f>IF(AND('Spacer Rifle'!B56=3,'Spacer Rifle'!V56="Yes"),1,0)</f>
        <v>0</v>
      </c>
      <c r="AZ53">
        <f>IF(AND('Spacer Rifle'!B56=4,'Spacer Rifle'!V56="Yes"),1,0)</f>
        <v>0</v>
      </c>
      <c r="BA53">
        <f>IF(AND('Spacer Rifle'!B56=5,'Spacer Rifle'!V56="Yes"),1,0)</f>
        <v>0</v>
      </c>
      <c r="BB53">
        <f>IF(AND('Spacer Rifle'!B56=6,'Spacer Rifle'!V56="Yes"),1,0)</f>
        <v>0</v>
      </c>
      <c r="BC53">
        <f>IF(AND('Spacer Rifle'!B56=7,'Spacer Rifle'!V56="Yes"),1,0)</f>
        <v>0</v>
      </c>
      <c r="BD53">
        <f>IF(AND('Spacer Rifle'!B56=8,'Spacer Rifle'!V56="Yes"),1,0)</f>
        <v>0</v>
      </c>
      <c r="BF53">
        <f>IF(AND(LMG!B57=1,LMG!V57="Yes"),1,0)</f>
        <v>0</v>
      </c>
      <c r="BG53">
        <f>IF(AND(LMG!B57=2,LMG!V57="Yes"),1,0)</f>
        <v>0</v>
      </c>
      <c r="BH53">
        <f>IF(AND(LMG!B57=3,LMG!V57="Yes"),1,0)</f>
        <v>0</v>
      </c>
      <c r="BI53">
        <f>IF(AND(LMG!B57=4,LMG!V57="Yes"),1,0)</f>
        <v>0</v>
      </c>
      <c r="BJ53">
        <f>IF(AND(LMG!B57=5,LMG!V57="Yes"),1,0)</f>
        <v>0</v>
      </c>
      <c r="BK53">
        <f>IF(AND(LMG!B57=6,LMG!V57="Yes"),1,0)</f>
        <v>0</v>
      </c>
      <c r="BL53">
        <f>IF(AND(LMG!B57=7,LMG!V57="Yes"),1,0)</f>
        <v>0</v>
      </c>
      <c r="BM53">
        <f>IF(AND(LMG!B57=8,LMG!V57="Yes"),1,0)</f>
        <v>0</v>
      </c>
      <c r="BO53">
        <f>IF(AND(Shotgun!B57=1,Shotgun!V57="Yes"),1,0)</f>
        <v>0</v>
      </c>
      <c r="BP53">
        <f>IF(AND(Shotgun!B57=2,Shotgun!V57="Yes"),1,0)</f>
        <v>0</v>
      </c>
      <c r="BQ53">
        <f>IF(AND(Shotgun!B57=3,Shotgun!V57="Yes"),1,0)</f>
        <v>0</v>
      </c>
      <c r="BR53">
        <f>IF(AND(Shotgun!B57=4,Shotgun!V57="Yes"),1,0)</f>
        <v>0</v>
      </c>
      <c r="BS53">
        <f>IF(AND(Shotgun!B57=5,Shotgun!V57="Yes"),1,0)</f>
        <v>0</v>
      </c>
      <c r="BT53">
        <f>IF(AND(Shotgun!B57=6,Shotgun!V57="Yes"),1,0)</f>
        <v>0</v>
      </c>
      <c r="BU53">
        <f>IF(AND(Shotgun!B57=7,Shotgun!V57="Yes"),1,0)</f>
        <v>0</v>
      </c>
      <c r="BV53">
        <f>IF(AND(Shotgun!B57=8,Shotgun!V57="Yes"),1,0)</f>
        <v>0</v>
      </c>
      <c r="BX53">
        <f>IF(AND(Melee!B55=1,Melee!S55="Yes"),1,0)</f>
        <v>0</v>
      </c>
      <c r="BY53">
        <f>IF(AND(Melee!B55=2,Melee!S55="Yes"),1,0)</f>
        <v>0</v>
      </c>
      <c r="BZ53">
        <f>IF(AND(Melee!B55=3,Melee!S55="Yes"),1,0)</f>
        <v>0</v>
      </c>
      <c r="CA53">
        <f>IF(AND(Melee!B55=4,Melee!S55="Yes"),1,0)</f>
        <v>0</v>
      </c>
      <c r="CB53">
        <f>IF(AND(Melee!B55=5,Melee!S55="Yes"),1,0)</f>
        <v>0</v>
      </c>
      <c r="CC53">
        <f>IF(AND(Melee!B55=6,Melee!S55="Yes"),1,0)</f>
        <v>0</v>
      </c>
      <c r="CD53">
        <f>IF(AND(Melee!B55=7,Melee!S55="Yes"),1,0)</f>
        <v>0</v>
      </c>
      <c r="CE53">
        <f>IF(AND(Melee!B55=8,Melee!S55="Yes"),1,0)</f>
        <v>0</v>
      </c>
      <c r="CG53">
        <f>IF(AND(Misc!B54=1,Misc!O54="Yes"),1,0)</f>
        <v>0</v>
      </c>
      <c r="CH53">
        <f>IF(AND(Misc!B54=2,Misc!O54="Yes"),1,0)</f>
        <v>0</v>
      </c>
      <c r="CI53">
        <f>IF(AND(Misc!B54=3,Misc!O54="Yes"),1,0)</f>
        <v>0</v>
      </c>
      <c r="CJ53">
        <f>IF(AND(Misc!B54=4,Misc!O54="Yes"),1,0)</f>
        <v>0</v>
      </c>
      <c r="CK53">
        <f>IF(AND(Misc!B54=5,Misc!O54="Yes"),1,0)</f>
        <v>0</v>
      </c>
      <c r="CL53">
        <f>IF(AND(Misc!B54=6,Misc!O54="Yes"),1,0)</f>
        <v>0</v>
      </c>
      <c r="CM53">
        <f>IF(AND(Misc!B54=7,Misc!O54="Yes"),1,0)</f>
        <v>0</v>
      </c>
      <c r="CN53">
        <f>IF(AND(Misc!B54=8,Misc!O54="Yes"),1,0)</f>
        <v>0</v>
      </c>
    </row>
    <row r="54" spans="4:92">
      <c r="D54">
        <f>IF(AND(Handgun!B57=1,Handgun!V57="Yes"),1,0)</f>
        <v>0</v>
      </c>
      <c r="E54">
        <f>IF(AND(Handgun!B57=2,Handgun!V57="Yes"),1,0)</f>
        <v>0</v>
      </c>
      <c r="F54">
        <f>IF(AND(Handgun!B57=3,Handgun!V57="Yes"),1,0)</f>
        <v>0</v>
      </c>
      <c r="G54">
        <f>IF(AND(Handgun!B57=4,Handgun!V57="Yes"),1,0)</f>
        <v>0</v>
      </c>
      <c r="H54">
        <f>IF(AND(Handgun!B57=5,Handgun!V57="Yes"),1,0)</f>
        <v>0</v>
      </c>
      <c r="I54">
        <f>IF(AND(Handgun!B57=6,Handgun!V57="Yes"),1,0)</f>
        <v>0</v>
      </c>
      <c r="J54">
        <f>IF(AND(Handgun!B57=7,Handgun!V57="Yes"),1,0)</f>
        <v>0</v>
      </c>
      <c r="K54">
        <f>IF(AND(Handgun!B57=8,Handgun!V57="Yes"),1,0)</f>
        <v>0</v>
      </c>
      <c r="M54">
        <f>IF(AND(Revolver!B57=1,Revolver!V57="Yes"),1,0)</f>
        <v>0</v>
      </c>
      <c r="N54">
        <f>IF(AND(Revolver!B57=1,Revolver!V57="Yes"),1,0)</f>
        <v>0</v>
      </c>
      <c r="O54">
        <f>IF(AND(Revolver!B57=1,Revolver!V57="Yes"),1,0)</f>
        <v>0</v>
      </c>
      <c r="P54">
        <f>IF(AND(Revolver!B57=1,Revolver!V57="Yes"),1,0)</f>
        <v>0</v>
      </c>
      <c r="Q54">
        <f>IF(AND(Revolver!B57=5,Revolver!V57="Yes"),1,0)</f>
        <v>0</v>
      </c>
      <c r="R54">
        <f>IF(AND(Revolver!B57=6,Revolver!V57="Yes"),1,0)</f>
        <v>0</v>
      </c>
      <c r="S54">
        <f>IF(AND(Revolver!B57=7,Revolver!V57="Yes"),1,0)</f>
        <v>0</v>
      </c>
      <c r="T54">
        <f>IF(AND(Revolver!B57=8,Revolver!V57="Yes"),1,0)</f>
        <v>0</v>
      </c>
      <c r="V54">
        <f>IF(AND(SMG!B58=1,SMG!V58="Yes"),1,0)</f>
        <v>0</v>
      </c>
      <c r="W54">
        <f>IF(AND(SMG!B58=2,SMG!V58="Yes"),1,0)</f>
        <v>0</v>
      </c>
      <c r="X54">
        <f>IF(AND(SMG!B58=3,SMG!V58="Yes"),1,0)</f>
        <v>0</v>
      </c>
      <c r="Y54">
        <f>IF(AND(SMG!B58=4,SMG!V58="Yes"),1,0)</f>
        <v>0</v>
      </c>
      <c r="Z54">
        <f>IF(AND(SMG!B58=5,SMG!V58="Yes"),1,0)</f>
        <v>0</v>
      </c>
      <c r="AA54">
        <f>IF(AND(SMG!B58=6,SMG!V58="Yes"),1,0)</f>
        <v>0</v>
      </c>
      <c r="AB54">
        <f>IF(AND(SMG!B58=7,SMG!V58="Yes"),1,0)</f>
        <v>0</v>
      </c>
      <c r="AC54">
        <f>IF(AND(SMG!B58=8,SMG!V58="Yes"),1,0)</f>
        <v>0</v>
      </c>
      <c r="AE54">
        <f>IF(AND(Rifle!B57=1,Rifle!V57="Yes"),1,0)</f>
        <v>0</v>
      </c>
      <c r="AF54">
        <f>IF(AND(Rifle!B57=2,Rifle!V57="Yes"),1,0)</f>
        <v>0</v>
      </c>
      <c r="AG54">
        <f>IF(AND(Rifle!B57=3,Rifle!V57="Yes"),1,0)</f>
        <v>0</v>
      </c>
      <c r="AH54">
        <f>IF(AND(Rifle!B57=4,Rifle!V57="Yes"),1,0)</f>
        <v>0</v>
      </c>
      <c r="AI54">
        <f>IF(AND(Rifle!B57=5,Rifle!V57="Yes"),1,0)</f>
        <v>0</v>
      </c>
      <c r="AJ54">
        <f>IF(AND(Rifle!B57=6,Rifle!V57="Yes"),1,0)</f>
        <v>0</v>
      </c>
      <c r="AK54">
        <f>IF(AND(Rifle!B57=7,Rifle!V57="Yes"),1,0)</f>
        <v>0</v>
      </c>
      <c r="AL54">
        <f>IF(AND(Rifle!B57=8,Rifle!V57="Yes"),1,0)</f>
        <v>0</v>
      </c>
      <c r="AN54">
        <f>IF(AND('Sniper Rifle'!B57=1,'Sniper Rifle'!V57="Yes"),1,0)</f>
        <v>0</v>
      </c>
      <c r="AO54">
        <f>IF(AND('Sniper Rifle'!B57=2,'Sniper Rifle'!V57="Yes"),1,0)</f>
        <v>0</v>
      </c>
      <c r="AP54">
        <f>IF(AND('Sniper Rifle'!B57=3,'Sniper Rifle'!V57="Yes"),1,0)</f>
        <v>0</v>
      </c>
      <c r="AQ54">
        <f>IF(AND('Sniper Rifle'!B57=4,'Sniper Rifle'!V57="Yes"),1,0)</f>
        <v>0</v>
      </c>
      <c r="AR54">
        <f>IF(AND('Sniper Rifle'!B57=5,'Sniper Rifle'!V57="Yes"),1,0)</f>
        <v>0</v>
      </c>
      <c r="AS54">
        <f>IF(AND('Sniper Rifle'!B57=6,'Sniper Rifle'!V57="Yes"),1,0)</f>
        <v>0</v>
      </c>
      <c r="AT54">
        <f>IF(AND('Sniper Rifle'!B57=7,'Sniper Rifle'!V57="Yes"),1,0)</f>
        <v>0</v>
      </c>
      <c r="AU54">
        <f>IF(AND('Sniper Rifle'!B57=8,'Sniper Rifle'!V57="Yes"),1,0)</f>
        <v>0</v>
      </c>
      <c r="AW54">
        <f>IF(AND('Spacer Rifle'!B57=1,'Spacer Rifle'!V57="Yes"),1,0)</f>
        <v>0</v>
      </c>
      <c r="AX54">
        <f>IF(AND('Spacer Rifle'!B57=2,'Spacer Rifle'!V57="Yes"),1,0)</f>
        <v>0</v>
      </c>
      <c r="AY54">
        <f>IF(AND('Spacer Rifle'!B57=3,'Spacer Rifle'!V57="Yes"),1,0)</f>
        <v>0</v>
      </c>
      <c r="AZ54">
        <f>IF(AND('Spacer Rifle'!B57=4,'Spacer Rifle'!V57="Yes"),1,0)</f>
        <v>0</v>
      </c>
      <c r="BA54">
        <f>IF(AND('Spacer Rifle'!B57=5,'Spacer Rifle'!V57="Yes"),1,0)</f>
        <v>0</v>
      </c>
      <c r="BB54">
        <f>IF(AND('Spacer Rifle'!B57=6,'Spacer Rifle'!V57="Yes"),1,0)</f>
        <v>0</v>
      </c>
      <c r="BC54">
        <f>IF(AND('Spacer Rifle'!B57=7,'Spacer Rifle'!V57="Yes"),1,0)</f>
        <v>0</v>
      </c>
      <c r="BD54">
        <f>IF(AND('Spacer Rifle'!B57=8,'Spacer Rifle'!V57="Yes"),1,0)</f>
        <v>0</v>
      </c>
      <c r="BF54">
        <f>IF(AND(LMG!B58=1,LMG!V58="Yes"),1,0)</f>
        <v>0</v>
      </c>
      <c r="BG54">
        <f>IF(AND(LMG!B58=2,LMG!V58="Yes"),1,0)</f>
        <v>0</v>
      </c>
      <c r="BH54">
        <f>IF(AND(LMG!B58=3,LMG!V58="Yes"),1,0)</f>
        <v>0</v>
      </c>
      <c r="BI54">
        <f>IF(AND(LMG!B58=4,LMG!V58="Yes"),1,0)</f>
        <v>0</v>
      </c>
      <c r="BJ54">
        <f>IF(AND(LMG!B58=5,LMG!V58="Yes"),1,0)</f>
        <v>0</v>
      </c>
      <c r="BK54">
        <f>IF(AND(LMG!B58=6,LMG!V58="Yes"),1,0)</f>
        <v>0</v>
      </c>
      <c r="BL54">
        <f>IF(AND(LMG!B58=7,LMG!V58="Yes"),1,0)</f>
        <v>0</v>
      </c>
      <c r="BM54">
        <f>IF(AND(LMG!B58=8,LMG!V58="Yes"),1,0)</f>
        <v>0</v>
      </c>
      <c r="BO54">
        <f>IF(AND(Shotgun!B58=1,Shotgun!V58="Yes"),1,0)</f>
        <v>0</v>
      </c>
      <c r="BP54">
        <f>IF(AND(Shotgun!B58=2,Shotgun!V58="Yes"),1,0)</f>
        <v>0</v>
      </c>
      <c r="BQ54">
        <f>IF(AND(Shotgun!B58=3,Shotgun!V58="Yes"),1,0)</f>
        <v>0</v>
      </c>
      <c r="BR54">
        <f>IF(AND(Shotgun!B58=4,Shotgun!V58="Yes"),1,0)</f>
        <v>0</v>
      </c>
      <c r="BS54">
        <f>IF(AND(Shotgun!B58=5,Shotgun!V58="Yes"),1,0)</f>
        <v>0</v>
      </c>
      <c r="BT54">
        <f>IF(AND(Shotgun!B58=6,Shotgun!V58="Yes"),1,0)</f>
        <v>0</v>
      </c>
      <c r="BU54">
        <f>IF(AND(Shotgun!B58=7,Shotgun!V58="Yes"),1,0)</f>
        <v>0</v>
      </c>
      <c r="BV54">
        <f>IF(AND(Shotgun!B58=8,Shotgun!V58="Yes"),1,0)</f>
        <v>0</v>
      </c>
      <c r="BX54">
        <f>IF(AND(Melee!B56=1,Melee!S56="Yes"),1,0)</f>
        <v>0</v>
      </c>
      <c r="BY54">
        <f>IF(AND(Melee!B56=2,Melee!S56="Yes"),1,0)</f>
        <v>0</v>
      </c>
      <c r="BZ54">
        <f>IF(AND(Melee!B56=3,Melee!S56="Yes"),1,0)</f>
        <v>0</v>
      </c>
      <c r="CA54">
        <f>IF(AND(Melee!B56=4,Melee!S56="Yes"),1,0)</f>
        <v>0</v>
      </c>
      <c r="CB54">
        <f>IF(AND(Melee!B56=5,Melee!S56="Yes"),1,0)</f>
        <v>0</v>
      </c>
      <c r="CC54">
        <f>IF(AND(Melee!B56=6,Melee!S56="Yes"),1,0)</f>
        <v>0</v>
      </c>
      <c r="CD54">
        <f>IF(AND(Melee!B56=7,Melee!S56="Yes"),1,0)</f>
        <v>0</v>
      </c>
      <c r="CE54">
        <f>IF(AND(Melee!B56=8,Melee!S56="Yes"),1,0)</f>
        <v>0</v>
      </c>
      <c r="CG54">
        <f>IF(AND(Misc!B55=1,Misc!O55="Yes"),1,0)</f>
        <v>0</v>
      </c>
      <c r="CH54">
        <f>IF(AND(Misc!B55=2,Misc!O55="Yes"),1,0)</f>
        <v>0</v>
      </c>
      <c r="CI54">
        <f>IF(AND(Misc!B55=3,Misc!O55="Yes"),1,0)</f>
        <v>0</v>
      </c>
      <c r="CJ54">
        <f>IF(AND(Misc!B55=4,Misc!O55="Yes"),1,0)</f>
        <v>0</v>
      </c>
      <c r="CK54">
        <f>IF(AND(Misc!B55=5,Misc!O55="Yes"),1,0)</f>
        <v>0</v>
      </c>
      <c r="CL54">
        <f>IF(AND(Misc!B55=6,Misc!O55="Yes"),1,0)</f>
        <v>0</v>
      </c>
      <c r="CM54">
        <f>IF(AND(Misc!B55=7,Misc!O55="Yes"),1,0)</f>
        <v>0</v>
      </c>
      <c r="CN54">
        <f>IF(AND(Misc!B55=8,Misc!O55="Yes"),1,0)</f>
        <v>0</v>
      </c>
    </row>
    <row r="55" spans="4:92">
      <c r="D55">
        <f>IF(AND(Handgun!B58=1,Handgun!V58="Yes"),1,0)</f>
        <v>0</v>
      </c>
      <c r="E55">
        <f>IF(AND(Handgun!B58=2,Handgun!V58="Yes"),1,0)</f>
        <v>0</v>
      </c>
      <c r="F55">
        <f>IF(AND(Handgun!B58=3,Handgun!V58="Yes"),1,0)</f>
        <v>0</v>
      </c>
      <c r="G55">
        <f>IF(AND(Handgun!B58=4,Handgun!V58="Yes"),1,0)</f>
        <v>0</v>
      </c>
      <c r="H55">
        <f>IF(AND(Handgun!B58=5,Handgun!V58="Yes"),1,0)</f>
        <v>0</v>
      </c>
      <c r="I55">
        <f>IF(AND(Handgun!B58=6,Handgun!V58="Yes"),1,0)</f>
        <v>0</v>
      </c>
      <c r="J55">
        <f>IF(AND(Handgun!B58=7,Handgun!V58="Yes"),1,0)</f>
        <v>0</v>
      </c>
      <c r="K55">
        <f>IF(AND(Handgun!B58=8,Handgun!V58="Yes"),1,0)</f>
        <v>0</v>
      </c>
      <c r="M55">
        <f>IF(AND(Revolver!B58=1,Revolver!V58="Yes"),1,0)</f>
        <v>0</v>
      </c>
      <c r="N55">
        <f>IF(AND(Revolver!B58=1,Revolver!V58="Yes"),1,0)</f>
        <v>0</v>
      </c>
      <c r="O55">
        <f>IF(AND(Revolver!B58=1,Revolver!V58="Yes"),1,0)</f>
        <v>0</v>
      </c>
      <c r="P55">
        <f>IF(AND(Revolver!B58=1,Revolver!V58="Yes"),1,0)</f>
        <v>0</v>
      </c>
      <c r="Q55">
        <f>IF(AND(Revolver!B58=5,Revolver!V58="Yes"),1,0)</f>
        <v>0</v>
      </c>
      <c r="R55">
        <f>IF(AND(Revolver!B58=6,Revolver!V58="Yes"),1,0)</f>
        <v>0</v>
      </c>
      <c r="S55">
        <f>IF(AND(Revolver!B58=7,Revolver!V58="Yes"),1,0)</f>
        <v>0</v>
      </c>
      <c r="T55">
        <f>IF(AND(Revolver!B58=8,Revolver!V58="Yes"),1,0)</f>
        <v>0</v>
      </c>
      <c r="V55">
        <f>IF(AND(SMG!B59=1,SMG!V59="Yes"),1,0)</f>
        <v>0</v>
      </c>
      <c r="W55">
        <f>IF(AND(SMG!B59=2,SMG!V59="Yes"),1,0)</f>
        <v>0</v>
      </c>
      <c r="X55">
        <f>IF(AND(SMG!B59=3,SMG!V59="Yes"),1,0)</f>
        <v>0</v>
      </c>
      <c r="Y55">
        <f>IF(AND(SMG!B59=4,SMG!V59="Yes"),1,0)</f>
        <v>0</v>
      </c>
      <c r="Z55">
        <f>IF(AND(SMG!B59=5,SMG!V59="Yes"),1,0)</f>
        <v>0</v>
      </c>
      <c r="AA55">
        <f>IF(AND(SMG!B59=6,SMG!V59="Yes"),1,0)</f>
        <v>0</v>
      </c>
      <c r="AB55">
        <f>IF(AND(SMG!B59=7,SMG!V59="Yes"),1,0)</f>
        <v>0</v>
      </c>
      <c r="AC55">
        <f>IF(AND(SMG!B59=8,SMG!V59="Yes"),1,0)</f>
        <v>0</v>
      </c>
      <c r="AE55">
        <f>IF(AND(Rifle!B58=1,Rifle!V58="Yes"),1,0)</f>
        <v>0</v>
      </c>
      <c r="AF55">
        <f>IF(AND(Rifle!B58=2,Rifle!V58="Yes"),1,0)</f>
        <v>0</v>
      </c>
      <c r="AG55">
        <f>IF(AND(Rifle!B58=3,Rifle!V58="Yes"),1,0)</f>
        <v>0</v>
      </c>
      <c r="AH55">
        <f>IF(AND(Rifle!B58=4,Rifle!V58="Yes"),1,0)</f>
        <v>0</v>
      </c>
      <c r="AI55">
        <f>IF(AND(Rifle!B58=5,Rifle!V58="Yes"),1,0)</f>
        <v>0</v>
      </c>
      <c r="AJ55">
        <f>IF(AND(Rifle!B58=6,Rifle!V58="Yes"),1,0)</f>
        <v>0</v>
      </c>
      <c r="AK55">
        <f>IF(AND(Rifle!B58=7,Rifle!V58="Yes"),1,0)</f>
        <v>0</v>
      </c>
      <c r="AL55">
        <f>IF(AND(Rifle!B58=8,Rifle!V58="Yes"),1,0)</f>
        <v>0</v>
      </c>
      <c r="AN55">
        <f>IF(AND('Sniper Rifle'!B58=1,'Sniper Rifle'!V58="Yes"),1,0)</f>
        <v>0</v>
      </c>
      <c r="AO55">
        <f>IF(AND('Sniper Rifle'!B58=2,'Sniper Rifle'!V58="Yes"),1,0)</f>
        <v>0</v>
      </c>
      <c r="AP55">
        <f>IF(AND('Sniper Rifle'!B58=3,'Sniper Rifle'!V58="Yes"),1,0)</f>
        <v>0</v>
      </c>
      <c r="AQ55">
        <f>IF(AND('Sniper Rifle'!B58=4,'Sniper Rifle'!V58="Yes"),1,0)</f>
        <v>0</v>
      </c>
      <c r="AR55">
        <f>IF(AND('Sniper Rifle'!B58=5,'Sniper Rifle'!V58="Yes"),1,0)</f>
        <v>0</v>
      </c>
      <c r="AS55">
        <f>IF(AND('Sniper Rifle'!B58=6,'Sniper Rifle'!V58="Yes"),1,0)</f>
        <v>0</v>
      </c>
      <c r="AT55">
        <f>IF(AND('Sniper Rifle'!B58=7,'Sniper Rifle'!V58="Yes"),1,0)</f>
        <v>0</v>
      </c>
      <c r="AU55">
        <f>IF(AND('Sniper Rifle'!B58=8,'Sniper Rifle'!V58="Yes"),1,0)</f>
        <v>0</v>
      </c>
      <c r="AW55">
        <f>IF(AND('Spacer Rifle'!B58=1,'Spacer Rifle'!V58="Yes"),1,0)</f>
        <v>0</v>
      </c>
      <c r="AX55">
        <f>IF(AND('Spacer Rifle'!B58=2,'Spacer Rifle'!V58="Yes"),1,0)</f>
        <v>0</v>
      </c>
      <c r="AY55">
        <f>IF(AND('Spacer Rifle'!B58=3,'Spacer Rifle'!V58="Yes"),1,0)</f>
        <v>0</v>
      </c>
      <c r="AZ55">
        <f>IF(AND('Spacer Rifle'!B58=4,'Spacer Rifle'!V58="Yes"),1,0)</f>
        <v>0</v>
      </c>
      <c r="BA55">
        <f>IF(AND('Spacer Rifle'!B58=5,'Spacer Rifle'!V58="Yes"),1,0)</f>
        <v>0</v>
      </c>
      <c r="BB55">
        <f>IF(AND('Spacer Rifle'!B58=6,'Spacer Rifle'!V58="Yes"),1,0)</f>
        <v>0</v>
      </c>
      <c r="BC55">
        <f>IF(AND('Spacer Rifle'!B58=7,'Spacer Rifle'!V58="Yes"),1,0)</f>
        <v>0</v>
      </c>
      <c r="BD55">
        <f>IF(AND('Spacer Rifle'!B58=8,'Spacer Rifle'!V58="Yes"),1,0)</f>
        <v>0</v>
      </c>
      <c r="BF55">
        <f>IF(AND(LMG!B59=1,LMG!V59="Yes"),1,0)</f>
        <v>0</v>
      </c>
      <c r="BG55">
        <f>IF(AND(LMG!B59=2,LMG!V59="Yes"),1,0)</f>
        <v>0</v>
      </c>
      <c r="BH55">
        <f>IF(AND(LMG!B59=3,LMG!V59="Yes"),1,0)</f>
        <v>0</v>
      </c>
      <c r="BI55">
        <f>IF(AND(LMG!B59=4,LMG!V59="Yes"),1,0)</f>
        <v>0</v>
      </c>
      <c r="BJ55">
        <f>IF(AND(LMG!B59=5,LMG!V59="Yes"),1,0)</f>
        <v>0</v>
      </c>
      <c r="BK55">
        <f>IF(AND(LMG!B59=6,LMG!V59="Yes"),1,0)</f>
        <v>0</v>
      </c>
      <c r="BL55">
        <f>IF(AND(LMG!B59=7,LMG!V59="Yes"),1,0)</f>
        <v>0</v>
      </c>
      <c r="BM55">
        <f>IF(AND(LMG!B59=8,LMG!V59="Yes"),1,0)</f>
        <v>0</v>
      </c>
      <c r="BO55">
        <f>IF(AND(Shotgun!B59=1,Shotgun!V59="Yes"),1,0)</f>
        <v>0</v>
      </c>
      <c r="BP55">
        <f>IF(AND(Shotgun!B59=2,Shotgun!V59="Yes"),1,0)</f>
        <v>0</v>
      </c>
      <c r="BQ55">
        <f>IF(AND(Shotgun!B59=3,Shotgun!V59="Yes"),1,0)</f>
        <v>0</v>
      </c>
      <c r="BR55">
        <f>IF(AND(Shotgun!B59=4,Shotgun!V59="Yes"),1,0)</f>
        <v>0</v>
      </c>
      <c r="BS55">
        <f>IF(AND(Shotgun!B59=5,Shotgun!V59="Yes"),1,0)</f>
        <v>0</v>
      </c>
      <c r="BT55">
        <f>IF(AND(Shotgun!B59=6,Shotgun!V59="Yes"),1,0)</f>
        <v>0</v>
      </c>
      <c r="BU55">
        <f>IF(AND(Shotgun!B59=7,Shotgun!V59="Yes"),1,0)</f>
        <v>0</v>
      </c>
      <c r="BV55">
        <f>IF(AND(Shotgun!B59=8,Shotgun!V59="Yes"),1,0)</f>
        <v>0</v>
      </c>
      <c r="BX55">
        <f>IF(AND(Melee!B57=1,Melee!S57="Yes"),1,0)</f>
        <v>0</v>
      </c>
      <c r="BY55">
        <f>IF(AND(Melee!B57=2,Melee!S57="Yes"),1,0)</f>
        <v>0</v>
      </c>
      <c r="BZ55">
        <f>IF(AND(Melee!B57=3,Melee!S57="Yes"),1,0)</f>
        <v>0</v>
      </c>
      <c r="CA55">
        <f>IF(AND(Melee!B57=4,Melee!S57="Yes"),1,0)</f>
        <v>0</v>
      </c>
      <c r="CB55">
        <f>IF(AND(Melee!B57=5,Melee!S57="Yes"),1,0)</f>
        <v>0</v>
      </c>
      <c r="CC55">
        <f>IF(AND(Melee!B57=6,Melee!S57="Yes"),1,0)</f>
        <v>0</v>
      </c>
      <c r="CD55">
        <f>IF(AND(Melee!B57=7,Melee!S57="Yes"),1,0)</f>
        <v>0</v>
      </c>
      <c r="CE55">
        <f>IF(AND(Melee!B57=8,Melee!S57="Yes"),1,0)</f>
        <v>0</v>
      </c>
      <c r="CG55">
        <f>IF(AND(Misc!B56=1,Misc!O56="Yes"),1,0)</f>
        <v>0</v>
      </c>
      <c r="CH55">
        <f>IF(AND(Misc!B56=2,Misc!O56="Yes"),1,0)</f>
        <v>0</v>
      </c>
      <c r="CI55">
        <f>IF(AND(Misc!B56=3,Misc!O56="Yes"),1,0)</f>
        <v>0</v>
      </c>
      <c r="CJ55">
        <f>IF(AND(Misc!B56=4,Misc!O56="Yes"),1,0)</f>
        <v>0</v>
      </c>
      <c r="CK55">
        <f>IF(AND(Misc!B56=5,Misc!O56="Yes"),1,0)</f>
        <v>0</v>
      </c>
      <c r="CL55">
        <f>IF(AND(Misc!B56=6,Misc!O56="Yes"),1,0)</f>
        <v>0</v>
      </c>
      <c r="CM55">
        <f>IF(AND(Misc!B56=7,Misc!O56="Yes"),1,0)</f>
        <v>0</v>
      </c>
      <c r="CN55">
        <f>IF(AND(Misc!B56=8,Misc!O56="Yes"),1,0)</f>
        <v>0</v>
      </c>
    </row>
    <row r="56" spans="4:92">
      <c r="D56">
        <f>IF(AND(Handgun!B59=1,Handgun!V59="Yes"),1,0)</f>
        <v>0</v>
      </c>
      <c r="E56">
        <f>IF(AND(Handgun!B59=2,Handgun!V59="Yes"),1,0)</f>
        <v>0</v>
      </c>
      <c r="F56">
        <f>IF(AND(Handgun!B59=3,Handgun!V59="Yes"),1,0)</f>
        <v>0</v>
      </c>
      <c r="G56">
        <f>IF(AND(Handgun!B59=4,Handgun!V59="Yes"),1,0)</f>
        <v>0</v>
      </c>
      <c r="H56">
        <f>IF(AND(Handgun!B59=5,Handgun!V59="Yes"),1,0)</f>
        <v>0</v>
      </c>
      <c r="I56">
        <f>IF(AND(Handgun!B59=6,Handgun!V59="Yes"),1,0)</f>
        <v>0</v>
      </c>
      <c r="J56">
        <f>IF(AND(Handgun!B59=7,Handgun!V59="Yes"),1,0)</f>
        <v>0</v>
      </c>
      <c r="K56">
        <f>IF(AND(Handgun!B59=8,Handgun!V59="Yes"),1,0)</f>
        <v>0</v>
      </c>
      <c r="M56">
        <f>IF(AND(Revolver!B59=1,Revolver!V59="Yes"),1,0)</f>
        <v>0</v>
      </c>
      <c r="N56">
        <f>IF(AND(Revolver!B59=1,Revolver!V59="Yes"),1,0)</f>
        <v>0</v>
      </c>
      <c r="O56">
        <f>IF(AND(Revolver!B59=1,Revolver!V59="Yes"),1,0)</f>
        <v>0</v>
      </c>
      <c r="P56">
        <f>IF(AND(Revolver!B59=1,Revolver!V59="Yes"),1,0)</f>
        <v>0</v>
      </c>
      <c r="Q56">
        <f>IF(AND(Revolver!B59=5,Revolver!V59="Yes"),1,0)</f>
        <v>0</v>
      </c>
      <c r="R56">
        <f>IF(AND(Revolver!B59=6,Revolver!V59="Yes"),1,0)</f>
        <v>0</v>
      </c>
      <c r="S56">
        <f>IF(AND(Revolver!B59=7,Revolver!V59="Yes"),1,0)</f>
        <v>0</v>
      </c>
      <c r="T56">
        <f>IF(AND(Revolver!B59=8,Revolver!V59="Yes"),1,0)</f>
        <v>0</v>
      </c>
      <c r="V56">
        <f>IF(AND(SMG!B60=1,SMG!V60="Yes"),1,0)</f>
        <v>0</v>
      </c>
      <c r="W56">
        <f>IF(AND(SMG!B60=2,SMG!V60="Yes"),1,0)</f>
        <v>0</v>
      </c>
      <c r="X56">
        <f>IF(AND(SMG!B60=3,SMG!V60="Yes"),1,0)</f>
        <v>0</v>
      </c>
      <c r="Y56">
        <f>IF(AND(SMG!B60=4,SMG!V60="Yes"),1,0)</f>
        <v>0</v>
      </c>
      <c r="Z56">
        <f>IF(AND(SMG!B60=5,SMG!V60="Yes"),1,0)</f>
        <v>0</v>
      </c>
      <c r="AA56">
        <f>IF(AND(SMG!B60=6,SMG!V60="Yes"),1,0)</f>
        <v>0</v>
      </c>
      <c r="AB56">
        <f>IF(AND(SMG!B60=7,SMG!V60="Yes"),1,0)</f>
        <v>0</v>
      </c>
      <c r="AC56">
        <f>IF(AND(SMG!B60=8,SMG!V60="Yes"),1,0)</f>
        <v>0</v>
      </c>
      <c r="AE56">
        <f>IF(AND(Rifle!B59=1,Rifle!V59="Yes"),1,0)</f>
        <v>0</v>
      </c>
      <c r="AF56">
        <f>IF(AND(Rifle!B59=2,Rifle!V59="Yes"),1,0)</f>
        <v>0</v>
      </c>
      <c r="AG56">
        <f>IF(AND(Rifle!B59=3,Rifle!V59="Yes"),1,0)</f>
        <v>0</v>
      </c>
      <c r="AH56">
        <f>IF(AND(Rifle!B59=4,Rifle!V59="Yes"),1,0)</f>
        <v>0</v>
      </c>
      <c r="AI56">
        <f>IF(AND(Rifle!B59=5,Rifle!V59="Yes"),1,0)</f>
        <v>0</v>
      </c>
      <c r="AJ56">
        <f>IF(AND(Rifle!B59=6,Rifle!V59="Yes"),1,0)</f>
        <v>0</v>
      </c>
      <c r="AK56">
        <f>IF(AND(Rifle!B59=7,Rifle!V59="Yes"),1,0)</f>
        <v>0</v>
      </c>
      <c r="AL56">
        <f>IF(AND(Rifle!B59=8,Rifle!V59="Yes"),1,0)</f>
        <v>0</v>
      </c>
      <c r="AN56">
        <f>IF(AND('Sniper Rifle'!B59=1,'Sniper Rifle'!V59="Yes"),1,0)</f>
        <v>0</v>
      </c>
      <c r="AO56">
        <f>IF(AND('Sniper Rifle'!B59=2,'Sniper Rifle'!V59="Yes"),1,0)</f>
        <v>0</v>
      </c>
      <c r="AP56">
        <f>IF(AND('Sniper Rifle'!B59=3,'Sniper Rifle'!V59="Yes"),1,0)</f>
        <v>0</v>
      </c>
      <c r="AQ56">
        <f>IF(AND('Sniper Rifle'!B59=4,'Sniper Rifle'!V59="Yes"),1,0)</f>
        <v>0</v>
      </c>
      <c r="AR56">
        <f>IF(AND('Sniper Rifle'!B59=5,'Sniper Rifle'!V59="Yes"),1,0)</f>
        <v>0</v>
      </c>
      <c r="AS56">
        <f>IF(AND('Sniper Rifle'!B59=6,'Sniper Rifle'!V59="Yes"),1,0)</f>
        <v>0</v>
      </c>
      <c r="AT56">
        <f>IF(AND('Sniper Rifle'!B59=7,'Sniper Rifle'!V59="Yes"),1,0)</f>
        <v>0</v>
      </c>
      <c r="AU56">
        <f>IF(AND('Sniper Rifle'!B59=8,'Sniper Rifle'!V59="Yes"),1,0)</f>
        <v>0</v>
      </c>
      <c r="AW56">
        <f>IF(AND('Spacer Rifle'!B59=1,'Spacer Rifle'!V59="Yes"),1,0)</f>
        <v>0</v>
      </c>
      <c r="AX56">
        <f>IF(AND('Spacer Rifle'!B59=2,'Spacer Rifle'!V59="Yes"),1,0)</f>
        <v>0</v>
      </c>
      <c r="AY56">
        <f>IF(AND('Spacer Rifle'!B59=3,'Spacer Rifle'!V59="Yes"),1,0)</f>
        <v>0</v>
      </c>
      <c r="AZ56">
        <f>IF(AND('Spacer Rifle'!B59=4,'Spacer Rifle'!V59="Yes"),1,0)</f>
        <v>0</v>
      </c>
      <c r="BA56">
        <f>IF(AND('Spacer Rifle'!B59=5,'Spacer Rifle'!V59="Yes"),1,0)</f>
        <v>0</v>
      </c>
      <c r="BB56">
        <f>IF(AND('Spacer Rifle'!B59=6,'Spacer Rifle'!V59="Yes"),1,0)</f>
        <v>0</v>
      </c>
      <c r="BC56">
        <f>IF(AND('Spacer Rifle'!B59=7,'Spacer Rifle'!V59="Yes"),1,0)</f>
        <v>0</v>
      </c>
      <c r="BD56">
        <f>IF(AND('Spacer Rifle'!B59=8,'Spacer Rifle'!V59="Yes"),1,0)</f>
        <v>0</v>
      </c>
      <c r="BF56">
        <f>IF(AND(LMG!B60=1,LMG!V60="Yes"),1,0)</f>
        <v>0</v>
      </c>
      <c r="BG56">
        <f>IF(AND(LMG!B60=2,LMG!V60="Yes"),1,0)</f>
        <v>0</v>
      </c>
      <c r="BH56">
        <f>IF(AND(LMG!B60=3,LMG!V60="Yes"),1,0)</f>
        <v>0</v>
      </c>
      <c r="BI56">
        <f>IF(AND(LMG!B60=4,LMG!V60="Yes"),1,0)</f>
        <v>0</v>
      </c>
      <c r="BJ56">
        <f>IF(AND(LMG!B60=5,LMG!V60="Yes"),1,0)</f>
        <v>0</v>
      </c>
      <c r="BK56">
        <f>IF(AND(LMG!B60=6,LMG!V60="Yes"),1,0)</f>
        <v>0</v>
      </c>
      <c r="BL56">
        <f>IF(AND(LMG!B60=7,LMG!V60="Yes"),1,0)</f>
        <v>0</v>
      </c>
      <c r="BM56">
        <f>IF(AND(LMG!B60=8,LMG!V60="Yes"),1,0)</f>
        <v>0</v>
      </c>
      <c r="BO56">
        <f>IF(AND(Shotgun!B60=1,Shotgun!V60="Yes"),1,0)</f>
        <v>0</v>
      </c>
      <c r="BP56">
        <f>IF(AND(Shotgun!B60=2,Shotgun!V60="Yes"),1,0)</f>
        <v>0</v>
      </c>
      <c r="BQ56">
        <f>IF(AND(Shotgun!B60=3,Shotgun!V60="Yes"),1,0)</f>
        <v>0</v>
      </c>
      <c r="BR56">
        <f>IF(AND(Shotgun!B60=4,Shotgun!V60="Yes"),1,0)</f>
        <v>0</v>
      </c>
      <c r="BS56">
        <f>IF(AND(Shotgun!B60=5,Shotgun!V60="Yes"),1,0)</f>
        <v>0</v>
      </c>
      <c r="BT56">
        <f>IF(AND(Shotgun!B60=6,Shotgun!V60="Yes"),1,0)</f>
        <v>0</v>
      </c>
      <c r="BU56">
        <f>IF(AND(Shotgun!B60=7,Shotgun!V60="Yes"),1,0)</f>
        <v>0</v>
      </c>
      <c r="BV56">
        <f>IF(AND(Shotgun!B60=8,Shotgun!V60="Yes"),1,0)</f>
        <v>0</v>
      </c>
      <c r="BX56">
        <f>IF(AND(Melee!B58=1,Melee!S58="Yes"),1,0)</f>
        <v>0</v>
      </c>
      <c r="BY56">
        <f>IF(AND(Melee!B58=2,Melee!S58="Yes"),1,0)</f>
        <v>0</v>
      </c>
      <c r="BZ56">
        <f>IF(AND(Melee!B58=3,Melee!S58="Yes"),1,0)</f>
        <v>0</v>
      </c>
      <c r="CA56">
        <f>IF(AND(Melee!B58=4,Melee!S58="Yes"),1,0)</f>
        <v>0</v>
      </c>
      <c r="CB56">
        <f>IF(AND(Melee!B58=5,Melee!S58="Yes"),1,0)</f>
        <v>0</v>
      </c>
      <c r="CC56">
        <f>IF(AND(Melee!B58=6,Melee!S58="Yes"),1,0)</f>
        <v>0</v>
      </c>
      <c r="CD56">
        <f>IF(AND(Melee!B58=7,Melee!S58="Yes"),1,0)</f>
        <v>0</v>
      </c>
      <c r="CE56">
        <f>IF(AND(Melee!B58=8,Melee!S58="Yes"),1,0)</f>
        <v>0</v>
      </c>
      <c r="CG56">
        <f>IF(AND(Misc!B57=1,Misc!O57="Yes"),1,0)</f>
        <v>0</v>
      </c>
      <c r="CH56">
        <f>IF(AND(Misc!B57=2,Misc!O57="Yes"),1,0)</f>
        <v>0</v>
      </c>
      <c r="CI56">
        <f>IF(AND(Misc!B57=3,Misc!O57="Yes"),1,0)</f>
        <v>0</v>
      </c>
      <c r="CJ56">
        <f>IF(AND(Misc!B57=4,Misc!O57="Yes"),1,0)</f>
        <v>0</v>
      </c>
      <c r="CK56">
        <f>IF(AND(Misc!B57=5,Misc!O57="Yes"),1,0)</f>
        <v>0</v>
      </c>
      <c r="CL56">
        <f>IF(AND(Misc!B57=6,Misc!O57="Yes"),1,0)</f>
        <v>0</v>
      </c>
      <c r="CM56">
        <f>IF(AND(Misc!B57=7,Misc!O57="Yes"),1,0)</f>
        <v>0</v>
      </c>
      <c r="CN56">
        <f>IF(AND(Misc!B57=8,Misc!O57="Yes"),1,0)</f>
        <v>0</v>
      </c>
    </row>
    <row r="57" spans="4:92">
      <c r="D57">
        <f>IF(AND(Handgun!B60=1,Handgun!V60="Yes"),1,0)</f>
        <v>0</v>
      </c>
      <c r="E57">
        <f>IF(AND(Handgun!B60=2,Handgun!V60="Yes"),1,0)</f>
        <v>0</v>
      </c>
      <c r="F57">
        <f>IF(AND(Handgun!B60=3,Handgun!V60="Yes"),1,0)</f>
        <v>0</v>
      </c>
      <c r="G57">
        <f>IF(AND(Handgun!B60=4,Handgun!V60="Yes"),1,0)</f>
        <v>0</v>
      </c>
      <c r="H57">
        <f>IF(AND(Handgun!B60=5,Handgun!V60="Yes"),1,0)</f>
        <v>0</v>
      </c>
      <c r="I57">
        <f>IF(AND(Handgun!B60=6,Handgun!V60="Yes"),1,0)</f>
        <v>0</v>
      </c>
      <c r="J57">
        <f>IF(AND(Handgun!B60=7,Handgun!V60="Yes"),1,0)</f>
        <v>0</v>
      </c>
      <c r="K57">
        <f>IF(AND(Handgun!B60=8,Handgun!V60="Yes"),1,0)</f>
        <v>0</v>
      </c>
      <c r="M57">
        <f>IF(AND(Revolver!B60=1,Revolver!V60="Yes"),1,0)</f>
        <v>0</v>
      </c>
      <c r="N57">
        <f>IF(AND(Revolver!B60=1,Revolver!V60="Yes"),1,0)</f>
        <v>0</v>
      </c>
      <c r="O57">
        <f>IF(AND(Revolver!B60=1,Revolver!V60="Yes"),1,0)</f>
        <v>0</v>
      </c>
      <c r="P57">
        <f>IF(AND(Revolver!B60=1,Revolver!V60="Yes"),1,0)</f>
        <v>0</v>
      </c>
      <c r="Q57">
        <f>IF(AND(Revolver!B60=5,Revolver!V60="Yes"),1,0)</f>
        <v>0</v>
      </c>
      <c r="R57">
        <f>IF(AND(Revolver!B60=6,Revolver!V60="Yes"),1,0)</f>
        <v>0</v>
      </c>
      <c r="S57">
        <f>IF(AND(Revolver!B60=7,Revolver!V60="Yes"),1,0)</f>
        <v>0</v>
      </c>
      <c r="T57">
        <f>IF(AND(Revolver!B60=8,Revolver!V60="Yes"),1,0)</f>
        <v>0</v>
      </c>
      <c r="V57">
        <f>IF(AND(SMG!B61=1,SMG!V61="Yes"),1,0)</f>
        <v>0</v>
      </c>
      <c r="W57">
        <f>IF(AND(SMG!B61=2,SMG!V61="Yes"),1,0)</f>
        <v>0</v>
      </c>
      <c r="X57">
        <f>IF(AND(SMG!B61=3,SMG!V61="Yes"),1,0)</f>
        <v>0</v>
      </c>
      <c r="Y57">
        <f>IF(AND(SMG!B61=4,SMG!V61="Yes"),1,0)</f>
        <v>0</v>
      </c>
      <c r="Z57">
        <f>IF(AND(SMG!B61=5,SMG!V61="Yes"),1,0)</f>
        <v>0</v>
      </c>
      <c r="AA57">
        <f>IF(AND(SMG!B61=6,SMG!V61="Yes"),1,0)</f>
        <v>0</v>
      </c>
      <c r="AB57">
        <f>IF(AND(SMG!B61=7,SMG!V61="Yes"),1,0)</f>
        <v>0</v>
      </c>
      <c r="AC57">
        <f>IF(AND(SMG!B61=8,SMG!V61="Yes"),1,0)</f>
        <v>0</v>
      </c>
      <c r="AE57">
        <f>IF(AND(Rifle!B60=1,Rifle!V60="Yes"),1,0)</f>
        <v>0</v>
      </c>
      <c r="AF57">
        <f>IF(AND(Rifle!B60=2,Rifle!V60="Yes"),1,0)</f>
        <v>0</v>
      </c>
      <c r="AG57">
        <f>IF(AND(Rifle!B60=3,Rifle!V60="Yes"),1,0)</f>
        <v>0</v>
      </c>
      <c r="AH57">
        <f>IF(AND(Rifle!B60=4,Rifle!V60="Yes"),1,0)</f>
        <v>0</v>
      </c>
      <c r="AI57">
        <f>IF(AND(Rifle!B60=5,Rifle!V60="Yes"),1,0)</f>
        <v>0</v>
      </c>
      <c r="AJ57">
        <f>IF(AND(Rifle!B60=6,Rifle!V60="Yes"),1,0)</f>
        <v>0</v>
      </c>
      <c r="AK57">
        <f>IF(AND(Rifle!B60=7,Rifle!V60="Yes"),1,0)</f>
        <v>0</v>
      </c>
      <c r="AL57">
        <f>IF(AND(Rifle!B60=8,Rifle!V60="Yes"),1,0)</f>
        <v>0</v>
      </c>
      <c r="AN57">
        <f>IF(AND('Sniper Rifle'!B60=1,'Sniper Rifle'!V60="Yes"),1,0)</f>
        <v>0</v>
      </c>
      <c r="AO57">
        <f>IF(AND('Sniper Rifle'!B60=2,'Sniper Rifle'!V60="Yes"),1,0)</f>
        <v>0</v>
      </c>
      <c r="AP57">
        <f>IF(AND('Sniper Rifle'!B60=3,'Sniper Rifle'!V60="Yes"),1,0)</f>
        <v>0</v>
      </c>
      <c r="AQ57">
        <f>IF(AND('Sniper Rifle'!B60=4,'Sniper Rifle'!V60="Yes"),1,0)</f>
        <v>0</v>
      </c>
      <c r="AR57">
        <f>IF(AND('Sniper Rifle'!B60=5,'Sniper Rifle'!V60="Yes"),1,0)</f>
        <v>0</v>
      </c>
      <c r="AS57">
        <f>IF(AND('Sniper Rifle'!B60=6,'Sniper Rifle'!V60="Yes"),1,0)</f>
        <v>0</v>
      </c>
      <c r="AT57">
        <f>IF(AND('Sniper Rifle'!B60=7,'Sniper Rifle'!V60="Yes"),1,0)</f>
        <v>0</v>
      </c>
      <c r="AU57">
        <f>IF(AND('Sniper Rifle'!B60=8,'Sniper Rifle'!V60="Yes"),1,0)</f>
        <v>0</v>
      </c>
      <c r="AW57">
        <f>IF(AND('Spacer Rifle'!B60=1,'Spacer Rifle'!V60="Yes"),1,0)</f>
        <v>0</v>
      </c>
      <c r="AX57">
        <f>IF(AND('Spacer Rifle'!B60=2,'Spacer Rifle'!V60="Yes"),1,0)</f>
        <v>0</v>
      </c>
      <c r="AY57">
        <f>IF(AND('Spacer Rifle'!B60=3,'Spacer Rifle'!V60="Yes"),1,0)</f>
        <v>0</v>
      </c>
      <c r="AZ57">
        <f>IF(AND('Spacer Rifle'!B60=4,'Spacer Rifle'!V60="Yes"),1,0)</f>
        <v>0</v>
      </c>
      <c r="BA57">
        <f>IF(AND('Spacer Rifle'!B60=5,'Spacer Rifle'!V60="Yes"),1,0)</f>
        <v>0</v>
      </c>
      <c r="BB57">
        <f>IF(AND('Spacer Rifle'!B60=6,'Spacer Rifle'!V60="Yes"),1,0)</f>
        <v>0</v>
      </c>
      <c r="BC57">
        <f>IF(AND('Spacer Rifle'!B60=7,'Spacer Rifle'!V60="Yes"),1,0)</f>
        <v>0</v>
      </c>
      <c r="BD57">
        <f>IF(AND('Spacer Rifle'!B60=8,'Spacer Rifle'!V60="Yes"),1,0)</f>
        <v>0</v>
      </c>
      <c r="BF57">
        <f>IF(AND(LMG!B61=1,LMG!V61="Yes"),1,0)</f>
        <v>0</v>
      </c>
      <c r="BG57">
        <f>IF(AND(LMG!B61=2,LMG!V61="Yes"),1,0)</f>
        <v>0</v>
      </c>
      <c r="BH57">
        <f>IF(AND(LMG!B61=3,LMG!V61="Yes"),1,0)</f>
        <v>0</v>
      </c>
      <c r="BI57">
        <f>IF(AND(LMG!B61=4,LMG!V61="Yes"),1,0)</f>
        <v>0</v>
      </c>
      <c r="BJ57">
        <f>IF(AND(LMG!B61=5,LMG!V61="Yes"),1,0)</f>
        <v>0</v>
      </c>
      <c r="BK57">
        <f>IF(AND(LMG!B61=6,LMG!V61="Yes"),1,0)</f>
        <v>0</v>
      </c>
      <c r="BL57">
        <f>IF(AND(LMG!B61=7,LMG!V61="Yes"),1,0)</f>
        <v>0</v>
      </c>
      <c r="BM57">
        <f>IF(AND(LMG!B61=8,LMG!V61="Yes"),1,0)</f>
        <v>0</v>
      </c>
      <c r="BO57">
        <f>IF(AND(Shotgun!B61=1,Shotgun!V61="Yes"),1,0)</f>
        <v>0</v>
      </c>
      <c r="BP57">
        <f>IF(AND(Shotgun!B61=2,Shotgun!V61="Yes"),1,0)</f>
        <v>0</v>
      </c>
      <c r="BQ57">
        <f>IF(AND(Shotgun!B61=3,Shotgun!V61="Yes"),1,0)</f>
        <v>0</v>
      </c>
      <c r="BR57">
        <f>IF(AND(Shotgun!B61=4,Shotgun!V61="Yes"),1,0)</f>
        <v>0</v>
      </c>
      <c r="BS57">
        <f>IF(AND(Shotgun!B61=5,Shotgun!V61="Yes"),1,0)</f>
        <v>0</v>
      </c>
      <c r="BT57">
        <f>IF(AND(Shotgun!B61=6,Shotgun!V61="Yes"),1,0)</f>
        <v>0</v>
      </c>
      <c r="BU57">
        <f>IF(AND(Shotgun!B61=7,Shotgun!V61="Yes"),1,0)</f>
        <v>0</v>
      </c>
      <c r="BV57">
        <f>IF(AND(Shotgun!B61=8,Shotgun!V61="Yes"),1,0)</f>
        <v>0</v>
      </c>
      <c r="BX57">
        <f>IF(AND(Melee!B59=1,Melee!S59="Yes"),1,0)</f>
        <v>0</v>
      </c>
      <c r="BY57">
        <f>IF(AND(Melee!B59=2,Melee!S59="Yes"),1,0)</f>
        <v>0</v>
      </c>
      <c r="BZ57">
        <f>IF(AND(Melee!B59=3,Melee!S59="Yes"),1,0)</f>
        <v>0</v>
      </c>
      <c r="CA57">
        <f>IF(AND(Melee!B59=4,Melee!S59="Yes"),1,0)</f>
        <v>0</v>
      </c>
      <c r="CB57">
        <f>IF(AND(Melee!B59=5,Melee!S59="Yes"),1,0)</f>
        <v>0</v>
      </c>
      <c r="CC57">
        <f>IF(AND(Melee!B59=6,Melee!S59="Yes"),1,0)</f>
        <v>0</v>
      </c>
      <c r="CD57">
        <f>IF(AND(Melee!B59=7,Melee!S59="Yes"),1,0)</f>
        <v>0</v>
      </c>
      <c r="CE57">
        <f>IF(AND(Melee!B59=8,Melee!S59="Yes"),1,0)</f>
        <v>0</v>
      </c>
      <c r="CG57">
        <f>IF(AND(Misc!B58=1,Misc!O58="Yes"),1,0)</f>
        <v>0</v>
      </c>
      <c r="CH57">
        <f>IF(AND(Misc!B58=2,Misc!O58="Yes"),1,0)</f>
        <v>0</v>
      </c>
      <c r="CI57">
        <f>IF(AND(Misc!B58=3,Misc!O58="Yes"),1,0)</f>
        <v>0</v>
      </c>
      <c r="CJ57">
        <f>IF(AND(Misc!B58=4,Misc!O58="Yes"),1,0)</f>
        <v>0</v>
      </c>
      <c r="CK57">
        <f>IF(AND(Misc!B58=5,Misc!O58="Yes"),1,0)</f>
        <v>0</v>
      </c>
      <c r="CL57">
        <f>IF(AND(Misc!B58=6,Misc!O58="Yes"),1,0)</f>
        <v>0</v>
      </c>
      <c r="CM57">
        <f>IF(AND(Misc!B58=7,Misc!O58="Yes"),1,0)</f>
        <v>0</v>
      </c>
      <c r="CN57">
        <f>IF(AND(Misc!B58=8,Misc!O58="Yes"),1,0)</f>
        <v>0</v>
      </c>
    </row>
    <row r="58" spans="4:92">
      <c r="D58">
        <f>IF(AND(Handgun!B61=1,Handgun!V61="Yes"),1,0)</f>
        <v>0</v>
      </c>
      <c r="E58">
        <f>IF(AND(Handgun!B61=2,Handgun!V61="Yes"),1,0)</f>
        <v>0</v>
      </c>
      <c r="F58">
        <f>IF(AND(Handgun!B61=3,Handgun!V61="Yes"),1,0)</f>
        <v>0</v>
      </c>
      <c r="G58">
        <f>IF(AND(Handgun!B61=4,Handgun!V61="Yes"),1,0)</f>
        <v>0</v>
      </c>
      <c r="H58">
        <f>IF(AND(Handgun!B61=5,Handgun!V61="Yes"),1,0)</f>
        <v>0</v>
      </c>
      <c r="I58">
        <f>IF(AND(Handgun!B61=6,Handgun!V61="Yes"),1,0)</f>
        <v>0</v>
      </c>
      <c r="J58">
        <f>IF(AND(Handgun!B61=7,Handgun!V61="Yes"),1,0)</f>
        <v>0</v>
      </c>
      <c r="K58">
        <f>IF(AND(Handgun!B61=8,Handgun!V61="Yes"),1,0)</f>
        <v>0</v>
      </c>
      <c r="M58">
        <f>IF(AND(Revolver!B61=1,Revolver!V61="Yes"),1,0)</f>
        <v>0</v>
      </c>
      <c r="N58">
        <f>IF(AND(Revolver!B61=1,Revolver!V61="Yes"),1,0)</f>
        <v>0</v>
      </c>
      <c r="O58">
        <f>IF(AND(Revolver!B61=1,Revolver!V61="Yes"),1,0)</f>
        <v>0</v>
      </c>
      <c r="P58">
        <f>IF(AND(Revolver!B61=1,Revolver!V61="Yes"),1,0)</f>
        <v>0</v>
      </c>
      <c r="Q58">
        <f>IF(AND(Revolver!B61=5,Revolver!V61="Yes"),1,0)</f>
        <v>0</v>
      </c>
      <c r="R58">
        <f>IF(AND(Revolver!B61=6,Revolver!V61="Yes"),1,0)</f>
        <v>0</v>
      </c>
      <c r="S58">
        <f>IF(AND(Revolver!B61=7,Revolver!V61="Yes"),1,0)</f>
        <v>0</v>
      </c>
      <c r="T58">
        <f>IF(AND(Revolver!B61=8,Revolver!V61="Yes"),1,0)</f>
        <v>0</v>
      </c>
      <c r="V58">
        <f>IF(AND(SMG!B62=1,SMG!V62="Yes"),1,0)</f>
        <v>0</v>
      </c>
      <c r="W58">
        <f>IF(AND(SMG!B62=2,SMG!V62="Yes"),1,0)</f>
        <v>0</v>
      </c>
      <c r="X58">
        <f>IF(AND(SMG!B62=3,SMG!V62="Yes"),1,0)</f>
        <v>0</v>
      </c>
      <c r="Y58">
        <f>IF(AND(SMG!B62=4,SMG!V62="Yes"),1,0)</f>
        <v>0</v>
      </c>
      <c r="Z58">
        <f>IF(AND(SMG!B62=5,SMG!V62="Yes"),1,0)</f>
        <v>0</v>
      </c>
      <c r="AA58">
        <f>IF(AND(SMG!B62=6,SMG!V62="Yes"),1,0)</f>
        <v>0</v>
      </c>
      <c r="AB58">
        <f>IF(AND(SMG!B62=7,SMG!V62="Yes"),1,0)</f>
        <v>0</v>
      </c>
      <c r="AC58">
        <f>IF(AND(SMG!B62=8,SMG!V62="Yes"),1,0)</f>
        <v>0</v>
      </c>
      <c r="AE58">
        <f>IF(AND(Rifle!B61=1,Rifle!V61="Yes"),1,0)</f>
        <v>0</v>
      </c>
      <c r="AF58">
        <f>IF(AND(Rifle!B61=2,Rifle!V61="Yes"),1,0)</f>
        <v>0</v>
      </c>
      <c r="AG58">
        <f>IF(AND(Rifle!B61=3,Rifle!V61="Yes"),1,0)</f>
        <v>0</v>
      </c>
      <c r="AH58">
        <f>IF(AND(Rifle!B61=4,Rifle!V61="Yes"),1,0)</f>
        <v>0</v>
      </c>
      <c r="AI58">
        <f>IF(AND(Rifle!B61=5,Rifle!V61="Yes"),1,0)</f>
        <v>0</v>
      </c>
      <c r="AJ58">
        <f>IF(AND(Rifle!B61=6,Rifle!V61="Yes"),1,0)</f>
        <v>0</v>
      </c>
      <c r="AK58">
        <f>IF(AND(Rifle!B61=7,Rifle!V61="Yes"),1,0)</f>
        <v>0</v>
      </c>
      <c r="AL58">
        <f>IF(AND(Rifle!B61=8,Rifle!V61="Yes"),1,0)</f>
        <v>0</v>
      </c>
      <c r="AN58">
        <f>IF(AND('Sniper Rifle'!B61=1,'Sniper Rifle'!V61="Yes"),1,0)</f>
        <v>0</v>
      </c>
      <c r="AO58">
        <f>IF(AND('Sniper Rifle'!B61=2,'Sniper Rifle'!V61="Yes"),1,0)</f>
        <v>0</v>
      </c>
      <c r="AP58">
        <f>IF(AND('Sniper Rifle'!B61=3,'Sniper Rifle'!V61="Yes"),1,0)</f>
        <v>0</v>
      </c>
      <c r="AQ58">
        <f>IF(AND('Sniper Rifle'!B61=4,'Sniper Rifle'!V61="Yes"),1,0)</f>
        <v>0</v>
      </c>
      <c r="AR58">
        <f>IF(AND('Sniper Rifle'!B61=5,'Sniper Rifle'!V61="Yes"),1,0)</f>
        <v>0</v>
      </c>
      <c r="AS58">
        <f>IF(AND('Sniper Rifle'!B61=6,'Sniper Rifle'!V61="Yes"),1,0)</f>
        <v>0</v>
      </c>
      <c r="AT58">
        <f>IF(AND('Sniper Rifle'!B61=7,'Sniper Rifle'!V61="Yes"),1,0)</f>
        <v>0</v>
      </c>
      <c r="AU58">
        <f>IF(AND('Sniper Rifle'!B61=8,'Sniper Rifle'!V61="Yes"),1,0)</f>
        <v>0</v>
      </c>
      <c r="AW58">
        <f>IF(AND('Spacer Rifle'!B61=1,'Spacer Rifle'!V61="Yes"),1,0)</f>
        <v>0</v>
      </c>
      <c r="AX58">
        <f>IF(AND('Spacer Rifle'!B61=2,'Spacer Rifle'!V61="Yes"),1,0)</f>
        <v>0</v>
      </c>
      <c r="AY58">
        <f>IF(AND('Spacer Rifle'!B61=3,'Spacer Rifle'!V61="Yes"),1,0)</f>
        <v>0</v>
      </c>
      <c r="AZ58">
        <f>IF(AND('Spacer Rifle'!B61=4,'Spacer Rifle'!V61="Yes"),1,0)</f>
        <v>0</v>
      </c>
      <c r="BA58">
        <f>IF(AND('Spacer Rifle'!B61=5,'Spacer Rifle'!V61="Yes"),1,0)</f>
        <v>0</v>
      </c>
      <c r="BB58">
        <f>IF(AND('Spacer Rifle'!B61=6,'Spacer Rifle'!V61="Yes"),1,0)</f>
        <v>0</v>
      </c>
      <c r="BC58">
        <f>IF(AND('Spacer Rifle'!B61=7,'Spacer Rifle'!V61="Yes"),1,0)</f>
        <v>0</v>
      </c>
      <c r="BD58">
        <f>IF(AND('Spacer Rifle'!B61=8,'Spacer Rifle'!V61="Yes"),1,0)</f>
        <v>0</v>
      </c>
      <c r="BF58">
        <f>IF(AND(LMG!B62=1,LMG!V62="Yes"),1,0)</f>
        <v>0</v>
      </c>
      <c r="BG58">
        <f>IF(AND(LMG!B62=2,LMG!V62="Yes"),1,0)</f>
        <v>0</v>
      </c>
      <c r="BH58">
        <f>IF(AND(LMG!B62=3,LMG!V62="Yes"),1,0)</f>
        <v>0</v>
      </c>
      <c r="BI58">
        <f>IF(AND(LMG!B62=4,LMG!V62="Yes"),1,0)</f>
        <v>0</v>
      </c>
      <c r="BJ58">
        <f>IF(AND(LMG!B62=5,LMG!V62="Yes"),1,0)</f>
        <v>0</v>
      </c>
      <c r="BK58">
        <f>IF(AND(LMG!B62=6,LMG!V62="Yes"),1,0)</f>
        <v>0</v>
      </c>
      <c r="BL58">
        <f>IF(AND(LMG!B62=7,LMG!V62="Yes"),1,0)</f>
        <v>0</v>
      </c>
      <c r="BM58">
        <f>IF(AND(LMG!B62=8,LMG!V62="Yes"),1,0)</f>
        <v>0</v>
      </c>
      <c r="BO58">
        <f>IF(AND(Shotgun!B62=1,Shotgun!V62="Yes"),1,0)</f>
        <v>0</v>
      </c>
      <c r="BP58">
        <f>IF(AND(Shotgun!B62=2,Shotgun!V62="Yes"),1,0)</f>
        <v>0</v>
      </c>
      <c r="BQ58">
        <f>IF(AND(Shotgun!B62=3,Shotgun!V62="Yes"),1,0)</f>
        <v>0</v>
      </c>
      <c r="BR58">
        <f>IF(AND(Shotgun!B62=4,Shotgun!V62="Yes"),1,0)</f>
        <v>0</v>
      </c>
      <c r="BS58">
        <f>IF(AND(Shotgun!B62=5,Shotgun!V62="Yes"),1,0)</f>
        <v>0</v>
      </c>
      <c r="BT58">
        <f>IF(AND(Shotgun!B62=6,Shotgun!V62="Yes"),1,0)</f>
        <v>0</v>
      </c>
      <c r="BU58">
        <f>IF(AND(Shotgun!B62=7,Shotgun!V62="Yes"),1,0)</f>
        <v>0</v>
      </c>
      <c r="BV58">
        <f>IF(AND(Shotgun!B62=8,Shotgun!V62="Yes"),1,0)</f>
        <v>0</v>
      </c>
      <c r="BX58">
        <f>IF(AND(Melee!B60=1,Melee!S60="Yes"),1,0)</f>
        <v>0</v>
      </c>
      <c r="BY58">
        <f>IF(AND(Melee!B60=2,Melee!S60="Yes"),1,0)</f>
        <v>0</v>
      </c>
      <c r="BZ58">
        <f>IF(AND(Melee!B60=3,Melee!S60="Yes"),1,0)</f>
        <v>0</v>
      </c>
      <c r="CA58">
        <f>IF(AND(Melee!B60=4,Melee!S60="Yes"),1,0)</f>
        <v>0</v>
      </c>
      <c r="CB58">
        <f>IF(AND(Melee!B60=5,Melee!S60="Yes"),1,0)</f>
        <v>0</v>
      </c>
      <c r="CC58">
        <f>IF(AND(Melee!B60=6,Melee!S60="Yes"),1,0)</f>
        <v>0</v>
      </c>
      <c r="CD58">
        <f>IF(AND(Melee!B60=7,Melee!S60="Yes"),1,0)</f>
        <v>0</v>
      </c>
      <c r="CE58">
        <f>IF(AND(Melee!B60=8,Melee!S60="Yes"),1,0)</f>
        <v>0</v>
      </c>
      <c r="CG58">
        <f>IF(AND(Misc!B59=1,Misc!O59="Yes"),1,0)</f>
        <v>0</v>
      </c>
      <c r="CH58">
        <f>IF(AND(Misc!B59=2,Misc!O59="Yes"),1,0)</f>
        <v>0</v>
      </c>
      <c r="CI58">
        <f>IF(AND(Misc!B59=3,Misc!O59="Yes"),1,0)</f>
        <v>0</v>
      </c>
      <c r="CJ58">
        <f>IF(AND(Misc!B59=4,Misc!O59="Yes"),1,0)</f>
        <v>0</v>
      </c>
      <c r="CK58">
        <f>IF(AND(Misc!B59=5,Misc!O59="Yes"),1,0)</f>
        <v>0</v>
      </c>
      <c r="CL58">
        <f>IF(AND(Misc!B59=6,Misc!O59="Yes"),1,0)</f>
        <v>0</v>
      </c>
      <c r="CM58">
        <f>IF(AND(Misc!B59=7,Misc!O59="Yes"),1,0)</f>
        <v>0</v>
      </c>
      <c r="CN58">
        <f>IF(AND(Misc!B59=8,Misc!O59="Yes"),1,0)</f>
        <v>0</v>
      </c>
    </row>
    <row r="59" spans="4:92">
      <c r="D59">
        <f>IF(AND(Handgun!B62=1,Handgun!V62="Yes"),1,0)</f>
        <v>0</v>
      </c>
      <c r="E59">
        <f>IF(AND(Handgun!B62=2,Handgun!V62="Yes"),1,0)</f>
        <v>0</v>
      </c>
      <c r="F59">
        <f>IF(AND(Handgun!B62=3,Handgun!V62="Yes"),1,0)</f>
        <v>0</v>
      </c>
      <c r="G59">
        <f>IF(AND(Handgun!B62=4,Handgun!V62="Yes"),1,0)</f>
        <v>0</v>
      </c>
      <c r="H59">
        <f>IF(AND(Handgun!B62=5,Handgun!V62="Yes"),1,0)</f>
        <v>0</v>
      </c>
      <c r="I59">
        <f>IF(AND(Handgun!B62=6,Handgun!V62="Yes"),1,0)</f>
        <v>0</v>
      </c>
      <c r="J59">
        <f>IF(AND(Handgun!B62=7,Handgun!V62="Yes"),1,0)</f>
        <v>0</v>
      </c>
      <c r="K59">
        <f>IF(AND(Handgun!B62=8,Handgun!V62="Yes"),1,0)</f>
        <v>0</v>
      </c>
      <c r="M59">
        <f>IF(AND(Revolver!B62=1,Revolver!V62="Yes"),1,0)</f>
        <v>0</v>
      </c>
      <c r="N59">
        <f>IF(AND(Revolver!B62=1,Revolver!V62="Yes"),1,0)</f>
        <v>0</v>
      </c>
      <c r="O59">
        <f>IF(AND(Revolver!B62=1,Revolver!V62="Yes"),1,0)</f>
        <v>0</v>
      </c>
      <c r="P59">
        <f>IF(AND(Revolver!B62=1,Revolver!V62="Yes"),1,0)</f>
        <v>0</v>
      </c>
      <c r="Q59">
        <f>IF(AND(Revolver!B62=5,Revolver!V62="Yes"),1,0)</f>
        <v>0</v>
      </c>
      <c r="R59">
        <f>IF(AND(Revolver!B62=6,Revolver!V62="Yes"),1,0)</f>
        <v>0</v>
      </c>
      <c r="S59">
        <f>IF(AND(Revolver!B62=7,Revolver!V62="Yes"),1,0)</f>
        <v>0</v>
      </c>
      <c r="T59">
        <f>IF(AND(Revolver!B62=8,Revolver!V62="Yes"),1,0)</f>
        <v>0</v>
      </c>
      <c r="V59">
        <f>IF(AND(SMG!B63=1,SMG!V63="Yes"),1,0)</f>
        <v>0</v>
      </c>
      <c r="W59">
        <f>IF(AND(SMG!B63=2,SMG!V63="Yes"),1,0)</f>
        <v>0</v>
      </c>
      <c r="X59">
        <f>IF(AND(SMG!B63=3,SMG!V63="Yes"),1,0)</f>
        <v>0</v>
      </c>
      <c r="Y59">
        <f>IF(AND(SMG!B63=4,SMG!V63="Yes"),1,0)</f>
        <v>0</v>
      </c>
      <c r="Z59">
        <f>IF(AND(SMG!B63=5,SMG!V63="Yes"),1,0)</f>
        <v>0</v>
      </c>
      <c r="AA59">
        <f>IF(AND(SMG!B63=6,SMG!V63="Yes"),1,0)</f>
        <v>0</v>
      </c>
      <c r="AB59">
        <f>IF(AND(SMG!B63=7,SMG!V63="Yes"),1,0)</f>
        <v>0</v>
      </c>
      <c r="AC59">
        <f>IF(AND(SMG!B63=8,SMG!V63="Yes"),1,0)</f>
        <v>0</v>
      </c>
      <c r="AE59">
        <f>IF(AND(Rifle!B62=1,Rifle!V62="Yes"),1,0)</f>
        <v>0</v>
      </c>
      <c r="AF59">
        <f>IF(AND(Rifle!B62=2,Rifle!V62="Yes"),1,0)</f>
        <v>0</v>
      </c>
      <c r="AG59">
        <f>IF(AND(Rifle!B62=3,Rifle!V62="Yes"),1,0)</f>
        <v>0</v>
      </c>
      <c r="AH59">
        <f>IF(AND(Rifle!B62=4,Rifle!V62="Yes"),1,0)</f>
        <v>0</v>
      </c>
      <c r="AI59">
        <f>IF(AND(Rifle!B62=5,Rifle!V62="Yes"),1,0)</f>
        <v>0</v>
      </c>
      <c r="AJ59">
        <f>IF(AND(Rifle!B62=6,Rifle!V62="Yes"),1,0)</f>
        <v>0</v>
      </c>
      <c r="AK59">
        <f>IF(AND(Rifle!B62=7,Rifle!V62="Yes"),1,0)</f>
        <v>0</v>
      </c>
      <c r="AL59">
        <f>IF(AND(Rifle!B62=8,Rifle!V62="Yes"),1,0)</f>
        <v>0</v>
      </c>
      <c r="AN59">
        <f>IF(AND('Sniper Rifle'!B62=1,'Sniper Rifle'!V62="Yes"),1,0)</f>
        <v>0</v>
      </c>
      <c r="AO59">
        <f>IF(AND('Sniper Rifle'!B62=2,'Sniper Rifle'!V62="Yes"),1,0)</f>
        <v>0</v>
      </c>
      <c r="AP59">
        <f>IF(AND('Sniper Rifle'!B62=3,'Sniper Rifle'!V62="Yes"),1,0)</f>
        <v>0</v>
      </c>
      <c r="AQ59">
        <f>IF(AND('Sniper Rifle'!B62=4,'Sniper Rifle'!V62="Yes"),1,0)</f>
        <v>0</v>
      </c>
      <c r="AR59">
        <f>IF(AND('Sniper Rifle'!B62=5,'Sniper Rifle'!V62="Yes"),1,0)</f>
        <v>0</v>
      </c>
      <c r="AS59">
        <f>IF(AND('Sniper Rifle'!B62=6,'Sniper Rifle'!V62="Yes"),1,0)</f>
        <v>0</v>
      </c>
      <c r="AT59">
        <f>IF(AND('Sniper Rifle'!B62=7,'Sniper Rifle'!V62="Yes"),1,0)</f>
        <v>0</v>
      </c>
      <c r="AU59">
        <f>IF(AND('Sniper Rifle'!B62=8,'Sniper Rifle'!V62="Yes"),1,0)</f>
        <v>0</v>
      </c>
      <c r="AW59">
        <f>IF(AND('Spacer Rifle'!B62=1,'Spacer Rifle'!V62="Yes"),1,0)</f>
        <v>0</v>
      </c>
      <c r="AX59">
        <f>IF(AND('Spacer Rifle'!B62=2,'Spacer Rifle'!V62="Yes"),1,0)</f>
        <v>0</v>
      </c>
      <c r="AY59">
        <f>IF(AND('Spacer Rifle'!B62=3,'Spacer Rifle'!V62="Yes"),1,0)</f>
        <v>0</v>
      </c>
      <c r="AZ59">
        <f>IF(AND('Spacer Rifle'!B62=4,'Spacer Rifle'!V62="Yes"),1,0)</f>
        <v>0</v>
      </c>
      <c r="BA59">
        <f>IF(AND('Spacer Rifle'!B62=5,'Spacer Rifle'!V62="Yes"),1,0)</f>
        <v>0</v>
      </c>
      <c r="BB59">
        <f>IF(AND('Spacer Rifle'!B62=6,'Spacer Rifle'!V62="Yes"),1,0)</f>
        <v>0</v>
      </c>
      <c r="BC59">
        <f>IF(AND('Spacer Rifle'!B62=7,'Spacer Rifle'!V62="Yes"),1,0)</f>
        <v>0</v>
      </c>
      <c r="BD59">
        <f>IF(AND('Spacer Rifle'!B62=8,'Spacer Rifle'!V62="Yes"),1,0)</f>
        <v>0</v>
      </c>
      <c r="BF59">
        <f>IF(AND(LMG!B63=1,LMG!V63="Yes"),1,0)</f>
        <v>0</v>
      </c>
      <c r="BG59">
        <f>IF(AND(LMG!B63=2,LMG!V63="Yes"),1,0)</f>
        <v>0</v>
      </c>
      <c r="BH59">
        <f>IF(AND(LMG!B63=3,LMG!V63="Yes"),1,0)</f>
        <v>0</v>
      </c>
      <c r="BI59">
        <f>IF(AND(LMG!B63=4,LMG!V63="Yes"),1,0)</f>
        <v>0</v>
      </c>
      <c r="BJ59">
        <f>IF(AND(LMG!B63=5,LMG!V63="Yes"),1,0)</f>
        <v>0</v>
      </c>
      <c r="BK59">
        <f>IF(AND(LMG!B63=6,LMG!V63="Yes"),1,0)</f>
        <v>0</v>
      </c>
      <c r="BL59">
        <f>IF(AND(LMG!B63=7,LMG!V63="Yes"),1,0)</f>
        <v>0</v>
      </c>
      <c r="BM59">
        <f>IF(AND(LMG!B63=8,LMG!V63="Yes"),1,0)</f>
        <v>0</v>
      </c>
      <c r="BO59">
        <f>IF(AND(Shotgun!B63=1,Shotgun!V63="Yes"),1,0)</f>
        <v>0</v>
      </c>
      <c r="BP59">
        <f>IF(AND(Shotgun!B63=2,Shotgun!V63="Yes"),1,0)</f>
        <v>0</v>
      </c>
      <c r="BQ59">
        <f>IF(AND(Shotgun!B63=3,Shotgun!V63="Yes"),1,0)</f>
        <v>0</v>
      </c>
      <c r="BR59">
        <f>IF(AND(Shotgun!B63=4,Shotgun!V63="Yes"),1,0)</f>
        <v>0</v>
      </c>
      <c r="BS59">
        <f>IF(AND(Shotgun!B63=5,Shotgun!V63="Yes"),1,0)</f>
        <v>0</v>
      </c>
      <c r="BT59">
        <f>IF(AND(Shotgun!B63=6,Shotgun!V63="Yes"),1,0)</f>
        <v>0</v>
      </c>
      <c r="BU59">
        <f>IF(AND(Shotgun!B63=7,Shotgun!V63="Yes"),1,0)</f>
        <v>0</v>
      </c>
      <c r="BV59">
        <f>IF(AND(Shotgun!B63=8,Shotgun!V63="Yes"),1,0)</f>
        <v>0</v>
      </c>
      <c r="BX59">
        <f>IF(AND(Melee!B61=1,Melee!S61="Yes"),1,0)</f>
        <v>0</v>
      </c>
      <c r="BY59">
        <f>IF(AND(Melee!B61=2,Melee!S61="Yes"),1,0)</f>
        <v>0</v>
      </c>
      <c r="BZ59">
        <f>IF(AND(Melee!B61=3,Melee!S61="Yes"),1,0)</f>
        <v>0</v>
      </c>
      <c r="CA59">
        <f>IF(AND(Melee!B61=4,Melee!S61="Yes"),1,0)</f>
        <v>0</v>
      </c>
      <c r="CB59">
        <f>IF(AND(Melee!B61=5,Melee!S61="Yes"),1,0)</f>
        <v>0</v>
      </c>
      <c r="CC59">
        <f>IF(AND(Melee!B61=6,Melee!S61="Yes"),1,0)</f>
        <v>0</v>
      </c>
      <c r="CD59">
        <f>IF(AND(Melee!B61=7,Melee!S61="Yes"),1,0)</f>
        <v>0</v>
      </c>
      <c r="CE59">
        <f>IF(AND(Melee!B61=8,Melee!S61="Yes"),1,0)</f>
        <v>0</v>
      </c>
      <c r="CG59">
        <f>IF(AND(Misc!B60=1,Misc!O60="Yes"),1,0)</f>
        <v>0</v>
      </c>
      <c r="CH59">
        <f>IF(AND(Misc!B60=2,Misc!O60="Yes"),1,0)</f>
        <v>0</v>
      </c>
      <c r="CI59">
        <f>IF(AND(Misc!B60=3,Misc!O60="Yes"),1,0)</f>
        <v>0</v>
      </c>
      <c r="CJ59">
        <f>IF(AND(Misc!B60=4,Misc!O60="Yes"),1,0)</f>
        <v>0</v>
      </c>
      <c r="CK59">
        <f>IF(AND(Misc!B60=5,Misc!O60="Yes"),1,0)</f>
        <v>0</v>
      </c>
      <c r="CL59">
        <f>IF(AND(Misc!B60=6,Misc!O60="Yes"),1,0)</f>
        <v>0</v>
      </c>
      <c r="CM59">
        <f>IF(AND(Misc!B60=7,Misc!O60="Yes"),1,0)</f>
        <v>0</v>
      </c>
      <c r="CN59">
        <f>IF(AND(Misc!B60=8,Misc!O60="Yes"),1,0)</f>
        <v>0</v>
      </c>
    </row>
    <row r="60" spans="4:92">
      <c r="D60">
        <f>IF(AND(Handgun!B63=1,Handgun!V63="Yes"),1,0)</f>
        <v>0</v>
      </c>
      <c r="E60">
        <f>IF(AND(Handgun!B63=2,Handgun!V63="Yes"),1,0)</f>
        <v>0</v>
      </c>
      <c r="F60">
        <f>IF(AND(Handgun!B63=3,Handgun!V63="Yes"),1,0)</f>
        <v>0</v>
      </c>
      <c r="G60">
        <f>IF(AND(Handgun!B63=4,Handgun!V63="Yes"),1,0)</f>
        <v>0</v>
      </c>
      <c r="H60">
        <f>IF(AND(Handgun!B63=5,Handgun!V63="Yes"),1,0)</f>
        <v>0</v>
      </c>
      <c r="I60">
        <f>IF(AND(Handgun!B63=6,Handgun!V63="Yes"),1,0)</f>
        <v>0</v>
      </c>
      <c r="J60">
        <f>IF(AND(Handgun!B63=7,Handgun!V63="Yes"),1,0)</f>
        <v>0</v>
      </c>
      <c r="K60">
        <f>IF(AND(Handgun!B63=8,Handgun!V63="Yes"),1,0)</f>
        <v>0</v>
      </c>
      <c r="M60">
        <f>IF(AND(Revolver!B63=1,Revolver!V63="Yes"),1,0)</f>
        <v>0</v>
      </c>
      <c r="N60">
        <f>IF(AND(Revolver!B63=1,Revolver!V63="Yes"),1,0)</f>
        <v>0</v>
      </c>
      <c r="O60">
        <f>IF(AND(Revolver!B63=1,Revolver!V63="Yes"),1,0)</f>
        <v>0</v>
      </c>
      <c r="P60">
        <f>IF(AND(Revolver!B63=1,Revolver!V63="Yes"),1,0)</f>
        <v>0</v>
      </c>
      <c r="Q60">
        <f>IF(AND(Revolver!B63=5,Revolver!V63="Yes"),1,0)</f>
        <v>0</v>
      </c>
      <c r="R60">
        <f>IF(AND(Revolver!B63=6,Revolver!V63="Yes"),1,0)</f>
        <v>0</v>
      </c>
      <c r="S60">
        <f>IF(AND(Revolver!B63=7,Revolver!V63="Yes"),1,0)</f>
        <v>0</v>
      </c>
      <c r="T60">
        <f>IF(AND(Revolver!B63=8,Revolver!V63="Yes"),1,0)</f>
        <v>0</v>
      </c>
      <c r="V60">
        <f>IF(AND(SMG!B64=1,SMG!V64="Yes"),1,0)</f>
        <v>0</v>
      </c>
      <c r="W60">
        <f>IF(AND(SMG!B64=2,SMG!V64="Yes"),1,0)</f>
        <v>0</v>
      </c>
      <c r="X60">
        <f>IF(AND(SMG!B64=3,SMG!V64="Yes"),1,0)</f>
        <v>0</v>
      </c>
      <c r="Y60">
        <f>IF(AND(SMG!B64=4,SMG!V64="Yes"),1,0)</f>
        <v>0</v>
      </c>
      <c r="Z60">
        <f>IF(AND(SMG!B64=5,SMG!V64="Yes"),1,0)</f>
        <v>0</v>
      </c>
      <c r="AA60">
        <f>IF(AND(SMG!B64=6,SMG!V64="Yes"),1,0)</f>
        <v>0</v>
      </c>
      <c r="AB60">
        <f>IF(AND(SMG!B64=7,SMG!V64="Yes"),1,0)</f>
        <v>0</v>
      </c>
      <c r="AC60">
        <f>IF(AND(SMG!B64=8,SMG!V64="Yes"),1,0)</f>
        <v>0</v>
      </c>
      <c r="AE60">
        <f>IF(AND(Rifle!B63=1,Rifle!V63="Yes"),1,0)</f>
        <v>0</v>
      </c>
      <c r="AF60">
        <f>IF(AND(Rifle!B63=2,Rifle!V63="Yes"),1,0)</f>
        <v>0</v>
      </c>
      <c r="AG60">
        <f>IF(AND(Rifle!B63=3,Rifle!V63="Yes"),1,0)</f>
        <v>0</v>
      </c>
      <c r="AH60">
        <f>IF(AND(Rifle!B63=4,Rifle!V63="Yes"),1,0)</f>
        <v>0</v>
      </c>
      <c r="AI60">
        <f>IF(AND(Rifle!B63=5,Rifle!V63="Yes"),1,0)</f>
        <v>0</v>
      </c>
      <c r="AJ60">
        <f>IF(AND(Rifle!B63=6,Rifle!V63="Yes"),1,0)</f>
        <v>0</v>
      </c>
      <c r="AK60">
        <f>IF(AND(Rifle!B63=7,Rifle!V63="Yes"),1,0)</f>
        <v>0</v>
      </c>
      <c r="AL60">
        <f>IF(AND(Rifle!B63=8,Rifle!V63="Yes"),1,0)</f>
        <v>0</v>
      </c>
      <c r="AN60">
        <f>IF(AND('Sniper Rifle'!B63=1,'Sniper Rifle'!V63="Yes"),1,0)</f>
        <v>0</v>
      </c>
      <c r="AO60">
        <f>IF(AND('Sniper Rifle'!B63=2,'Sniper Rifle'!V63="Yes"),1,0)</f>
        <v>0</v>
      </c>
      <c r="AP60">
        <f>IF(AND('Sniper Rifle'!B63=3,'Sniper Rifle'!V63="Yes"),1,0)</f>
        <v>0</v>
      </c>
      <c r="AQ60">
        <f>IF(AND('Sniper Rifle'!B63=4,'Sniper Rifle'!V63="Yes"),1,0)</f>
        <v>0</v>
      </c>
      <c r="AR60">
        <f>IF(AND('Sniper Rifle'!B63=5,'Sniper Rifle'!V63="Yes"),1,0)</f>
        <v>0</v>
      </c>
      <c r="AS60">
        <f>IF(AND('Sniper Rifle'!B63=6,'Sniper Rifle'!V63="Yes"),1,0)</f>
        <v>0</v>
      </c>
      <c r="AT60">
        <f>IF(AND('Sniper Rifle'!B63=7,'Sniper Rifle'!V63="Yes"),1,0)</f>
        <v>0</v>
      </c>
      <c r="AU60">
        <f>IF(AND('Sniper Rifle'!B63=8,'Sniper Rifle'!V63="Yes"),1,0)</f>
        <v>0</v>
      </c>
      <c r="AW60">
        <f>IF(AND('Spacer Rifle'!B63=1,'Spacer Rifle'!V63="Yes"),1,0)</f>
        <v>0</v>
      </c>
      <c r="AX60">
        <f>IF(AND('Spacer Rifle'!B63=2,'Spacer Rifle'!V63="Yes"),1,0)</f>
        <v>0</v>
      </c>
      <c r="AY60">
        <f>IF(AND('Spacer Rifle'!B63=3,'Spacer Rifle'!V63="Yes"),1,0)</f>
        <v>0</v>
      </c>
      <c r="AZ60">
        <f>IF(AND('Spacer Rifle'!B63=4,'Spacer Rifle'!V63="Yes"),1,0)</f>
        <v>0</v>
      </c>
      <c r="BA60">
        <f>IF(AND('Spacer Rifle'!B63=5,'Spacer Rifle'!V63="Yes"),1,0)</f>
        <v>0</v>
      </c>
      <c r="BB60">
        <f>IF(AND('Spacer Rifle'!B63=6,'Spacer Rifle'!V63="Yes"),1,0)</f>
        <v>0</v>
      </c>
      <c r="BC60">
        <f>IF(AND('Spacer Rifle'!B63=7,'Spacer Rifle'!V63="Yes"),1,0)</f>
        <v>0</v>
      </c>
      <c r="BD60">
        <f>IF(AND('Spacer Rifle'!B63=8,'Spacer Rifle'!V63="Yes"),1,0)</f>
        <v>0</v>
      </c>
      <c r="BF60">
        <f>IF(AND(LMG!B64=1,LMG!V64="Yes"),1,0)</f>
        <v>0</v>
      </c>
      <c r="BG60">
        <f>IF(AND(LMG!B64=2,LMG!V64="Yes"),1,0)</f>
        <v>0</v>
      </c>
      <c r="BH60">
        <f>IF(AND(LMG!B64=3,LMG!V64="Yes"),1,0)</f>
        <v>0</v>
      </c>
      <c r="BI60">
        <f>IF(AND(LMG!B64=4,LMG!V64="Yes"),1,0)</f>
        <v>0</v>
      </c>
      <c r="BJ60">
        <f>IF(AND(LMG!B64=5,LMG!V64="Yes"),1,0)</f>
        <v>0</v>
      </c>
      <c r="BK60">
        <f>IF(AND(LMG!B64=6,LMG!V64="Yes"),1,0)</f>
        <v>0</v>
      </c>
      <c r="BL60">
        <f>IF(AND(LMG!B64=7,LMG!V64="Yes"),1,0)</f>
        <v>0</v>
      </c>
      <c r="BM60">
        <f>IF(AND(LMG!B64=8,LMG!V64="Yes"),1,0)</f>
        <v>0</v>
      </c>
      <c r="BO60">
        <f>IF(AND(Shotgun!B64=1,Shotgun!V64="Yes"),1,0)</f>
        <v>0</v>
      </c>
      <c r="BP60">
        <f>IF(AND(Shotgun!B64=2,Shotgun!V64="Yes"),1,0)</f>
        <v>0</v>
      </c>
      <c r="BQ60">
        <f>IF(AND(Shotgun!B64=3,Shotgun!V64="Yes"),1,0)</f>
        <v>0</v>
      </c>
      <c r="BR60">
        <f>IF(AND(Shotgun!B64=4,Shotgun!V64="Yes"),1,0)</f>
        <v>0</v>
      </c>
      <c r="BS60">
        <f>IF(AND(Shotgun!B64=5,Shotgun!V64="Yes"),1,0)</f>
        <v>0</v>
      </c>
      <c r="BT60">
        <f>IF(AND(Shotgun!B64=6,Shotgun!V64="Yes"),1,0)</f>
        <v>0</v>
      </c>
      <c r="BU60">
        <f>IF(AND(Shotgun!B64=7,Shotgun!V64="Yes"),1,0)</f>
        <v>0</v>
      </c>
      <c r="BV60">
        <f>IF(AND(Shotgun!B64=8,Shotgun!V64="Yes"),1,0)</f>
        <v>0</v>
      </c>
      <c r="BX60">
        <f>IF(AND(Melee!B62=1,Melee!S62="Yes"),1,0)</f>
        <v>0</v>
      </c>
      <c r="BY60">
        <f>IF(AND(Melee!B62=2,Melee!S62="Yes"),1,0)</f>
        <v>0</v>
      </c>
      <c r="BZ60">
        <f>IF(AND(Melee!B62=3,Melee!S62="Yes"),1,0)</f>
        <v>0</v>
      </c>
      <c r="CA60">
        <f>IF(AND(Melee!B62=4,Melee!S62="Yes"),1,0)</f>
        <v>0</v>
      </c>
      <c r="CB60">
        <f>IF(AND(Melee!B62=5,Melee!S62="Yes"),1,0)</f>
        <v>0</v>
      </c>
      <c r="CC60">
        <f>IF(AND(Melee!B62=6,Melee!S62="Yes"),1,0)</f>
        <v>0</v>
      </c>
      <c r="CD60">
        <f>IF(AND(Melee!B62=7,Melee!S62="Yes"),1,0)</f>
        <v>0</v>
      </c>
      <c r="CE60">
        <f>IF(AND(Melee!B62=8,Melee!S62="Yes"),1,0)</f>
        <v>0</v>
      </c>
      <c r="CG60">
        <f>IF(AND(Misc!B61=1,Misc!O61="Yes"),1,0)</f>
        <v>0</v>
      </c>
      <c r="CH60">
        <f>IF(AND(Misc!B61=2,Misc!O61="Yes"),1,0)</f>
        <v>0</v>
      </c>
      <c r="CI60">
        <f>IF(AND(Misc!B61=3,Misc!O61="Yes"),1,0)</f>
        <v>0</v>
      </c>
      <c r="CJ60">
        <f>IF(AND(Misc!B61=4,Misc!O61="Yes"),1,0)</f>
        <v>0</v>
      </c>
      <c r="CK60">
        <f>IF(AND(Misc!B61=5,Misc!O61="Yes"),1,0)</f>
        <v>0</v>
      </c>
      <c r="CL60">
        <f>IF(AND(Misc!B61=6,Misc!O61="Yes"),1,0)</f>
        <v>0</v>
      </c>
      <c r="CM60">
        <f>IF(AND(Misc!B61=7,Misc!O61="Yes"),1,0)</f>
        <v>0</v>
      </c>
      <c r="CN60">
        <f>IF(AND(Misc!B61=8,Misc!O61="Yes"),1,0)</f>
        <v>0</v>
      </c>
    </row>
    <row r="61" spans="4:92">
      <c r="D61">
        <f>IF(AND(Handgun!B64=1,Handgun!V64="Yes"),1,0)</f>
        <v>0</v>
      </c>
      <c r="E61">
        <f>IF(AND(Handgun!B64=2,Handgun!V64="Yes"),1,0)</f>
        <v>0</v>
      </c>
      <c r="F61">
        <f>IF(AND(Handgun!B64=3,Handgun!V64="Yes"),1,0)</f>
        <v>0</v>
      </c>
      <c r="G61">
        <f>IF(AND(Handgun!B64=4,Handgun!V64="Yes"),1,0)</f>
        <v>0</v>
      </c>
      <c r="H61">
        <f>IF(AND(Handgun!B64=5,Handgun!V64="Yes"),1,0)</f>
        <v>0</v>
      </c>
      <c r="I61">
        <f>IF(AND(Handgun!B64=6,Handgun!V64="Yes"),1,0)</f>
        <v>0</v>
      </c>
      <c r="J61">
        <f>IF(AND(Handgun!B64=7,Handgun!V64="Yes"),1,0)</f>
        <v>0</v>
      </c>
      <c r="K61">
        <f>IF(AND(Handgun!B64=8,Handgun!V64="Yes"),1,0)</f>
        <v>0</v>
      </c>
      <c r="M61">
        <f>IF(AND(Revolver!B64=1,Revolver!V64="Yes"),1,0)</f>
        <v>0</v>
      </c>
      <c r="N61">
        <f>IF(AND(Revolver!B64=1,Revolver!V64="Yes"),1,0)</f>
        <v>0</v>
      </c>
      <c r="O61">
        <f>IF(AND(Revolver!B64=1,Revolver!V64="Yes"),1,0)</f>
        <v>0</v>
      </c>
      <c r="P61">
        <f>IF(AND(Revolver!B64=1,Revolver!V64="Yes"),1,0)</f>
        <v>0</v>
      </c>
      <c r="Q61">
        <f>IF(AND(Revolver!B64=5,Revolver!V64="Yes"),1,0)</f>
        <v>0</v>
      </c>
      <c r="R61">
        <f>IF(AND(Revolver!B64=6,Revolver!V64="Yes"),1,0)</f>
        <v>0</v>
      </c>
      <c r="S61">
        <f>IF(AND(Revolver!B64=7,Revolver!V64="Yes"),1,0)</f>
        <v>0</v>
      </c>
      <c r="T61">
        <f>IF(AND(Revolver!B64=8,Revolver!V64="Yes"),1,0)</f>
        <v>0</v>
      </c>
      <c r="V61">
        <f>IF(AND(SMG!B65=1,SMG!V65="Yes"),1,0)</f>
        <v>0</v>
      </c>
      <c r="W61">
        <f>IF(AND(SMG!B65=2,SMG!V65="Yes"),1,0)</f>
        <v>0</v>
      </c>
      <c r="X61">
        <f>IF(AND(SMG!B65=3,SMG!V65="Yes"),1,0)</f>
        <v>0</v>
      </c>
      <c r="Y61">
        <f>IF(AND(SMG!B65=4,SMG!V65="Yes"),1,0)</f>
        <v>0</v>
      </c>
      <c r="Z61">
        <f>IF(AND(SMG!B65=5,SMG!V65="Yes"),1,0)</f>
        <v>0</v>
      </c>
      <c r="AA61">
        <f>IF(AND(SMG!B65=6,SMG!V65="Yes"),1,0)</f>
        <v>0</v>
      </c>
      <c r="AB61">
        <f>IF(AND(SMG!B65=7,SMG!V65="Yes"),1,0)</f>
        <v>0</v>
      </c>
      <c r="AC61">
        <f>IF(AND(SMG!B65=8,SMG!V65="Yes"),1,0)</f>
        <v>0</v>
      </c>
      <c r="AE61">
        <f>IF(AND(Rifle!B64=1,Rifle!V64="Yes"),1,0)</f>
        <v>0</v>
      </c>
      <c r="AF61">
        <f>IF(AND(Rifle!B64=2,Rifle!V64="Yes"),1,0)</f>
        <v>0</v>
      </c>
      <c r="AG61">
        <f>IF(AND(Rifle!B64=3,Rifle!V64="Yes"),1,0)</f>
        <v>0</v>
      </c>
      <c r="AH61">
        <f>IF(AND(Rifle!B64=4,Rifle!V64="Yes"),1,0)</f>
        <v>0</v>
      </c>
      <c r="AI61">
        <f>IF(AND(Rifle!B64=5,Rifle!V64="Yes"),1,0)</f>
        <v>0</v>
      </c>
      <c r="AJ61">
        <f>IF(AND(Rifle!B64=6,Rifle!V64="Yes"),1,0)</f>
        <v>0</v>
      </c>
      <c r="AK61">
        <f>IF(AND(Rifle!B64=7,Rifle!V64="Yes"),1,0)</f>
        <v>0</v>
      </c>
      <c r="AL61">
        <f>IF(AND(Rifle!B64=8,Rifle!V64="Yes"),1,0)</f>
        <v>0</v>
      </c>
      <c r="AN61">
        <f>IF(AND('Sniper Rifle'!B64=1,'Sniper Rifle'!V64="Yes"),1,0)</f>
        <v>0</v>
      </c>
      <c r="AO61">
        <f>IF(AND('Sniper Rifle'!B64=2,'Sniper Rifle'!V64="Yes"),1,0)</f>
        <v>0</v>
      </c>
      <c r="AP61">
        <f>IF(AND('Sniper Rifle'!B64=3,'Sniper Rifle'!V64="Yes"),1,0)</f>
        <v>0</v>
      </c>
      <c r="AQ61">
        <f>IF(AND('Sniper Rifle'!B64=4,'Sniper Rifle'!V64="Yes"),1,0)</f>
        <v>0</v>
      </c>
      <c r="AR61">
        <f>IF(AND('Sniper Rifle'!B64=5,'Sniper Rifle'!V64="Yes"),1,0)</f>
        <v>0</v>
      </c>
      <c r="AS61">
        <f>IF(AND('Sniper Rifle'!B64=6,'Sniper Rifle'!V64="Yes"),1,0)</f>
        <v>0</v>
      </c>
      <c r="AT61">
        <f>IF(AND('Sniper Rifle'!B64=7,'Sniper Rifle'!V64="Yes"),1,0)</f>
        <v>0</v>
      </c>
      <c r="AU61">
        <f>IF(AND('Sniper Rifle'!B64=8,'Sniper Rifle'!V64="Yes"),1,0)</f>
        <v>0</v>
      </c>
      <c r="AW61">
        <f>IF(AND('Spacer Rifle'!B64=1,'Spacer Rifle'!V64="Yes"),1,0)</f>
        <v>0</v>
      </c>
      <c r="AX61">
        <f>IF(AND('Spacer Rifle'!B64=2,'Spacer Rifle'!V64="Yes"),1,0)</f>
        <v>0</v>
      </c>
      <c r="AY61">
        <f>IF(AND('Spacer Rifle'!B64=3,'Spacer Rifle'!V64="Yes"),1,0)</f>
        <v>0</v>
      </c>
      <c r="AZ61">
        <f>IF(AND('Spacer Rifle'!B64=4,'Spacer Rifle'!V64="Yes"),1,0)</f>
        <v>0</v>
      </c>
      <c r="BA61">
        <f>IF(AND('Spacer Rifle'!B64=5,'Spacer Rifle'!V64="Yes"),1,0)</f>
        <v>0</v>
      </c>
      <c r="BB61">
        <f>IF(AND('Spacer Rifle'!B64=6,'Spacer Rifle'!V64="Yes"),1,0)</f>
        <v>0</v>
      </c>
      <c r="BC61">
        <f>IF(AND('Spacer Rifle'!B64=7,'Spacer Rifle'!V64="Yes"),1,0)</f>
        <v>0</v>
      </c>
      <c r="BD61">
        <f>IF(AND('Spacer Rifle'!B64=8,'Spacer Rifle'!V64="Yes"),1,0)</f>
        <v>0</v>
      </c>
      <c r="BF61">
        <f>IF(AND(LMG!B65=1,LMG!V65="Yes"),1,0)</f>
        <v>0</v>
      </c>
      <c r="BG61">
        <f>IF(AND(LMG!B65=2,LMG!V65="Yes"),1,0)</f>
        <v>0</v>
      </c>
      <c r="BH61">
        <f>IF(AND(LMG!B65=3,LMG!V65="Yes"),1,0)</f>
        <v>0</v>
      </c>
      <c r="BI61">
        <f>IF(AND(LMG!B65=4,LMG!V65="Yes"),1,0)</f>
        <v>0</v>
      </c>
      <c r="BJ61">
        <f>IF(AND(LMG!B65=5,LMG!V65="Yes"),1,0)</f>
        <v>0</v>
      </c>
      <c r="BK61">
        <f>IF(AND(LMG!B65=6,LMG!V65="Yes"),1,0)</f>
        <v>0</v>
      </c>
      <c r="BL61">
        <f>IF(AND(LMG!B65=7,LMG!V65="Yes"),1,0)</f>
        <v>0</v>
      </c>
      <c r="BM61">
        <f>IF(AND(LMG!B65=8,LMG!V65="Yes"),1,0)</f>
        <v>0</v>
      </c>
      <c r="BO61">
        <f>IF(AND(Shotgun!B65=1,Shotgun!V65="Yes"),1,0)</f>
        <v>0</v>
      </c>
      <c r="BP61">
        <f>IF(AND(Shotgun!B65=2,Shotgun!V65="Yes"),1,0)</f>
        <v>0</v>
      </c>
      <c r="BQ61">
        <f>IF(AND(Shotgun!B65=3,Shotgun!V65="Yes"),1,0)</f>
        <v>0</v>
      </c>
      <c r="BR61">
        <f>IF(AND(Shotgun!B65=4,Shotgun!V65="Yes"),1,0)</f>
        <v>0</v>
      </c>
      <c r="BS61">
        <f>IF(AND(Shotgun!B65=5,Shotgun!V65="Yes"),1,0)</f>
        <v>0</v>
      </c>
      <c r="BT61">
        <f>IF(AND(Shotgun!B65=6,Shotgun!V65="Yes"),1,0)</f>
        <v>0</v>
      </c>
      <c r="BU61">
        <f>IF(AND(Shotgun!B65=7,Shotgun!V65="Yes"),1,0)</f>
        <v>0</v>
      </c>
      <c r="BV61">
        <f>IF(AND(Shotgun!B65=8,Shotgun!V65="Yes"),1,0)</f>
        <v>0</v>
      </c>
      <c r="BX61">
        <f>IF(AND(Melee!B63=1,Melee!S63="Yes"),1,0)</f>
        <v>0</v>
      </c>
      <c r="BY61">
        <f>IF(AND(Melee!B63=2,Melee!S63="Yes"),1,0)</f>
        <v>0</v>
      </c>
      <c r="BZ61">
        <f>IF(AND(Melee!B63=3,Melee!S63="Yes"),1,0)</f>
        <v>0</v>
      </c>
      <c r="CA61">
        <f>IF(AND(Melee!B63=4,Melee!S63="Yes"),1,0)</f>
        <v>0</v>
      </c>
      <c r="CB61">
        <f>IF(AND(Melee!B63=5,Melee!S63="Yes"),1,0)</f>
        <v>0</v>
      </c>
      <c r="CC61">
        <f>IF(AND(Melee!B63=6,Melee!S63="Yes"),1,0)</f>
        <v>0</v>
      </c>
      <c r="CD61">
        <f>IF(AND(Melee!B63=7,Melee!S63="Yes"),1,0)</f>
        <v>0</v>
      </c>
      <c r="CE61">
        <f>IF(AND(Melee!B63=8,Melee!S63="Yes"),1,0)</f>
        <v>0</v>
      </c>
      <c r="CG61">
        <f>IF(AND(Misc!B62=1,Misc!O62="Yes"),1,0)</f>
        <v>0</v>
      </c>
      <c r="CH61">
        <f>IF(AND(Misc!B62=2,Misc!O62="Yes"),1,0)</f>
        <v>0</v>
      </c>
      <c r="CI61">
        <f>IF(AND(Misc!B62=3,Misc!O62="Yes"),1,0)</f>
        <v>0</v>
      </c>
      <c r="CJ61">
        <f>IF(AND(Misc!B62=4,Misc!O62="Yes"),1,0)</f>
        <v>0</v>
      </c>
      <c r="CK61">
        <f>IF(AND(Misc!B62=5,Misc!O62="Yes"),1,0)</f>
        <v>0</v>
      </c>
      <c r="CL61">
        <f>IF(AND(Misc!B62=6,Misc!O62="Yes"),1,0)</f>
        <v>0</v>
      </c>
      <c r="CM61">
        <f>IF(AND(Misc!B62=7,Misc!O62="Yes"),1,0)</f>
        <v>0</v>
      </c>
      <c r="CN61">
        <f>IF(AND(Misc!B62=8,Misc!O62="Yes"),1,0)</f>
        <v>0</v>
      </c>
    </row>
    <row r="62" spans="4:92">
      <c r="D62">
        <f>IF(AND(Handgun!B65=1,Handgun!V65="Yes"),1,0)</f>
        <v>0</v>
      </c>
      <c r="E62">
        <f>IF(AND(Handgun!B65=2,Handgun!V65="Yes"),1,0)</f>
        <v>0</v>
      </c>
      <c r="F62">
        <f>IF(AND(Handgun!B65=3,Handgun!V65="Yes"),1,0)</f>
        <v>0</v>
      </c>
      <c r="G62">
        <f>IF(AND(Handgun!B65=4,Handgun!V65="Yes"),1,0)</f>
        <v>0</v>
      </c>
      <c r="H62">
        <f>IF(AND(Handgun!B65=5,Handgun!V65="Yes"),1,0)</f>
        <v>0</v>
      </c>
      <c r="I62">
        <f>IF(AND(Handgun!B65=6,Handgun!V65="Yes"),1,0)</f>
        <v>0</v>
      </c>
      <c r="J62">
        <f>IF(AND(Handgun!B65=7,Handgun!V65="Yes"),1,0)</f>
        <v>0</v>
      </c>
      <c r="K62">
        <f>IF(AND(Handgun!B65=8,Handgun!V65="Yes"),1,0)</f>
        <v>0</v>
      </c>
      <c r="M62">
        <f>IF(AND(Revolver!B65=1,Revolver!V65="Yes"),1,0)</f>
        <v>0</v>
      </c>
      <c r="N62">
        <f>IF(AND(Revolver!B65=1,Revolver!V65="Yes"),1,0)</f>
        <v>0</v>
      </c>
      <c r="O62">
        <f>IF(AND(Revolver!B65=1,Revolver!V65="Yes"),1,0)</f>
        <v>0</v>
      </c>
      <c r="P62">
        <f>IF(AND(Revolver!B65=1,Revolver!V65="Yes"),1,0)</f>
        <v>0</v>
      </c>
      <c r="Q62">
        <f>IF(AND(Revolver!B65=5,Revolver!V65="Yes"),1,0)</f>
        <v>0</v>
      </c>
      <c r="R62">
        <f>IF(AND(Revolver!B65=6,Revolver!V65="Yes"),1,0)</f>
        <v>0</v>
      </c>
      <c r="S62">
        <f>IF(AND(Revolver!B65=7,Revolver!V65="Yes"),1,0)</f>
        <v>0</v>
      </c>
      <c r="T62">
        <f>IF(AND(Revolver!B65=8,Revolver!V65="Yes"),1,0)</f>
        <v>0</v>
      </c>
      <c r="V62">
        <f>IF(AND(SMG!B66=1,SMG!V66="Yes"),1,0)</f>
        <v>0</v>
      </c>
      <c r="W62">
        <f>IF(AND(SMG!B66=2,SMG!V66="Yes"),1,0)</f>
        <v>0</v>
      </c>
      <c r="X62">
        <f>IF(AND(SMG!B66=3,SMG!V66="Yes"),1,0)</f>
        <v>0</v>
      </c>
      <c r="Y62">
        <f>IF(AND(SMG!B66=4,SMG!V66="Yes"),1,0)</f>
        <v>0</v>
      </c>
      <c r="Z62">
        <f>IF(AND(SMG!B66=5,SMG!V66="Yes"),1,0)</f>
        <v>0</v>
      </c>
      <c r="AA62">
        <f>IF(AND(SMG!B66=6,SMG!V66="Yes"),1,0)</f>
        <v>0</v>
      </c>
      <c r="AB62">
        <f>IF(AND(SMG!B66=7,SMG!V66="Yes"),1,0)</f>
        <v>0</v>
      </c>
      <c r="AC62">
        <f>IF(AND(SMG!B66=8,SMG!V66="Yes"),1,0)</f>
        <v>0</v>
      </c>
      <c r="AE62">
        <f>IF(AND(Rifle!B65=1,Rifle!V65="Yes"),1,0)</f>
        <v>0</v>
      </c>
      <c r="AF62">
        <f>IF(AND(Rifle!B65=2,Rifle!V65="Yes"),1,0)</f>
        <v>0</v>
      </c>
      <c r="AG62">
        <f>IF(AND(Rifle!B65=3,Rifle!V65="Yes"),1,0)</f>
        <v>0</v>
      </c>
      <c r="AH62">
        <f>IF(AND(Rifle!B65=4,Rifle!V65="Yes"),1,0)</f>
        <v>0</v>
      </c>
      <c r="AI62">
        <f>IF(AND(Rifle!B65=5,Rifle!V65="Yes"),1,0)</f>
        <v>0</v>
      </c>
      <c r="AJ62">
        <f>IF(AND(Rifle!B65=6,Rifle!V65="Yes"),1,0)</f>
        <v>0</v>
      </c>
      <c r="AK62">
        <f>IF(AND(Rifle!B65=7,Rifle!V65="Yes"),1,0)</f>
        <v>0</v>
      </c>
      <c r="AL62">
        <f>IF(AND(Rifle!B65=8,Rifle!V65="Yes"),1,0)</f>
        <v>0</v>
      </c>
      <c r="AN62">
        <f>IF(AND('Sniper Rifle'!B65=1,'Sniper Rifle'!V65="Yes"),1,0)</f>
        <v>0</v>
      </c>
      <c r="AO62">
        <f>IF(AND('Sniper Rifle'!B65=2,'Sniper Rifle'!V65="Yes"),1,0)</f>
        <v>0</v>
      </c>
      <c r="AP62">
        <f>IF(AND('Sniper Rifle'!B65=3,'Sniper Rifle'!V65="Yes"),1,0)</f>
        <v>0</v>
      </c>
      <c r="AQ62">
        <f>IF(AND('Sniper Rifle'!B65=4,'Sniper Rifle'!V65="Yes"),1,0)</f>
        <v>0</v>
      </c>
      <c r="AR62">
        <f>IF(AND('Sniper Rifle'!B65=5,'Sniper Rifle'!V65="Yes"),1,0)</f>
        <v>0</v>
      </c>
      <c r="AS62">
        <f>IF(AND('Sniper Rifle'!B65=6,'Sniper Rifle'!V65="Yes"),1,0)</f>
        <v>0</v>
      </c>
      <c r="AT62">
        <f>IF(AND('Sniper Rifle'!B65=7,'Sniper Rifle'!V65="Yes"),1,0)</f>
        <v>0</v>
      </c>
      <c r="AU62">
        <f>IF(AND('Sniper Rifle'!B65=8,'Sniper Rifle'!V65="Yes"),1,0)</f>
        <v>0</v>
      </c>
      <c r="AW62">
        <f>IF(AND('Spacer Rifle'!B65=1,'Spacer Rifle'!V65="Yes"),1,0)</f>
        <v>0</v>
      </c>
      <c r="AX62">
        <f>IF(AND('Spacer Rifle'!B65=2,'Spacer Rifle'!V65="Yes"),1,0)</f>
        <v>0</v>
      </c>
      <c r="AY62">
        <f>IF(AND('Spacer Rifle'!B65=3,'Spacer Rifle'!V65="Yes"),1,0)</f>
        <v>0</v>
      </c>
      <c r="AZ62">
        <f>IF(AND('Spacer Rifle'!B65=4,'Spacer Rifle'!V65="Yes"),1,0)</f>
        <v>0</v>
      </c>
      <c r="BA62">
        <f>IF(AND('Spacer Rifle'!B65=5,'Spacer Rifle'!V65="Yes"),1,0)</f>
        <v>0</v>
      </c>
      <c r="BB62">
        <f>IF(AND('Spacer Rifle'!B65=6,'Spacer Rifle'!V65="Yes"),1,0)</f>
        <v>0</v>
      </c>
      <c r="BC62">
        <f>IF(AND('Spacer Rifle'!B65=7,'Spacer Rifle'!V65="Yes"),1,0)</f>
        <v>0</v>
      </c>
      <c r="BD62">
        <f>IF(AND('Spacer Rifle'!B65=8,'Spacer Rifle'!V65="Yes"),1,0)</f>
        <v>0</v>
      </c>
      <c r="BF62">
        <f>IF(AND(LMG!B66=1,LMG!V66="Yes"),1,0)</f>
        <v>0</v>
      </c>
      <c r="BG62">
        <f>IF(AND(LMG!B66=2,LMG!V66="Yes"),1,0)</f>
        <v>0</v>
      </c>
      <c r="BH62">
        <f>IF(AND(LMG!B66=3,LMG!V66="Yes"),1,0)</f>
        <v>0</v>
      </c>
      <c r="BI62">
        <f>IF(AND(LMG!B66=4,LMG!V66="Yes"),1,0)</f>
        <v>0</v>
      </c>
      <c r="BJ62">
        <f>IF(AND(LMG!B66=5,LMG!V66="Yes"),1,0)</f>
        <v>0</v>
      </c>
      <c r="BK62">
        <f>IF(AND(LMG!B66=6,LMG!V66="Yes"),1,0)</f>
        <v>0</v>
      </c>
      <c r="BL62">
        <f>IF(AND(LMG!B66=7,LMG!V66="Yes"),1,0)</f>
        <v>0</v>
      </c>
      <c r="BM62">
        <f>IF(AND(LMG!B66=8,LMG!V66="Yes"),1,0)</f>
        <v>0</v>
      </c>
      <c r="BO62">
        <f>IF(AND(Shotgun!B66=1,Shotgun!V66="Yes"),1,0)</f>
        <v>0</v>
      </c>
      <c r="BP62">
        <f>IF(AND(Shotgun!B66=2,Shotgun!V66="Yes"),1,0)</f>
        <v>0</v>
      </c>
      <c r="BQ62">
        <f>IF(AND(Shotgun!B66=3,Shotgun!V66="Yes"),1,0)</f>
        <v>0</v>
      </c>
      <c r="BR62">
        <f>IF(AND(Shotgun!B66=4,Shotgun!V66="Yes"),1,0)</f>
        <v>0</v>
      </c>
      <c r="BS62">
        <f>IF(AND(Shotgun!B66=5,Shotgun!V66="Yes"),1,0)</f>
        <v>0</v>
      </c>
      <c r="BT62">
        <f>IF(AND(Shotgun!B66=6,Shotgun!V66="Yes"),1,0)</f>
        <v>0</v>
      </c>
      <c r="BU62">
        <f>IF(AND(Shotgun!B66=7,Shotgun!V66="Yes"),1,0)</f>
        <v>0</v>
      </c>
      <c r="BV62">
        <f>IF(AND(Shotgun!B66=8,Shotgun!V66="Yes"),1,0)</f>
        <v>0</v>
      </c>
      <c r="BX62">
        <f>IF(AND(Melee!B64=1,Melee!S64="Yes"),1,0)</f>
        <v>0</v>
      </c>
      <c r="BY62">
        <f>IF(AND(Melee!B64=2,Melee!S64="Yes"),1,0)</f>
        <v>0</v>
      </c>
      <c r="BZ62">
        <f>IF(AND(Melee!B64=3,Melee!S64="Yes"),1,0)</f>
        <v>0</v>
      </c>
      <c r="CA62">
        <f>IF(AND(Melee!B64=4,Melee!S64="Yes"),1,0)</f>
        <v>0</v>
      </c>
      <c r="CB62">
        <f>IF(AND(Melee!B64=5,Melee!S64="Yes"),1,0)</f>
        <v>0</v>
      </c>
      <c r="CC62">
        <f>IF(AND(Melee!B64=6,Melee!S64="Yes"),1,0)</f>
        <v>0</v>
      </c>
      <c r="CD62">
        <f>IF(AND(Melee!B64=7,Melee!S64="Yes"),1,0)</f>
        <v>0</v>
      </c>
      <c r="CE62">
        <f>IF(AND(Melee!B64=8,Melee!S64="Yes"),1,0)</f>
        <v>0</v>
      </c>
      <c r="CG62">
        <f>IF(AND(Misc!B63=1,Misc!O63="Yes"),1,0)</f>
        <v>0</v>
      </c>
      <c r="CH62">
        <f>IF(AND(Misc!B63=2,Misc!O63="Yes"),1,0)</f>
        <v>0</v>
      </c>
      <c r="CI62">
        <f>IF(AND(Misc!B63=3,Misc!O63="Yes"),1,0)</f>
        <v>0</v>
      </c>
      <c r="CJ62">
        <f>IF(AND(Misc!B63=4,Misc!O63="Yes"),1,0)</f>
        <v>0</v>
      </c>
      <c r="CK62">
        <f>IF(AND(Misc!B63=5,Misc!O63="Yes"),1,0)</f>
        <v>0</v>
      </c>
      <c r="CL62">
        <f>IF(AND(Misc!B63=6,Misc!O63="Yes"),1,0)</f>
        <v>0</v>
      </c>
      <c r="CM62">
        <f>IF(AND(Misc!B63=7,Misc!O63="Yes"),1,0)</f>
        <v>0</v>
      </c>
      <c r="CN62">
        <f>IF(AND(Misc!B63=8,Misc!O63="Yes"),1,0)</f>
        <v>0</v>
      </c>
    </row>
    <row r="63" spans="4:92">
      <c r="D63">
        <f>IF(AND(Handgun!B66=1,Handgun!V66="Yes"),1,0)</f>
        <v>0</v>
      </c>
      <c r="E63">
        <f>IF(AND(Handgun!B66=2,Handgun!V66="Yes"),1,0)</f>
        <v>0</v>
      </c>
      <c r="F63">
        <f>IF(AND(Handgun!B66=3,Handgun!V66="Yes"),1,0)</f>
        <v>0</v>
      </c>
      <c r="G63">
        <f>IF(AND(Handgun!B66=4,Handgun!V66="Yes"),1,0)</f>
        <v>0</v>
      </c>
      <c r="H63">
        <f>IF(AND(Handgun!B66=5,Handgun!V66="Yes"),1,0)</f>
        <v>0</v>
      </c>
      <c r="I63">
        <f>IF(AND(Handgun!B66=6,Handgun!V66="Yes"),1,0)</f>
        <v>0</v>
      </c>
      <c r="J63">
        <f>IF(AND(Handgun!B66=7,Handgun!V66="Yes"),1,0)</f>
        <v>0</v>
      </c>
      <c r="K63">
        <f>IF(AND(Handgun!B66=8,Handgun!V66="Yes"),1,0)</f>
        <v>0</v>
      </c>
      <c r="M63">
        <f>IF(AND(Revolver!B66=1,Revolver!V66="Yes"),1,0)</f>
        <v>0</v>
      </c>
      <c r="N63">
        <f>IF(AND(Revolver!B66=1,Revolver!V66="Yes"),1,0)</f>
        <v>0</v>
      </c>
      <c r="O63">
        <f>IF(AND(Revolver!B66=1,Revolver!V66="Yes"),1,0)</f>
        <v>0</v>
      </c>
      <c r="P63">
        <f>IF(AND(Revolver!B66=1,Revolver!V66="Yes"),1,0)</f>
        <v>0</v>
      </c>
      <c r="Q63">
        <f>IF(AND(Revolver!B66=5,Revolver!V66="Yes"),1,0)</f>
        <v>0</v>
      </c>
      <c r="R63">
        <f>IF(AND(Revolver!B66=6,Revolver!V66="Yes"),1,0)</f>
        <v>0</v>
      </c>
      <c r="S63">
        <f>IF(AND(Revolver!B66=7,Revolver!V66="Yes"),1,0)</f>
        <v>0</v>
      </c>
      <c r="T63">
        <f>IF(AND(Revolver!B66=8,Revolver!V66="Yes"),1,0)</f>
        <v>0</v>
      </c>
      <c r="V63">
        <f>IF(AND(SMG!B67=1,SMG!V67="Yes"),1,0)</f>
        <v>0</v>
      </c>
      <c r="W63">
        <f>IF(AND(SMG!B67=2,SMG!V67="Yes"),1,0)</f>
        <v>0</v>
      </c>
      <c r="X63">
        <f>IF(AND(SMG!B67=3,SMG!V67="Yes"),1,0)</f>
        <v>0</v>
      </c>
      <c r="Y63">
        <f>IF(AND(SMG!B67=4,SMG!V67="Yes"),1,0)</f>
        <v>0</v>
      </c>
      <c r="Z63">
        <f>IF(AND(SMG!B67=5,SMG!V67="Yes"),1,0)</f>
        <v>0</v>
      </c>
      <c r="AA63">
        <f>IF(AND(SMG!B67=6,SMG!V67="Yes"),1,0)</f>
        <v>0</v>
      </c>
      <c r="AB63">
        <f>IF(AND(SMG!B67=7,SMG!V67="Yes"),1,0)</f>
        <v>0</v>
      </c>
      <c r="AC63">
        <f>IF(AND(SMG!B67=8,SMG!V67="Yes"),1,0)</f>
        <v>0</v>
      </c>
      <c r="AE63">
        <f>IF(AND(Rifle!B66=1,Rifle!V66="Yes"),1,0)</f>
        <v>0</v>
      </c>
      <c r="AF63">
        <f>IF(AND(Rifle!B66=2,Rifle!V66="Yes"),1,0)</f>
        <v>0</v>
      </c>
      <c r="AG63">
        <f>IF(AND(Rifle!B66=3,Rifle!V66="Yes"),1,0)</f>
        <v>0</v>
      </c>
      <c r="AH63">
        <f>IF(AND(Rifle!B66=4,Rifle!V66="Yes"),1,0)</f>
        <v>0</v>
      </c>
      <c r="AI63">
        <f>IF(AND(Rifle!B66=5,Rifle!V66="Yes"),1,0)</f>
        <v>0</v>
      </c>
      <c r="AJ63">
        <f>IF(AND(Rifle!B66=6,Rifle!V66="Yes"),1,0)</f>
        <v>0</v>
      </c>
      <c r="AK63">
        <f>IF(AND(Rifle!B66=7,Rifle!V66="Yes"),1,0)</f>
        <v>0</v>
      </c>
      <c r="AL63">
        <f>IF(AND(Rifle!B66=8,Rifle!V66="Yes"),1,0)</f>
        <v>0</v>
      </c>
      <c r="AN63">
        <f>IF(AND('Sniper Rifle'!B66=1,'Sniper Rifle'!V66="Yes"),1,0)</f>
        <v>0</v>
      </c>
      <c r="AO63">
        <f>IF(AND('Sniper Rifle'!B66=2,'Sniper Rifle'!V66="Yes"),1,0)</f>
        <v>0</v>
      </c>
      <c r="AP63">
        <f>IF(AND('Sniper Rifle'!B66=3,'Sniper Rifle'!V66="Yes"),1,0)</f>
        <v>0</v>
      </c>
      <c r="AQ63">
        <f>IF(AND('Sniper Rifle'!B66=4,'Sniper Rifle'!V66="Yes"),1,0)</f>
        <v>0</v>
      </c>
      <c r="AR63">
        <f>IF(AND('Sniper Rifle'!B66=5,'Sniper Rifle'!V66="Yes"),1,0)</f>
        <v>0</v>
      </c>
      <c r="AS63">
        <f>IF(AND('Sniper Rifle'!B66=6,'Sniper Rifle'!V66="Yes"),1,0)</f>
        <v>0</v>
      </c>
      <c r="AT63">
        <f>IF(AND('Sniper Rifle'!B66=7,'Sniper Rifle'!V66="Yes"),1,0)</f>
        <v>0</v>
      </c>
      <c r="AU63">
        <f>IF(AND('Sniper Rifle'!B66=8,'Sniper Rifle'!V66="Yes"),1,0)</f>
        <v>0</v>
      </c>
      <c r="AW63">
        <f>IF(AND('Spacer Rifle'!B66=1,'Spacer Rifle'!V66="Yes"),1,0)</f>
        <v>0</v>
      </c>
      <c r="AX63">
        <f>IF(AND('Spacer Rifle'!B66=2,'Spacer Rifle'!V66="Yes"),1,0)</f>
        <v>0</v>
      </c>
      <c r="AY63">
        <f>IF(AND('Spacer Rifle'!B66=3,'Spacer Rifle'!V66="Yes"),1,0)</f>
        <v>0</v>
      </c>
      <c r="AZ63">
        <f>IF(AND('Spacer Rifle'!B66=4,'Spacer Rifle'!V66="Yes"),1,0)</f>
        <v>0</v>
      </c>
      <c r="BA63">
        <f>IF(AND('Spacer Rifle'!B66=5,'Spacer Rifle'!V66="Yes"),1,0)</f>
        <v>0</v>
      </c>
      <c r="BB63">
        <f>IF(AND('Spacer Rifle'!B66=6,'Spacer Rifle'!V66="Yes"),1,0)</f>
        <v>0</v>
      </c>
      <c r="BC63">
        <f>IF(AND('Spacer Rifle'!B66=7,'Spacer Rifle'!V66="Yes"),1,0)</f>
        <v>0</v>
      </c>
      <c r="BD63">
        <f>IF(AND('Spacer Rifle'!B66=8,'Spacer Rifle'!V66="Yes"),1,0)</f>
        <v>0</v>
      </c>
      <c r="BF63">
        <f>IF(AND(LMG!B67=1,LMG!V67="Yes"),1,0)</f>
        <v>0</v>
      </c>
      <c r="BG63">
        <f>IF(AND(LMG!B67=2,LMG!V67="Yes"),1,0)</f>
        <v>0</v>
      </c>
      <c r="BH63">
        <f>IF(AND(LMG!B67=3,LMG!V67="Yes"),1,0)</f>
        <v>0</v>
      </c>
      <c r="BI63">
        <f>IF(AND(LMG!B67=4,LMG!V67="Yes"),1,0)</f>
        <v>0</v>
      </c>
      <c r="BJ63">
        <f>IF(AND(LMG!B67=5,LMG!V67="Yes"),1,0)</f>
        <v>0</v>
      </c>
      <c r="BK63">
        <f>IF(AND(LMG!B67=6,LMG!V67="Yes"),1,0)</f>
        <v>0</v>
      </c>
      <c r="BL63">
        <f>IF(AND(LMG!B67=7,LMG!V67="Yes"),1,0)</f>
        <v>0</v>
      </c>
      <c r="BM63">
        <f>IF(AND(LMG!B67=8,LMG!V67="Yes"),1,0)</f>
        <v>0</v>
      </c>
      <c r="BO63">
        <f>IF(AND(Shotgun!B67=1,Shotgun!V67="Yes"),1,0)</f>
        <v>0</v>
      </c>
      <c r="BP63">
        <f>IF(AND(Shotgun!B67=2,Shotgun!V67="Yes"),1,0)</f>
        <v>0</v>
      </c>
      <c r="BQ63">
        <f>IF(AND(Shotgun!B67=3,Shotgun!V67="Yes"),1,0)</f>
        <v>0</v>
      </c>
      <c r="BR63">
        <f>IF(AND(Shotgun!B67=4,Shotgun!V67="Yes"),1,0)</f>
        <v>0</v>
      </c>
      <c r="BS63">
        <f>IF(AND(Shotgun!B67=5,Shotgun!V67="Yes"),1,0)</f>
        <v>0</v>
      </c>
      <c r="BT63">
        <f>IF(AND(Shotgun!B67=6,Shotgun!V67="Yes"),1,0)</f>
        <v>0</v>
      </c>
      <c r="BU63">
        <f>IF(AND(Shotgun!B67=7,Shotgun!V67="Yes"),1,0)</f>
        <v>0</v>
      </c>
      <c r="BV63">
        <f>IF(AND(Shotgun!B67=8,Shotgun!V67="Yes"),1,0)</f>
        <v>0</v>
      </c>
      <c r="BX63">
        <f>IF(AND(Melee!B65=1,Melee!S65="Yes"),1,0)</f>
        <v>0</v>
      </c>
      <c r="BY63">
        <f>IF(AND(Melee!B65=2,Melee!S65="Yes"),1,0)</f>
        <v>0</v>
      </c>
      <c r="BZ63">
        <f>IF(AND(Melee!B65=3,Melee!S65="Yes"),1,0)</f>
        <v>0</v>
      </c>
      <c r="CA63">
        <f>IF(AND(Melee!B65=4,Melee!S65="Yes"),1,0)</f>
        <v>0</v>
      </c>
      <c r="CB63">
        <f>IF(AND(Melee!B65=5,Melee!S65="Yes"),1,0)</f>
        <v>0</v>
      </c>
      <c r="CC63">
        <f>IF(AND(Melee!B65=6,Melee!S65="Yes"),1,0)</f>
        <v>0</v>
      </c>
      <c r="CD63">
        <f>IF(AND(Melee!B65=7,Melee!S65="Yes"),1,0)</f>
        <v>0</v>
      </c>
      <c r="CE63">
        <f>IF(AND(Melee!B65=8,Melee!S65="Yes"),1,0)</f>
        <v>0</v>
      </c>
      <c r="CG63">
        <f>IF(AND(Misc!B64=1,Misc!O64="Yes"),1,0)</f>
        <v>0</v>
      </c>
      <c r="CH63">
        <f>IF(AND(Misc!B64=2,Misc!O64="Yes"),1,0)</f>
        <v>0</v>
      </c>
      <c r="CI63">
        <f>IF(AND(Misc!B64=3,Misc!O64="Yes"),1,0)</f>
        <v>0</v>
      </c>
      <c r="CJ63">
        <f>IF(AND(Misc!B64=4,Misc!O64="Yes"),1,0)</f>
        <v>0</v>
      </c>
      <c r="CK63">
        <f>IF(AND(Misc!B64=5,Misc!O64="Yes"),1,0)</f>
        <v>0</v>
      </c>
      <c r="CL63">
        <f>IF(AND(Misc!B64=6,Misc!O64="Yes"),1,0)</f>
        <v>0</v>
      </c>
      <c r="CM63">
        <f>IF(AND(Misc!B64=7,Misc!O64="Yes"),1,0)</f>
        <v>0</v>
      </c>
      <c r="CN63">
        <f>IF(AND(Misc!B64=8,Misc!O64="Yes"),1,0)</f>
        <v>0</v>
      </c>
    </row>
    <row r="64" spans="4:92">
      <c r="D64">
        <f>IF(AND(Handgun!B67=1,Handgun!V67="Yes"),1,0)</f>
        <v>0</v>
      </c>
      <c r="E64">
        <f>IF(AND(Handgun!B67=2,Handgun!V67="Yes"),1,0)</f>
        <v>0</v>
      </c>
      <c r="F64">
        <f>IF(AND(Handgun!B67=3,Handgun!V67="Yes"),1,0)</f>
        <v>0</v>
      </c>
      <c r="G64">
        <f>IF(AND(Handgun!B67=4,Handgun!V67="Yes"),1,0)</f>
        <v>0</v>
      </c>
      <c r="H64">
        <f>IF(AND(Handgun!B67=5,Handgun!V67="Yes"),1,0)</f>
        <v>0</v>
      </c>
      <c r="I64">
        <f>IF(AND(Handgun!B67=6,Handgun!V67="Yes"),1,0)</f>
        <v>0</v>
      </c>
      <c r="J64">
        <f>IF(AND(Handgun!B67=7,Handgun!V67="Yes"),1,0)</f>
        <v>0</v>
      </c>
      <c r="K64">
        <f>IF(AND(Handgun!B67=8,Handgun!V67="Yes"),1,0)</f>
        <v>0</v>
      </c>
      <c r="M64">
        <f>IF(AND(Revolver!B67=1,Revolver!V67="Yes"),1,0)</f>
        <v>0</v>
      </c>
      <c r="N64">
        <f>IF(AND(Revolver!B67=1,Revolver!V67="Yes"),1,0)</f>
        <v>0</v>
      </c>
      <c r="O64">
        <f>IF(AND(Revolver!B67=1,Revolver!V67="Yes"),1,0)</f>
        <v>0</v>
      </c>
      <c r="P64">
        <f>IF(AND(Revolver!B67=1,Revolver!V67="Yes"),1,0)</f>
        <v>0</v>
      </c>
      <c r="Q64">
        <f>IF(AND(Revolver!B67=5,Revolver!V67="Yes"),1,0)</f>
        <v>0</v>
      </c>
      <c r="R64">
        <f>IF(AND(Revolver!B67=6,Revolver!V67="Yes"),1,0)</f>
        <v>0</v>
      </c>
      <c r="S64">
        <f>IF(AND(Revolver!B67=7,Revolver!V67="Yes"),1,0)</f>
        <v>0</v>
      </c>
      <c r="T64">
        <f>IF(AND(Revolver!B67=8,Revolver!V67="Yes"),1,0)</f>
        <v>0</v>
      </c>
      <c r="V64">
        <f>IF(AND(SMG!B68=1,SMG!V68="Yes"),1,0)</f>
        <v>0</v>
      </c>
      <c r="W64">
        <f>IF(AND(SMG!B68=2,SMG!V68="Yes"),1,0)</f>
        <v>0</v>
      </c>
      <c r="X64">
        <f>IF(AND(SMG!B68=3,SMG!V68="Yes"),1,0)</f>
        <v>0</v>
      </c>
      <c r="Y64">
        <f>IF(AND(SMG!B68=4,SMG!V68="Yes"),1,0)</f>
        <v>0</v>
      </c>
      <c r="Z64">
        <f>IF(AND(SMG!B68=5,SMG!V68="Yes"),1,0)</f>
        <v>0</v>
      </c>
      <c r="AA64">
        <f>IF(AND(SMG!B68=6,SMG!V68="Yes"),1,0)</f>
        <v>0</v>
      </c>
      <c r="AB64">
        <f>IF(AND(SMG!B68=7,SMG!V68="Yes"),1,0)</f>
        <v>0</v>
      </c>
      <c r="AC64">
        <f>IF(AND(SMG!B68=8,SMG!V68="Yes"),1,0)</f>
        <v>0</v>
      </c>
      <c r="AE64">
        <f>IF(AND(Rifle!B67=1,Rifle!V67="Yes"),1,0)</f>
        <v>0</v>
      </c>
      <c r="AF64">
        <f>IF(AND(Rifle!B67=2,Rifle!V67="Yes"),1,0)</f>
        <v>0</v>
      </c>
      <c r="AG64">
        <f>IF(AND(Rifle!B67=3,Rifle!V67="Yes"),1,0)</f>
        <v>0</v>
      </c>
      <c r="AH64">
        <f>IF(AND(Rifle!B67=4,Rifle!V67="Yes"),1,0)</f>
        <v>0</v>
      </c>
      <c r="AI64">
        <f>IF(AND(Rifle!B67=5,Rifle!V67="Yes"),1,0)</f>
        <v>0</v>
      </c>
      <c r="AJ64">
        <f>IF(AND(Rifle!B67=6,Rifle!V67="Yes"),1,0)</f>
        <v>0</v>
      </c>
      <c r="AK64">
        <f>IF(AND(Rifle!B67=7,Rifle!V67="Yes"),1,0)</f>
        <v>0</v>
      </c>
      <c r="AL64">
        <f>IF(AND(Rifle!B67=8,Rifle!V67="Yes"),1,0)</f>
        <v>0</v>
      </c>
      <c r="AN64">
        <f>IF(AND('Sniper Rifle'!B67=1,'Sniper Rifle'!V67="Yes"),1,0)</f>
        <v>0</v>
      </c>
      <c r="AO64">
        <f>IF(AND('Sniper Rifle'!B67=2,'Sniper Rifle'!V67="Yes"),1,0)</f>
        <v>0</v>
      </c>
      <c r="AP64">
        <f>IF(AND('Sniper Rifle'!B67=3,'Sniper Rifle'!V67="Yes"),1,0)</f>
        <v>0</v>
      </c>
      <c r="AQ64">
        <f>IF(AND('Sniper Rifle'!B67=4,'Sniper Rifle'!V67="Yes"),1,0)</f>
        <v>0</v>
      </c>
      <c r="AR64">
        <f>IF(AND('Sniper Rifle'!B67=5,'Sniper Rifle'!V67="Yes"),1,0)</f>
        <v>0</v>
      </c>
      <c r="AS64">
        <f>IF(AND('Sniper Rifle'!B67=6,'Sniper Rifle'!V67="Yes"),1,0)</f>
        <v>0</v>
      </c>
      <c r="AT64">
        <f>IF(AND('Sniper Rifle'!B67=7,'Sniper Rifle'!V67="Yes"),1,0)</f>
        <v>0</v>
      </c>
      <c r="AU64">
        <f>IF(AND('Sniper Rifle'!B67=8,'Sniper Rifle'!V67="Yes"),1,0)</f>
        <v>0</v>
      </c>
      <c r="AW64">
        <f>IF(AND('Spacer Rifle'!B67=1,'Spacer Rifle'!V67="Yes"),1,0)</f>
        <v>0</v>
      </c>
      <c r="AX64">
        <f>IF(AND('Spacer Rifle'!B67=2,'Spacer Rifle'!V67="Yes"),1,0)</f>
        <v>0</v>
      </c>
      <c r="AY64">
        <f>IF(AND('Spacer Rifle'!B67=3,'Spacer Rifle'!V67="Yes"),1,0)</f>
        <v>0</v>
      </c>
      <c r="AZ64">
        <f>IF(AND('Spacer Rifle'!B67=4,'Spacer Rifle'!V67="Yes"),1,0)</f>
        <v>0</v>
      </c>
      <c r="BA64">
        <f>IF(AND('Spacer Rifle'!B67=5,'Spacer Rifle'!V67="Yes"),1,0)</f>
        <v>0</v>
      </c>
      <c r="BB64">
        <f>IF(AND('Spacer Rifle'!B67=6,'Spacer Rifle'!V67="Yes"),1,0)</f>
        <v>0</v>
      </c>
      <c r="BC64">
        <f>IF(AND('Spacer Rifle'!B67=7,'Spacer Rifle'!V67="Yes"),1,0)</f>
        <v>0</v>
      </c>
      <c r="BD64">
        <f>IF(AND('Spacer Rifle'!B67=8,'Spacer Rifle'!V67="Yes"),1,0)</f>
        <v>0</v>
      </c>
      <c r="BF64">
        <f>IF(AND(LMG!B68=1,LMG!V68="Yes"),1,0)</f>
        <v>0</v>
      </c>
      <c r="BG64">
        <f>IF(AND(LMG!B68=2,LMG!V68="Yes"),1,0)</f>
        <v>0</v>
      </c>
      <c r="BH64">
        <f>IF(AND(LMG!B68=3,LMG!V68="Yes"),1,0)</f>
        <v>0</v>
      </c>
      <c r="BI64">
        <f>IF(AND(LMG!B68=4,LMG!V68="Yes"),1,0)</f>
        <v>0</v>
      </c>
      <c r="BJ64">
        <f>IF(AND(LMG!B68=5,LMG!V68="Yes"),1,0)</f>
        <v>0</v>
      </c>
      <c r="BK64">
        <f>IF(AND(LMG!B68=6,LMG!V68="Yes"),1,0)</f>
        <v>0</v>
      </c>
      <c r="BL64">
        <f>IF(AND(LMG!B68=7,LMG!V68="Yes"),1,0)</f>
        <v>0</v>
      </c>
      <c r="BM64">
        <f>IF(AND(LMG!B68=8,LMG!V68="Yes"),1,0)</f>
        <v>0</v>
      </c>
      <c r="BO64">
        <f>IF(AND(Shotgun!B68=1,Shotgun!V68="Yes"),1,0)</f>
        <v>0</v>
      </c>
      <c r="BP64">
        <f>IF(AND(Shotgun!B68=2,Shotgun!V68="Yes"),1,0)</f>
        <v>0</v>
      </c>
      <c r="BQ64">
        <f>IF(AND(Shotgun!B68=3,Shotgun!V68="Yes"),1,0)</f>
        <v>0</v>
      </c>
      <c r="BR64">
        <f>IF(AND(Shotgun!B68=4,Shotgun!V68="Yes"),1,0)</f>
        <v>0</v>
      </c>
      <c r="BS64">
        <f>IF(AND(Shotgun!B68=5,Shotgun!V68="Yes"),1,0)</f>
        <v>0</v>
      </c>
      <c r="BT64">
        <f>IF(AND(Shotgun!B68=6,Shotgun!V68="Yes"),1,0)</f>
        <v>0</v>
      </c>
      <c r="BU64">
        <f>IF(AND(Shotgun!B68=7,Shotgun!V68="Yes"),1,0)</f>
        <v>0</v>
      </c>
      <c r="BV64">
        <f>IF(AND(Shotgun!B68=8,Shotgun!V68="Yes"),1,0)</f>
        <v>0</v>
      </c>
      <c r="BX64">
        <f>IF(AND(Melee!B66=1,Melee!S66="Yes"),1,0)</f>
        <v>0</v>
      </c>
      <c r="BY64">
        <f>IF(AND(Melee!B66=2,Melee!S66="Yes"),1,0)</f>
        <v>0</v>
      </c>
      <c r="BZ64">
        <f>IF(AND(Melee!B66=3,Melee!S66="Yes"),1,0)</f>
        <v>0</v>
      </c>
      <c r="CA64">
        <f>IF(AND(Melee!B66=4,Melee!S66="Yes"),1,0)</f>
        <v>0</v>
      </c>
      <c r="CB64">
        <f>IF(AND(Melee!B66=5,Melee!S66="Yes"),1,0)</f>
        <v>0</v>
      </c>
      <c r="CC64">
        <f>IF(AND(Melee!B66=6,Melee!S66="Yes"),1,0)</f>
        <v>0</v>
      </c>
      <c r="CD64">
        <f>IF(AND(Melee!B66=7,Melee!S66="Yes"),1,0)</f>
        <v>0</v>
      </c>
      <c r="CE64">
        <f>IF(AND(Melee!B66=8,Melee!S66="Yes"),1,0)</f>
        <v>0</v>
      </c>
      <c r="CG64">
        <f>IF(AND(Misc!B65=1,Misc!O65="Yes"),1,0)</f>
        <v>0</v>
      </c>
      <c r="CH64">
        <f>IF(AND(Misc!B65=2,Misc!O65="Yes"),1,0)</f>
        <v>0</v>
      </c>
      <c r="CI64">
        <f>IF(AND(Misc!B65=3,Misc!O65="Yes"),1,0)</f>
        <v>0</v>
      </c>
      <c r="CJ64">
        <f>IF(AND(Misc!B65=4,Misc!O65="Yes"),1,0)</f>
        <v>0</v>
      </c>
      <c r="CK64">
        <f>IF(AND(Misc!B65=5,Misc!O65="Yes"),1,0)</f>
        <v>0</v>
      </c>
      <c r="CL64">
        <f>IF(AND(Misc!B65=6,Misc!O65="Yes"),1,0)</f>
        <v>0</v>
      </c>
      <c r="CM64">
        <f>IF(AND(Misc!B65=7,Misc!O65="Yes"),1,0)</f>
        <v>0</v>
      </c>
      <c r="CN64">
        <f>IF(AND(Misc!B65=8,Misc!O65="Yes"),1,0)</f>
        <v>0</v>
      </c>
    </row>
    <row r="65" spans="4:92">
      <c r="D65">
        <f>IF(AND(Handgun!B68=1,Handgun!V68="Yes"),1,0)</f>
        <v>0</v>
      </c>
      <c r="E65">
        <f>IF(AND(Handgun!B68=2,Handgun!V68="Yes"),1,0)</f>
        <v>0</v>
      </c>
      <c r="F65">
        <f>IF(AND(Handgun!B68=3,Handgun!V68="Yes"),1,0)</f>
        <v>0</v>
      </c>
      <c r="G65">
        <f>IF(AND(Handgun!B68=4,Handgun!V68="Yes"),1,0)</f>
        <v>0</v>
      </c>
      <c r="H65">
        <f>IF(AND(Handgun!B68=5,Handgun!V68="Yes"),1,0)</f>
        <v>0</v>
      </c>
      <c r="I65">
        <f>IF(AND(Handgun!B68=6,Handgun!V68="Yes"),1,0)</f>
        <v>0</v>
      </c>
      <c r="J65">
        <f>IF(AND(Handgun!B68=7,Handgun!V68="Yes"),1,0)</f>
        <v>0</v>
      </c>
      <c r="K65">
        <f>IF(AND(Handgun!B68=8,Handgun!V68="Yes"),1,0)</f>
        <v>0</v>
      </c>
      <c r="M65">
        <f>IF(AND(Revolver!B68=1,Revolver!V68="Yes"),1,0)</f>
        <v>0</v>
      </c>
      <c r="N65">
        <f>IF(AND(Revolver!B68=1,Revolver!V68="Yes"),1,0)</f>
        <v>0</v>
      </c>
      <c r="O65">
        <f>IF(AND(Revolver!B68=1,Revolver!V68="Yes"),1,0)</f>
        <v>0</v>
      </c>
      <c r="P65">
        <f>IF(AND(Revolver!B68=1,Revolver!V68="Yes"),1,0)</f>
        <v>0</v>
      </c>
      <c r="Q65">
        <f>IF(AND(Revolver!B68=5,Revolver!V68="Yes"),1,0)</f>
        <v>0</v>
      </c>
      <c r="R65">
        <f>IF(AND(Revolver!B68=6,Revolver!V68="Yes"),1,0)</f>
        <v>0</v>
      </c>
      <c r="S65">
        <f>IF(AND(Revolver!B68=7,Revolver!V68="Yes"),1,0)</f>
        <v>0</v>
      </c>
      <c r="T65">
        <f>IF(AND(Revolver!B68=8,Revolver!V68="Yes"),1,0)</f>
        <v>0</v>
      </c>
      <c r="V65">
        <f>IF(AND(SMG!B69=1,SMG!V69="Yes"),1,0)</f>
        <v>0</v>
      </c>
      <c r="W65">
        <f>IF(AND(SMG!B69=2,SMG!V69="Yes"),1,0)</f>
        <v>0</v>
      </c>
      <c r="X65">
        <f>IF(AND(SMG!B69=3,SMG!V69="Yes"),1,0)</f>
        <v>0</v>
      </c>
      <c r="Y65">
        <f>IF(AND(SMG!B69=4,SMG!V69="Yes"),1,0)</f>
        <v>0</v>
      </c>
      <c r="Z65">
        <f>IF(AND(SMG!B69=5,SMG!V69="Yes"),1,0)</f>
        <v>0</v>
      </c>
      <c r="AA65">
        <f>IF(AND(SMG!B69=6,SMG!V69="Yes"),1,0)</f>
        <v>0</v>
      </c>
      <c r="AB65">
        <f>IF(AND(SMG!B69=7,SMG!V69="Yes"),1,0)</f>
        <v>0</v>
      </c>
      <c r="AC65">
        <f>IF(AND(SMG!B69=8,SMG!V69="Yes"),1,0)</f>
        <v>0</v>
      </c>
      <c r="AE65">
        <f>IF(AND(Rifle!B68=1,Rifle!V68="Yes"),1,0)</f>
        <v>0</v>
      </c>
      <c r="AF65">
        <f>IF(AND(Rifle!B68=2,Rifle!V68="Yes"),1,0)</f>
        <v>0</v>
      </c>
      <c r="AG65">
        <f>IF(AND(Rifle!B68=3,Rifle!V68="Yes"),1,0)</f>
        <v>0</v>
      </c>
      <c r="AH65">
        <f>IF(AND(Rifle!B68=4,Rifle!V68="Yes"),1,0)</f>
        <v>0</v>
      </c>
      <c r="AI65">
        <f>IF(AND(Rifle!B68=5,Rifle!V68="Yes"),1,0)</f>
        <v>0</v>
      </c>
      <c r="AJ65">
        <f>IF(AND(Rifle!B68=6,Rifle!V68="Yes"),1,0)</f>
        <v>0</v>
      </c>
      <c r="AK65">
        <f>IF(AND(Rifle!B68=7,Rifle!V68="Yes"),1,0)</f>
        <v>0</v>
      </c>
      <c r="AL65">
        <f>IF(AND(Rifle!B68=8,Rifle!V68="Yes"),1,0)</f>
        <v>0</v>
      </c>
      <c r="AN65">
        <f>IF(AND('Sniper Rifle'!B68=1,'Sniper Rifle'!V68="Yes"),1,0)</f>
        <v>0</v>
      </c>
      <c r="AO65">
        <f>IF(AND('Sniper Rifle'!B68=2,'Sniper Rifle'!V68="Yes"),1,0)</f>
        <v>0</v>
      </c>
      <c r="AP65">
        <f>IF(AND('Sniper Rifle'!B68=3,'Sniper Rifle'!V68="Yes"),1,0)</f>
        <v>0</v>
      </c>
      <c r="AQ65">
        <f>IF(AND('Sniper Rifle'!B68=4,'Sniper Rifle'!V68="Yes"),1,0)</f>
        <v>0</v>
      </c>
      <c r="AR65">
        <f>IF(AND('Sniper Rifle'!B68=5,'Sniper Rifle'!V68="Yes"),1,0)</f>
        <v>0</v>
      </c>
      <c r="AS65">
        <f>IF(AND('Sniper Rifle'!B68=6,'Sniper Rifle'!V68="Yes"),1,0)</f>
        <v>0</v>
      </c>
      <c r="AT65">
        <f>IF(AND('Sniper Rifle'!B68=7,'Sniper Rifle'!V68="Yes"),1,0)</f>
        <v>0</v>
      </c>
      <c r="AU65">
        <f>IF(AND('Sniper Rifle'!B68=8,'Sniper Rifle'!V68="Yes"),1,0)</f>
        <v>0</v>
      </c>
      <c r="AW65">
        <f>IF(AND('Spacer Rifle'!B68=1,'Spacer Rifle'!V68="Yes"),1,0)</f>
        <v>0</v>
      </c>
      <c r="AX65">
        <f>IF(AND('Spacer Rifle'!B68=2,'Spacer Rifle'!V68="Yes"),1,0)</f>
        <v>0</v>
      </c>
      <c r="AY65">
        <f>IF(AND('Spacer Rifle'!B68=3,'Spacer Rifle'!V68="Yes"),1,0)</f>
        <v>0</v>
      </c>
      <c r="AZ65">
        <f>IF(AND('Spacer Rifle'!B68=4,'Spacer Rifle'!V68="Yes"),1,0)</f>
        <v>0</v>
      </c>
      <c r="BA65">
        <f>IF(AND('Spacer Rifle'!B68=5,'Spacer Rifle'!V68="Yes"),1,0)</f>
        <v>0</v>
      </c>
      <c r="BB65">
        <f>IF(AND('Spacer Rifle'!B68=6,'Spacer Rifle'!V68="Yes"),1,0)</f>
        <v>0</v>
      </c>
      <c r="BC65">
        <f>IF(AND('Spacer Rifle'!B68=7,'Spacer Rifle'!V68="Yes"),1,0)</f>
        <v>0</v>
      </c>
      <c r="BD65">
        <f>IF(AND('Spacer Rifle'!B68=8,'Spacer Rifle'!V68="Yes"),1,0)</f>
        <v>0</v>
      </c>
      <c r="BF65">
        <f>IF(AND(LMG!B69=1,LMG!V69="Yes"),1,0)</f>
        <v>0</v>
      </c>
      <c r="BG65">
        <f>IF(AND(LMG!B69=2,LMG!V69="Yes"),1,0)</f>
        <v>0</v>
      </c>
      <c r="BH65">
        <f>IF(AND(LMG!B69=3,LMG!V69="Yes"),1,0)</f>
        <v>0</v>
      </c>
      <c r="BI65">
        <f>IF(AND(LMG!B69=4,LMG!V69="Yes"),1,0)</f>
        <v>0</v>
      </c>
      <c r="BJ65">
        <f>IF(AND(LMG!B69=5,LMG!V69="Yes"),1,0)</f>
        <v>0</v>
      </c>
      <c r="BK65">
        <f>IF(AND(LMG!B69=6,LMG!V69="Yes"),1,0)</f>
        <v>0</v>
      </c>
      <c r="BL65">
        <f>IF(AND(LMG!B69=7,LMG!V69="Yes"),1,0)</f>
        <v>0</v>
      </c>
      <c r="BM65">
        <f>IF(AND(LMG!B69=8,LMG!V69="Yes"),1,0)</f>
        <v>0</v>
      </c>
      <c r="BO65">
        <f>IF(AND(Shotgun!B69=1,Shotgun!V69="Yes"),1,0)</f>
        <v>0</v>
      </c>
      <c r="BP65">
        <f>IF(AND(Shotgun!B69=2,Shotgun!V69="Yes"),1,0)</f>
        <v>0</v>
      </c>
      <c r="BQ65">
        <f>IF(AND(Shotgun!B69=3,Shotgun!V69="Yes"),1,0)</f>
        <v>0</v>
      </c>
      <c r="BR65">
        <f>IF(AND(Shotgun!B69=4,Shotgun!V69="Yes"),1,0)</f>
        <v>0</v>
      </c>
      <c r="BS65">
        <f>IF(AND(Shotgun!B69=5,Shotgun!V69="Yes"),1,0)</f>
        <v>0</v>
      </c>
      <c r="BT65">
        <f>IF(AND(Shotgun!B69=6,Shotgun!V69="Yes"),1,0)</f>
        <v>0</v>
      </c>
      <c r="BU65">
        <f>IF(AND(Shotgun!B69=7,Shotgun!V69="Yes"),1,0)</f>
        <v>0</v>
      </c>
      <c r="BV65">
        <f>IF(AND(Shotgun!B69=8,Shotgun!V69="Yes"),1,0)</f>
        <v>0</v>
      </c>
      <c r="BX65">
        <f>IF(AND(Melee!B67=1,Melee!S67="Yes"),1,0)</f>
        <v>0</v>
      </c>
      <c r="BY65">
        <f>IF(AND(Melee!B67=2,Melee!S67="Yes"),1,0)</f>
        <v>0</v>
      </c>
      <c r="BZ65">
        <f>IF(AND(Melee!B67=3,Melee!S67="Yes"),1,0)</f>
        <v>0</v>
      </c>
      <c r="CA65">
        <f>IF(AND(Melee!B67=4,Melee!S67="Yes"),1,0)</f>
        <v>0</v>
      </c>
      <c r="CB65">
        <f>IF(AND(Melee!B67=5,Melee!S67="Yes"),1,0)</f>
        <v>0</v>
      </c>
      <c r="CC65">
        <f>IF(AND(Melee!B67=6,Melee!S67="Yes"),1,0)</f>
        <v>0</v>
      </c>
      <c r="CD65">
        <f>IF(AND(Melee!B67=7,Melee!S67="Yes"),1,0)</f>
        <v>0</v>
      </c>
      <c r="CE65">
        <f>IF(AND(Melee!B67=8,Melee!S67="Yes"),1,0)</f>
        <v>0</v>
      </c>
      <c r="CG65">
        <f>IF(AND(Misc!B66=1,Misc!O66="Yes"),1,0)</f>
        <v>0</v>
      </c>
      <c r="CH65">
        <f>IF(AND(Misc!B66=2,Misc!O66="Yes"),1,0)</f>
        <v>0</v>
      </c>
      <c r="CI65">
        <f>IF(AND(Misc!B66=3,Misc!O66="Yes"),1,0)</f>
        <v>0</v>
      </c>
      <c r="CJ65">
        <f>IF(AND(Misc!B66=4,Misc!O66="Yes"),1,0)</f>
        <v>0</v>
      </c>
      <c r="CK65">
        <f>IF(AND(Misc!B66=5,Misc!O66="Yes"),1,0)</f>
        <v>0</v>
      </c>
      <c r="CL65">
        <f>IF(AND(Misc!B66=6,Misc!O66="Yes"),1,0)</f>
        <v>0</v>
      </c>
      <c r="CM65">
        <f>IF(AND(Misc!B66=7,Misc!O66="Yes"),1,0)</f>
        <v>0</v>
      </c>
      <c r="CN65">
        <f>IF(AND(Misc!B66=8,Misc!O66="Yes"),1,0)</f>
        <v>0</v>
      </c>
    </row>
    <row r="66" spans="4:92">
      <c r="D66">
        <f>IF(AND(Handgun!B69=1,Handgun!V69="Yes"),1,0)</f>
        <v>0</v>
      </c>
      <c r="E66">
        <f>IF(AND(Handgun!B69=2,Handgun!V69="Yes"),1,0)</f>
        <v>0</v>
      </c>
      <c r="F66">
        <f>IF(AND(Handgun!B69=3,Handgun!V69="Yes"),1,0)</f>
        <v>0</v>
      </c>
      <c r="G66">
        <f>IF(AND(Handgun!B69=4,Handgun!V69="Yes"),1,0)</f>
        <v>0</v>
      </c>
      <c r="H66">
        <f>IF(AND(Handgun!B69=5,Handgun!V69="Yes"),1,0)</f>
        <v>0</v>
      </c>
      <c r="I66">
        <f>IF(AND(Handgun!B69=6,Handgun!V69="Yes"),1,0)</f>
        <v>0</v>
      </c>
      <c r="J66">
        <f>IF(AND(Handgun!B69=7,Handgun!V69="Yes"),1,0)</f>
        <v>0</v>
      </c>
      <c r="K66">
        <f>IF(AND(Handgun!B69=8,Handgun!V69="Yes"),1,0)</f>
        <v>0</v>
      </c>
      <c r="M66">
        <f>IF(AND(Revolver!B69=1,Revolver!V69="Yes"),1,0)</f>
        <v>0</v>
      </c>
      <c r="N66">
        <f>IF(AND(Revolver!B69=1,Revolver!V69="Yes"),1,0)</f>
        <v>0</v>
      </c>
      <c r="O66">
        <f>IF(AND(Revolver!B69=1,Revolver!V69="Yes"),1,0)</f>
        <v>0</v>
      </c>
      <c r="P66">
        <f>IF(AND(Revolver!B69=1,Revolver!V69="Yes"),1,0)</f>
        <v>0</v>
      </c>
      <c r="Q66">
        <f>IF(AND(Revolver!B69=5,Revolver!V69="Yes"),1,0)</f>
        <v>0</v>
      </c>
      <c r="R66">
        <f>IF(AND(Revolver!B69=6,Revolver!V69="Yes"),1,0)</f>
        <v>0</v>
      </c>
      <c r="S66">
        <f>IF(AND(Revolver!B69=7,Revolver!V69="Yes"),1,0)</f>
        <v>0</v>
      </c>
      <c r="T66">
        <f>IF(AND(Revolver!B69=8,Revolver!V69="Yes"),1,0)</f>
        <v>0</v>
      </c>
      <c r="V66">
        <f>IF(AND(SMG!B70=1,SMG!V70="Yes"),1,0)</f>
        <v>0</v>
      </c>
      <c r="W66">
        <f>IF(AND(SMG!B70=2,SMG!V70="Yes"),1,0)</f>
        <v>0</v>
      </c>
      <c r="X66">
        <f>IF(AND(SMG!B70=3,SMG!V70="Yes"),1,0)</f>
        <v>0</v>
      </c>
      <c r="Y66">
        <f>IF(AND(SMG!B70=4,SMG!V70="Yes"),1,0)</f>
        <v>0</v>
      </c>
      <c r="Z66">
        <f>IF(AND(SMG!B70=5,SMG!V70="Yes"),1,0)</f>
        <v>0</v>
      </c>
      <c r="AA66">
        <f>IF(AND(SMG!B70=6,SMG!V70="Yes"),1,0)</f>
        <v>0</v>
      </c>
      <c r="AB66">
        <f>IF(AND(SMG!B70=7,SMG!V70="Yes"),1,0)</f>
        <v>0</v>
      </c>
      <c r="AC66">
        <f>IF(AND(SMG!B70=8,SMG!V70="Yes"),1,0)</f>
        <v>0</v>
      </c>
      <c r="AE66">
        <f>IF(AND(Rifle!B69=1,Rifle!V69="Yes"),1,0)</f>
        <v>0</v>
      </c>
      <c r="AF66">
        <f>IF(AND(Rifle!B69=2,Rifle!V69="Yes"),1,0)</f>
        <v>0</v>
      </c>
      <c r="AG66">
        <f>IF(AND(Rifle!B69=3,Rifle!V69="Yes"),1,0)</f>
        <v>0</v>
      </c>
      <c r="AH66">
        <f>IF(AND(Rifle!B69=4,Rifle!V69="Yes"),1,0)</f>
        <v>0</v>
      </c>
      <c r="AI66">
        <f>IF(AND(Rifle!B69=5,Rifle!V69="Yes"),1,0)</f>
        <v>0</v>
      </c>
      <c r="AJ66">
        <f>IF(AND(Rifle!B69=6,Rifle!V69="Yes"),1,0)</f>
        <v>0</v>
      </c>
      <c r="AK66">
        <f>IF(AND(Rifle!B69=7,Rifle!V69="Yes"),1,0)</f>
        <v>0</v>
      </c>
      <c r="AL66">
        <f>IF(AND(Rifle!B69=8,Rifle!V69="Yes"),1,0)</f>
        <v>0</v>
      </c>
      <c r="AN66">
        <f>IF(AND('Sniper Rifle'!B69=1,'Sniper Rifle'!V69="Yes"),1,0)</f>
        <v>0</v>
      </c>
      <c r="AO66">
        <f>IF(AND('Sniper Rifle'!B69=2,'Sniper Rifle'!V69="Yes"),1,0)</f>
        <v>0</v>
      </c>
      <c r="AP66">
        <f>IF(AND('Sniper Rifle'!B69=3,'Sniper Rifle'!V69="Yes"),1,0)</f>
        <v>0</v>
      </c>
      <c r="AQ66">
        <f>IF(AND('Sniper Rifle'!B69=4,'Sniper Rifle'!V69="Yes"),1,0)</f>
        <v>0</v>
      </c>
      <c r="AR66">
        <f>IF(AND('Sniper Rifle'!B69=5,'Sniper Rifle'!V69="Yes"),1,0)</f>
        <v>0</v>
      </c>
      <c r="AS66">
        <f>IF(AND('Sniper Rifle'!B69=6,'Sniper Rifle'!V69="Yes"),1,0)</f>
        <v>0</v>
      </c>
      <c r="AT66">
        <f>IF(AND('Sniper Rifle'!B69=7,'Sniper Rifle'!V69="Yes"),1,0)</f>
        <v>0</v>
      </c>
      <c r="AU66">
        <f>IF(AND('Sniper Rifle'!B69=8,'Sniper Rifle'!V69="Yes"),1,0)</f>
        <v>0</v>
      </c>
      <c r="AW66">
        <f>IF(AND('Spacer Rifle'!B69=1,'Spacer Rifle'!V69="Yes"),1,0)</f>
        <v>0</v>
      </c>
      <c r="AX66">
        <f>IF(AND('Spacer Rifle'!B69=2,'Spacer Rifle'!V69="Yes"),1,0)</f>
        <v>0</v>
      </c>
      <c r="AY66">
        <f>IF(AND('Spacer Rifle'!B69=3,'Spacer Rifle'!V69="Yes"),1,0)</f>
        <v>0</v>
      </c>
      <c r="AZ66">
        <f>IF(AND('Spacer Rifle'!B69=4,'Spacer Rifle'!V69="Yes"),1,0)</f>
        <v>0</v>
      </c>
      <c r="BA66">
        <f>IF(AND('Spacer Rifle'!B69=5,'Spacer Rifle'!V69="Yes"),1,0)</f>
        <v>0</v>
      </c>
      <c r="BB66">
        <f>IF(AND('Spacer Rifle'!B69=6,'Spacer Rifle'!V69="Yes"),1,0)</f>
        <v>0</v>
      </c>
      <c r="BC66">
        <f>IF(AND('Spacer Rifle'!B69=7,'Spacer Rifle'!V69="Yes"),1,0)</f>
        <v>0</v>
      </c>
      <c r="BD66">
        <f>IF(AND('Spacer Rifle'!B69=8,'Spacer Rifle'!V69="Yes"),1,0)</f>
        <v>0</v>
      </c>
      <c r="BF66">
        <f>IF(AND(LMG!B70=1,LMG!V70="Yes"),1,0)</f>
        <v>0</v>
      </c>
      <c r="BG66">
        <f>IF(AND(LMG!B70=2,LMG!V70="Yes"),1,0)</f>
        <v>0</v>
      </c>
      <c r="BH66">
        <f>IF(AND(LMG!B70=3,LMG!V70="Yes"),1,0)</f>
        <v>0</v>
      </c>
      <c r="BI66">
        <f>IF(AND(LMG!B70=4,LMG!V70="Yes"),1,0)</f>
        <v>0</v>
      </c>
      <c r="BJ66">
        <f>IF(AND(LMG!B70=5,LMG!V70="Yes"),1,0)</f>
        <v>0</v>
      </c>
      <c r="BK66">
        <f>IF(AND(LMG!B70=6,LMG!V70="Yes"),1,0)</f>
        <v>0</v>
      </c>
      <c r="BL66">
        <f>IF(AND(LMG!B70=7,LMG!V70="Yes"),1,0)</f>
        <v>0</v>
      </c>
      <c r="BM66">
        <f>IF(AND(LMG!B70=8,LMG!V70="Yes"),1,0)</f>
        <v>0</v>
      </c>
      <c r="BO66">
        <f>IF(AND(Shotgun!B70=1,Shotgun!V70="Yes"),1,0)</f>
        <v>0</v>
      </c>
      <c r="BP66">
        <f>IF(AND(Shotgun!B70=2,Shotgun!V70="Yes"),1,0)</f>
        <v>0</v>
      </c>
      <c r="BQ66">
        <f>IF(AND(Shotgun!B70=3,Shotgun!V70="Yes"),1,0)</f>
        <v>0</v>
      </c>
      <c r="BR66">
        <f>IF(AND(Shotgun!B70=4,Shotgun!V70="Yes"),1,0)</f>
        <v>0</v>
      </c>
      <c r="BS66">
        <f>IF(AND(Shotgun!B70=5,Shotgun!V70="Yes"),1,0)</f>
        <v>0</v>
      </c>
      <c r="BT66">
        <f>IF(AND(Shotgun!B70=6,Shotgun!V70="Yes"),1,0)</f>
        <v>0</v>
      </c>
      <c r="BU66">
        <f>IF(AND(Shotgun!B70=7,Shotgun!V70="Yes"),1,0)</f>
        <v>0</v>
      </c>
      <c r="BV66">
        <f>IF(AND(Shotgun!B70=8,Shotgun!V70="Yes"),1,0)</f>
        <v>0</v>
      </c>
      <c r="BX66">
        <f>IF(AND(Melee!B68=1,Melee!S68="Yes"),1,0)</f>
        <v>0</v>
      </c>
      <c r="BY66">
        <f>IF(AND(Melee!B68=2,Melee!S68="Yes"),1,0)</f>
        <v>0</v>
      </c>
      <c r="BZ66">
        <f>IF(AND(Melee!B68=3,Melee!S68="Yes"),1,0)</f>
        <v>0</v>
      </c>
      <c r="CA66">
        <f>IF(AND(Melee!B68=4,Melee!S68="Yes"),1,0)</f>
        <v>0</v>
      </c>
      <c r="CB66">
        <f>IF(AND(Melee!B68=5,Melee!S68="Yes"),1,0)</f>
        <v>0</v>
      </c>
      <c r="CC66">
        <f>IF(AND(Melee!B68=6,Melee!S68="Yes"),1,0)</f>
        <v>0</v>
      </c>
      <c r="CD66">
        <f>IF(AND(Melee!B68=7,Melee!S68="Yes"),1,0)</f>
        <v>0</v>
      </c>
      <c r="CE66">
        <f>IF(AND(Melee!B68=8,Melee!S68="Yes"),1,0)</f>
        <v>0</v>
      </c>
      <c r="CG66">
        <f>IF(AND(Misc!B67=1,Misc!O67="Yes"),1,0)</f>
        <v>0</v>
      </c>
      <c r="CH66">
        <f>IF(AND(Misc!B67=2,Misc!O67="Yes"),1,0)</f>
        <v>0</v>
      </c>
      <c r="CI66">
        <f>IF(AND(Misc!B67=3,Misc!O67="Yes"),1,0)</f>
        <v>0</v>
      </c>
      <c r="CJ66">
        <f>IF(AND(Misc!B67=4,Misc!O67="Yes"),1,0)</f>
        <v>0</v>
      </c>
      <c r="CK66">
        <f>IF(AND(Misc!B67=5,Misc!O67="Yes"),1,0)</f>
        <v>0</v>
      </c>
      <c r="CL66">
        <f>IF(AND(Misc!B67=6,Misc!O67="Yes"),1,0)</f>
        <v>0</v>
      </c>
      <c r="CM66">
        <f>IF(AND(Misc!B67=7,Misc!O67="Yes"),1,0)</f>
        <v>0</v>
      </c>
      <c r="CN66">
        <f>IF(AND(Misc!B67=8,Misc!O67="Yes"),1,0)</f>
        <v>0</v>
      </c>
    </row>
    <row r="67" spans="4:92">
      <c r="D67">
        <f>IF(AND(Handgun!B70=1,Handgun!V70="Yes"),1,0)</f>
        <v>0</v>
      </c>
      <c r="E67">
        <f>IF(AND(Handgun!B70=2,Handgun!V70="Yes"),1,0)</f>
        <v>0</v>
      </c>
      <c r="F67">
        <f>IF(AND(Handgun!B70=3,Handgun!V70="Yes"),1,0)</f>
        <v>0</v>
      </c>
      <c r="G67">
        <f>IF(AND(Handgun!B70=4,Handgun!V70="Yes"),1,0)</f>
        <v>0</v>
      </c>
      <c r="H67">
        <f>IF(AND(Handgun!B70=5,Handgun!V70="Yes"),1,0)</f>
        <v>0</v>
      </c>
      <c r="I67">
        <f>IF(AND(Handgun!B70=6,Handgun!V70="Yes"),1,0)</f>
        <v>0</v>
      </c>
      <c r="J67">
        <f>IF(AND(Handgun!B70=7,Handgun!V70="Yes"),1,0)</f>
        <v>0</v>
      </c>
      <c r="K67">
        <f>IF(AND(Handgun!B70=8,Handgun!V70="Yes"),1,0)</f>
        <v>0</v>
      </c>
      <c r="M67">
        <f>IF(AND(Revolver!B70=1,Revolver!V70="Yes"),1,0)</f>
        <v>0</v>
      </c>
      <c r="N67">
        <f>IF(AND(Revolver!B70=1,Revolver!V70="Yes"),1,0)</f>
        <v>0</v>
      </c>
      <c r="O67">
        <f>IF(AND(Revolver!B70=1,Revolver!V70="Yes"),1,0)</f>
        <v>0</v>
      </c>
      <c r="P67">
        <f>IF(AND(Revolver!B70=1,Revolver!V70="Yes"),1,0)</f>
        <v>0</v>
      </c>
      <c r="Q67">
        <f>IF(AND(Revolver!B70=5,Revolver!V70="Yes"),1,0)</f>
        <v>0</v>
      </c>
      <c r="R67">
        <f>IF(AND(Revolver!B70=6,Revolver!V70="Yes"),1,0)</f>
        <v>0</v>
      </c>
      <c r="S67">
        <f>IF(AND(Revolver!B70=7,Revolver!V70="Yes"),1,0)</f>
        <v>0</v>
      </c>
      <c r="T67">
        <f>IF(AND(Revolver!B70=8,Revolver!V70="Yes"),1,0)</f>
        <v>0</v>
      </c>
      <c r="V67">
        <f>IF(AND(SMG!B71=1,SMG!V71="Yes"),1,0)</f>
        <v>0</v>
      </c>
      <c r="W67">
        <f>IF(AND(SMG!B71=2,SMG!V71="Yes"),1,0)</f>
        <v>0</v>
      </c>
      <c r="X67">
        <f>IF(AND(SMG!B71=3,SMG!V71="Yes"),1,0)</f>
        <v>0</v>
      </c>
      <c r="Y67">
        <f>IF(AND(SMG!B71=4,SMG!V71="Yes"),1,0)</f>
        <v>0</v>
      </c>
      <c r="Z67">
        <f>IF(AND(SMG!B71=5,SMG!V71="Yes"),1,0)</f>
        <v>0</v>
      </c>
      <c r="AA67">
        <f>IF(AND(SMG!B71=6,SMG!V71="Yes"),1,0)</f>
        <v>0</v>
      </c>
      <c r="AB67">
        <f>IF(AND(SMG!B71=7,SMG!V71="Yes"),1,0)</f>
        <v>0</v>
      </c>
      <c r="AC67">
        <f>IF(AND(SMG!B71=8,SMG!V71="Yes"),1,0)</f>
        <v>0</v>
      </c>
      <c r="AE67">
        <f>IF(AND(Rifle!B70=1,Rifle!V70="Yes"),1,0)</f>
        <v>0</v>
      </c>
      <c r="AF67">
        <f>IF(AND(Rifle!B70=2,Rifle!V70="Yes"),1,0)</f>
        <v>0</v>
      </c>
      <c r="AG67">
        <f>IF(AND(Rifle!B70=3,Rifle!V70="Yes"),1,0)</f>
        <v>0</v>
      </c>
      <c r="AH67">
        <f>IF(AND(Rifle!B70=4,Rifle!V70="Yes"),1,0)</f>
        <v>0</v>
      </c>
      <c r="AI67">
        <f>IF(AND(Rifle!B70=5,Rifle!V70="Yes"),1,0)</f>
        <v>0</v>
      </c>
      <c r="AJ67">
        <f>IF(AND(Rifle!B70=6,Rifle!V70="Yes"),1,0)</f>
        <v>0</v>
      </c>
      <c r="AK67">
        <f>IF(AND(Rifle!B70=7,Rifle!V70="Yes"),1,0)</f>
        <v>0</v>
      </c>
      <c r="AL67">
        <f>IF(AND(Rifle!B70=8,Rifle!V70="Yes"),1,0)</f>
        <v>0</v>
      </c>
      <c r="AN67">
        <f>IF(AND('Sniper Rifle'!B70=1,'Sniper Rifle'!V70="Yes"),1,0)</f>
        <v>0</v>
      </c>
      <c r="AO67">
        <f>IF(AND('Sniper Rifle'!B70=2,'Sniper Rifle'!V70="Yes"),1,0)</f>
        <v>0</v>
      </c>
      <c r="AP67">
        <f>IF(AND('Sniper Rifle'!B70=3,'Sniper Rifle'!V70="Yes"),1,0)</f>
        <v>0</v>
      </c>
      <c r="AQ67">
        <f>IF(AND('Sniper Rifle'!B70=4,'Sniper Rifle'!V70="Yes"),1,0)</f>
        <v>0</v>
      </c>
      <c r="AR67">
        <f>IF(AND('Sniper Rifle'!B70=5,'Sniper Rifle'!V70="Yes"),1,0)</f>
        <v>0</v>
      </c>
      <c r="AS67">
        <f>IF(AND('Sniper Rifle'!B70=6,'Sniper Rifle'!V70="Yes"),1,0)</f>
        <v>0</v>
      </c>
      <c r="AT67">
        <f>IF(AND('Sniper Rifle'!B70=7,'Sniper Rifle'!V70="Yes"),1,0)</f>
        <v>0</v>
      </c>
      <c r="AU67">
        <f>IF(AND('Sniper Rifle'!B70=8,'Sniper Rifle'!V70="Yes"),1,0)</f>
        <v>0</v>
      </c>
      <c r="AW67">
        <f>IF(AND('Spacer Rifle'!B70=1,'Spacer Rifle'!V70="Yes"),1,0)</f>
        <v>0</v>
      </c>
      <c r="AX67">
        <f>IF(AND('Spacer Rifle'!B70=2,'Spacer Rifle'!V70="Yes"),1,0)</f>
        <v>0</v>
      </c>
      <c r="AY67">
        <f>IF(AND('Spacer Rifle'!B70=3,'Spacer Rifle'!V70="Yes"),1,0)</f>
        <v>0</v>
      </c>
      <c r="AZ67">
        <f>IF(AND('Spacer Rifle'!B70=4,'Spacer Rifle'!V70="Yes"),1,0)</f>
        <v>0</v>
      </c>
      <c r="BA67">
        <f>IF(AND('Spacer Rifle'!B70=5,'Spacer Rifle'!V70="Yes"),1,0)</f>
        <v>0</v>
      </c>
      <c r="BB67">
        <f>IF(AND('Spacer Rifle'!B70=6,'Spacer Rifle'!V70="Yes"),1,0)</f>
        <v>0</v>
      </c>
      <c r="BC67">
        <f>IF(AND('Spacer Rifle'!B70=7,'Spacer Rifle'!V70="Yes"),1,0)</f>
        <v>0</v>
      </c>
      <c r="BD67">
        <f>IF(AND('Spacer Rifle'!B70=8,'Spacer Rifle'!V70="Yes"),1,0)</f>
        <v>0</v>
      </c>
      <c r="BF67">
        <f>IF(AND(LMG!B71=1,LMG!V71="Yes"),1,0)</f>
        <v>0</v>
      </c>
      <c r="BG67">
        <f>IF(AND(LMG!B71=2,LMG!V71="Yes"),1,0)</f>
        <v>0</v>
      </c>
      <c r="BH67">
        <f>IF(AND(LMG!B71=3,LMG!V71="Yes"),1,0)</f>
        <v>0</v>
      </c>
      <c r="BI67">
        <f>IF(AND(LMG!B71=4,LMG!V71="Yes"),1,0)</f>
        <v>0</v>
      </c>
      <c r="BJ67">
        <f>IF(AND(LMG!B71=5,LMG!V71="Yes"),1,0)</f>
        <v>0</v>
      </c>
      <c r="BK67">
        <f>IF(AND(LMG!B71=6,LMG!V71="Yes"),1,0)</f>
        <v>0</v>
      </c>
      <c r="BL67">
        <f>IF(AND(LMG!B71=7,LMG!V71="Yes"),1,0)</f>
        <v>0</v>
      </c>
      <c r="BM67">
        <f>IF(AND(LMG!B71=8,LMG!V71="Yes"),1,0)</f>
        <v>0</v>
      </c>
      <c r="BO67">
        <f>IF(AND(Shotgun!B71=1,Shotgun!V71="Yes"),1,0)</f>
        <v>0</v>
      </c>
      <c r="BP67">
        <f>IF(AND(Shotgun!B71=2,Shotgun!V71="Yes"),1,0)</f>
        <v>0</v>
      </c>
      <c r="BQ67">
        <f>IF(AND(Shotgun!B71=3,Shotgun!V71="Yes"),1,0)</f>
        <v>0</v>
      </c>
      <c r="BR67">
        <f>IF(AND(Shotgun!B71=4,Shotgun!V71="Yes"),1,0)</f>
        <v>0</v>
      </c>
      <c r="BS67">
        <f>IF(AND(Shotgun!B71=5,Shotgun!V71="Yes"),1,0)</f>
        <v>0</v>
      </c>
      <c r="BT67">
        <f>IF(AND(Shotgun!B71=6,Shotgun!V71="Yes"),1,0)</f>
        <v>0</v>
      </c>
      <c r="BU67">
        <f>IF(AND(Shotgun!B71=7,Shotgun!V71="Yes"),1,0)</f>
        <v>0</v>
      </c>
      <c r="BV67">
        <f>IF(AND(Shotgun!B71=8,Shotgun!V71="Yes"),1,0)</f>
        <v>0</v>
      </c>
      <c r="BX67">
        <f>IF(AND(Melee!B69=1,Melee!S69="Yes"),1,0)</f>
        <v>0</v>
      </c>
      <c r="BY67">
        <f>IF(AND(Melee!B69=2,Melee!S69="Yes"),1,0)</f>
        <v>0</v>
      </c>
      <c r="BZ67">
        <f>IF(AND(Melee!B69=3,Melee!S69="Yes"),1,0)</f>
        <v>0</v>
      </c>
      <c r="CA67">
        <f>IF(AND(Melee!B69=4,Melee!S69="Yes"),1,0)</f>
        <v>0</v>
      </c>
      <c r="CB67">
        <f>IF(AND(Melee!B69=5,Melee!S69="Yes"),1,0)</f>
        <v>0</v>
      </c>
      <c r="CC67">
        <f>IF(AND(Melee!B69=6,Melee!S69="Yes"),1,0)</f>
        <v>0</v>
      </c>
      <c r="CD67">
        <f>IF(AND(Melee!B69=7,Melee!S69="Yes"),1,0)</f>
        <v>0</v>
      </c>
      <c r="CE67">
        <f>IF(AND(Melee!B69=8,Melee!S69="Yes"),1,0)</f>
        <v>0</v>
      </c>
      <c r="CG67">
        <f>IF(AND(Misc!B68=1,Misc!O68="Yes"),1,0)</f>
        <v>0</v>
      </c>
      <c r="CH67">
        <f>IF(AND(Misc!B68=2,Misc!O68="Yes"),1,0)</f>
        <v>0</v>
      </c>
      <c r="CI67">
        <f>IF(AND(Misc!B68=3,Misc!O68="Yes"),1,0)</f>
        <v>0</v>
      </c>
      <c r="CJ67">
        <f>IF(AND(Misc!B68=4,Misc!O68="Yes"),1,0)</f>
        <v>0</v>
      </c>
      <c r="CK67">
        <f>IF(AND(Misc!B68=5,Misc!O68="Yes"),1,0)</f>
        <v>0</v>
      </c>
      <c r="CL67">
        <f>IF(AND(Misc!B68=6,Misc!O68="Yes"),1,0)</f>
        <v>0</v>
      </c>
      <c r="CM67">
        <f>IF(AND(Misc!B68=7,Misc!O68="Yes"),1,0)</f>
        <v>0</v>
      </c>
      <c r="CN67">
        <f>IF(AND(Misc!B68=8,Misc!O68="Yes"),1,0)</f>
        <v>0</v>
      </c>
    </row>
    <row r="68" spans="4:92">
      <c r="D68">
        <f>IF(AND(Handgun!B71=1,Handgun!V71="Yes"),1,0)</f>
        <v>0</v>
      </c>
      <c r="E68">
        <f>IF(AND(Handgun!B71=2,Handgun!V71="Yes"),1,0)</f>
        <v>0</v>
      </c>
      <c r="F68">
        <f>IF(AND(Handgun!B71=3,Handgun!V71="Yes"),1,0)</f>
        <v>0</v>
      </c>
      <c r="G68">
        <f>IF(AND(Handgun!B71=4,Handgun!V71="Yes"),1,0)</f>
        <v>0</v>
      </c>
      <c r="H68">
        <f>IF(AND(Handgun!B71=5,Handgun!V71="Yes"),1,0)</f>
        <v>0</v>
      </c>
      <c r="I68">
        <f>IF(AND(Handgun!B71=6,Handgun!V71="Yes"),1,0)</f>
        <v>0</v>
      </c>
      <c r="J68">
        <f>IF(AND(Handgun!B71=7,Handgun!V71="Yes"),1,0)</f>
        <v>0</v>
      </c>
      <c r="K68">
        <f>IF(AND(Handgun!B71=8,Handgun!V71="Yes"),1,0)</f>
        <v>0</v>
      </c>
      <c r="M68">
        <f>IF(AND(Revolver!B71=1,Revolver!V71="Yes"),1,0)</f>
        <v>0</v>
      </c>
      <c r="N68">
        <f>IF(AND(Revolver!B71=1,Revolver!V71="Yes"),1,0)</f>
        <v>0</v>
      </c>
      <c r="O68">
        <f>IF(AND(Revolver!B71=1,Revolver!V71="Yes"),1,0)</f>
        <v>0</v>
      </c>
      <c r="P68">
        <f>IF(AND(Revolver!B71=1,Revolver!V71="Yes"),1,0)</f>
        <v>0</v>
      </c>
      <c r="Q68">
        <f>IF(AND(Revolver!B71=5,Revolver!V71="Yes"),1,0)</f>
        <v>0</v>
      </c>
      <c r="R68">
        <f>IF(AND(Revolver!B71=6,Revolver!V71="Yes"),1,0)</f>
        <v>0</v>
      </c>
      <c r="S68">
        <f>IF(AND(Revolver!B71=7,Revolver!V71="Yes"),1,0)</f>
        <v>0</v>
      </c>
      <c r="T68">
        <f>IF(AND(Revolver!B71=8,Revolver!V71="Yes"),1,0)</f>
        <v>0</v>
      </c>
      <c r="V68">
        <f>IF(AND(SMG!B72=1,SMG!V72="Yes"),1,0)</f>
        <v>0</v>
      </c>
      <c r="W68">
        <f>IF(AND(SMG!B72=2,SMG!V72="Yes"),1,0)</f>
        <v>0</v>
      </c>
      <c r="X68">
        <f>IF(AND(SMG!B72=3,SMG!V72="Yes"),1,0)</f>
        <v>0</v>
      </c>
      <c r="Y68">
        <f>IF(AND(SMG!B72=4,SMG!V72="Yes"),1,0)</f>
        <v>0</v>
      </c>
      <c r="Z68">
        <f>IF(AND(SMG!B72=5,SMG!V72="Yes"),1,0)</f>
        <v>0</v>
      </c>
      <c r="AA68">
        <f>IF(AND(SMG!B72=6,SMG!V72="Yes"),1,0)</f>
        <v>0</v>
      </c>
      <c r="AB68">
        <f>IF(AND(SMG!B72=7,SMG!V72="Yes"),1,0)</f>
        <v>0</v>
      </c>
      <c r="AC68">
        <f>IF(AND(SMG!B72=8,SMG!V72="Yes"),1,0)</f>
        <v>0</v>
      </c>
      <c r="AE68">
        <f>IF(AND(Rifle!B71=1,Rifle!V71="Yes"),1,0)</f>
        <v>0</v>
      </c>
      <c r="AF68">
        <f>IF(AND(Rifle!B71=2,Rifle!V71="Yes"),1,0)</f>
        <v>0</v>
      </c>
      <c r="AG68">
        <f>IF(AND(Rifle!B71=3,Rifle!V71="Yes"),1,0)</f>
        <v>0</v>
      </c>
      <c r="AH68">
        <f>IF(AND(Rifle!B71=4,Rifle!V71="Yes"),1,0)</f>
        <v>0</v>
      </c>
      <c r="AI68">
        <f>IF(AND(Rifle!B71=5,Rifle!V71="Yes"),1,0)</f>
        <v>0</v>
      </c>
      <c r="AJ68">
        <f>IF(AND(Rifle!B71=6,Rifle!V71="Yes"),1,0)</f>
        <v>0</v>
      </c>
      <c r="AK68">
        <f>IF(AND(Rifle!B71=7,Rifle!V71="Yes"),1,0)</f>
        <v>0</v>
      </c>
      <c r="AL68">
        <f>IF(AND(Rifle!B71=8,Rifle!V71="Yes"),1,0)</f>
        <v>0</v>
      </c>
      <c r="AN68">
        <f>IF(AND('Sniper Rifle'!B71=1,'Sniper Rifle'!V71="Yes"),1,0)</f>
        <v>0</v>
      </c>
      <c r="AO68">
        <f>IF(AND('Sniper Rifle'!B71=2,'Sniper Rifle'!V71="Yes"),1,0)</f>
        <v>0</v>
      </c>
      <c r="AP68">
        <f>IF(AND('Sniper Rifle'!B71=3,'Sniper Rifle'!V71="Yes"),1,0)</f>
        <v>0</v>
      </c>
      <c r="AQ68">
        <f>IF(AND('Sniper Rifle'!B71=4,'Sniper Rifle'!V71="Yes"),1,0)</f>
        <v>0</v>
      </c>
      <c r="AR68">
        <f>IF(AND('Sniper Rifle'!B71=5,'Sniper Rifle'!V71="Yes"),1,0)</f>
        <v>0</v>
      </c>
      <c r="AS68">
        <f>IF(AND('Sniper Rifle'!B71=6,'Sniper Rifle'!V71="Yes"),1,0)</f>
        <v>0</v>
      </c>
      <c r="AT68">
        <f>IF(AND('Sniper Rifle'!B71=7,'Sniper Rifle'!V71="Yes"),1,0)</f>
        <v>0</v>
      </c>
      <c r="AU68">
        <f>IF(AND('Sniper Rifle'!B71=8,'Sniper Rifle'!V71="Yes"),1,0)</f>
        <v>0</v>
      </c>
      <c r="AW68">
        <f>IF(AND('Spacer Rifle'!B71=1,'Spacer Rifle'!V71="Yes"),1,0)</f>
        <v>0</v>
      </c>
      <c r="AX68">
        <f>IF(AND('Spacer Rifle'!B71=2,'Spacer Rifle'!V71="Yes"),1,0)</f>
        <v>0</v>
      </c>
      <c r="AY68">
        <f>IF(AND('Spacer Rifle'!B71=3,'Spacer Rifle'!V71="Yes"),1,0)</f>
        <v>0</v>
      </c>
      <c r="AZ68">
        <f>IF(AND('Spacer Rifle'!B71=4,'Spacer Rifle'!V71="Yes"),1,0)</f>
        <v>0</v>
      </c>
      <c r="BA68">
        <f>IF(AND('Spacer Rifle'!B71=5,'Spacer Rifle'!V71="Yes"),1,0)</f>
        <v>0</v>
      </c>
      <c r="BB68">
        <f>IF(AND('Spacer Rifle'!B71=6,'Spacer Rifle'!V71="Yes"),1,0)</f>
        <v>0</v>
      </c>
      <c r="BC68">
        <f>IF(AND('Spacer Rifle'!B71=7,'Spacer Rifle'!V71="Yes"),1,0)</f>
        <v>0</v>
      </c>
      <c r="BD68">
        <f>IF(AND('Spacer Rifle'!B71=8,'Spacer Rifle'!V71="Yes"),1,0)</f>
        <v>0</v>
      </c>
      <c r="BF68">
        <f>IF(AND(LMG!B72=1,LMG!V72="Yes"),1,0)</f>
        <v>0</v>
      </c>
      <c r="BG68">
        <f>IF(AND(LMG!B72=2,LMG!V72="Yes"),1,0)</f>
        <v>0</v>
      </c>
      <c r="BH68">
        <f>IF(AND(LMG!B72=3,LMG!V72="Yes"),1,0)</f>
        <v>0</v>
      </c>
      <c r="BI68">
        <f>IF(AND(LMG!B72=4,LMG!V72="Yes"),1,0)</f>
        <v>0</v>
      </c>
      <c r="BJ68">
        <f>IF(AND(LMG!B72=5,LMG!V72="Yes"),1,0)</f>
        <v>0</v>
      </c>
      <c r="BK68">
        <f>IF(AND(LMG!B72=6,LMG!V72="Yes"),1,0)</f>
        <v>0</v>
      </c>
      <c r="BL68">
        <f>IF(AND(LMG!B72=7,LMG!V72="Yes"),1,0)</f>
        <v>0</v>
      </c>
      <c r="BM68">
        <f>IF(AND(LMG!B72=8,LMG!V72="Yes"),1,0)</f>
        <v>0</v>
      </c>
      <c r="BO68">
        <f>IF(AND(Shotgun!B72=1,Shotgun!V72="Yes"),1,0)</f>
        <v>0</v>
      </c>
      <c r="BP68">
        <f>IF(AND(Shotgun!B72=2,Shotgun!V72="Yes"),1,0)</f>
        <v>0</v>
      </c>
      <c r="BQ68">
        <f>IF(AND(Shotgun!B72=3,Shotgun!V72="Yes"),1,0)</f>
        <v>0</v>
      </c>
      <c r="BR68">
        <f>IF(AND(Shotgun!B72=4,Shotgun!V72="Yes"),1,0)</f>
        <v>0</v>
      </c>
      <c r="BS68">
        <f>IF(AND(Shotgun!B72=5,Shotgun!V72="Yes"),1,0)</f>
        <v>0</v>
      </c>
      <c r="BT68">
        <f>IF(AND(Shotgun!B72=6,Shotgun!V72="Yes"),1,0)</f>
        <v>0</v>
      </c>
      <c r="BU68">
        <f>IF(AND(Shotgun!B72=7,Shotgun!V72="Yes"),1,0)</f>
        <v>0</v>
      </c>
      <c r="BV68">
        <f>IF(AND(Shotgun!B72=8,Shotgun!V72="Yes"),1,0)</f>
        <v>0</v>
      </c>
      <c r="BX68">
        <f>IF(AND(Melee!B70=1,Melee!S70="Yes"),1,0)</f>
        <v>0</v>
      </c>
      <c r="BY68">
        <f>IF(AND(Melee!B70=2,Melee!S70="Yes"),1,0)</f>
        <v>0</v>
      </c>
      <c r="BZ68">
        <f>IF(AND(Melee!B70=3,Melee!S70="Yes"),1,0)</f>
        <v>0</v>
      </c>
      <c r="CA68">
        <f>IF(AND(Melee!B70=4,Melee!S70="Yes"),1,0)</f>
        <v>0</v>
      </c>
      <c r="CB68">
        <f>IF(AND(Melee!B70=5,Melee!S70="Yes"),1,0)</f>
        <v>0</v>
      </c>
      <c r="CC68">
        <f>IF(AND(Melee!B70=6,Melee!S70="Yes"),1,0)</f>
        <v>0</v>
      </c>
      <c r="CD68">
        <f>IF(AND(Melee!B70=7,Melee!S70="Yes"),1,0)</f>
        <v>0</v>
      </c>
      <c r="CE68">
        <f>IF(AND(Melee!B70=8,Melee!S70="Yes"),1,0)</f>
        <v>0</v>
      </c>
      <c r="CG68">
        <f>IF(AND(Misc!B69=1,Misc!O69="Yes"),1,0)</f>
        <v>0</v>
      </c>
      <c r="CH68">
        <f>IF(AND(Misc!B69=2,Misc!O69="Yes"),1,0)</f>
        <v>0</v>
      </c>
      <c r="CI68">
        <f>IF(AND(Misc!B69=3,Misc!O69="Yes"),1,0)</f>
        <v>0</v>
      </c>
      <c r="CJ68">
        <f>IF(AND(Misc!B69=4,Misc!O69="Yes"),1,0)</f>
        <v>0</v>
      </c>
      <c r="CK68">
        <f>IF(AND(Misc!B69=5,Misc!O69="Yes"),1,0)</f>
        <v>0</v>
      </c>
      <c r="CL68">
        <f>IF(AND(Misc!B69=6,Misc!O69="Yes"),1,0)</f>
        <v>0</v>
      </c>
      <c r="CM68">
        <f>IF(AND(Misc!B69=7,Misc!O69="Yes"),1,0)</f>
        <v>0</v>
      </c>
      <c r="CN68">
        <f>IF(AND(Misc!B69=8,Misc!O69="Yes"),1,0)</f>
        <v>0</v>
      </c>
    </row>
    <row r="69" spans="4:92">
      <c r="D69">
        <f>IF(AND(Handgun!B72=1,Handgun!V72="Yes"),1,0)</f>
        <v>0</v>
      </c>
      <c r="E69">
        <f>IF(AND(Handgun!B72=2,Handgun!V72="Yes"),1,0)</f>
        <v>0</v>
      </c>
      <c r="F69">
        <f>IF(AND(Handgun!B72=3,Handgun!V72="Yes"),1,0)</f>
        <v>0</v>
      </c>
      <c r="G69">
        <f>IF(AND(Handgun!B72=4,Handgun!V72="Yes"),1,0)</f>
        <v>0</v>
      </c>
      <c r="H69">
        <f>IF(AND(Handgun!B72=5,Handgun!V72="Yes"),1,0)</f>
        <v>0</v>
      </c>
      <c r="I69">
        <f>IF(AND(Handgun!B72=6,Handgun!V72="Yes"),1,0)</f>
        <v>0</v>
      </c>
      <c r="J69">
        <f>IF(AND(Handgun!B72=7,Handgun!V72="Yes"),1,0)</f>
        <v>0</v>
      </c>
      <c r="K69">
        <f>IF(AND(Handgun!B72=8,Handgun!V72="Yes"),1,0)</f>
        <v>0</v>
      </c>
      <c r="M69">
        <f>IF(AND(Revolver!B72=1,Revolver!V72="Yes"),1,0)</f>
        <v>0</v>
      </c>
      <c r="N69">
        <f>IF(AND(Revolver!B72=1,Revolver!V72="Yes"),1,0)</f>
        <v>0</v>
      </c>
      <c r="O69">
        <f>IF(AND(Revolver!B72=1,Revolver!V72="Yes"),1,0)</f>
        <v>0</v>
      </c>
      <c r="P69">
        <f>IF(AND(Revolver!B72=1,Revolver!V72="Yes"),1,0)</f>
        <v>0</v>
      </c>
      <c r="Q69">
        <f>IF(AND(Revolver!B72=5,Revolver!V72="Yes"),1,0)</f>
        <v>0</v>
      </c>
      <c r="R69">
        <f>IF(AND(Revolver!B72=6,Revolver!V72="Yes"),1,0)</f>
        <v>0</v>
      </c>
      <c r="S69">
        <f>IF(AND(Revolver!B72=7,Revolver!V72="Yes"),1,0)</f>
        <v>0</v>
      </c>
      <c r="T69">
        <f>IF(AND(Revolver!B72=8,Revolver!V72="Yes"),1,0)</f>
        <v>0</v>
      </c>
      <c r="V69">
        <f>IF(AND(SMG!B73=1,SMG!V73="Yes"),1,0)</f>
        <v>0</v>
      </c>
      <c r="W69">
        <f>IF(AND(SMG!B73=2,SMG!V73="Yes"),1,0)</f>
        <v>0</v>
      </c>
      <c r="X69">
        <f>IF(AND(SMG!B73=3,SMG!V73="Yes"),1,0)</f>
        <v>0</v>
      </c>
      <c r="Y69">
        <f>IF(AND(SMG!B73=4,SMG!V73="Yes"),1,0)</f>
        <v>0</v>
      </c>
      <c r="Z69">
        <f>IF(AND(SMG!B73=5,SMG!V73="Yes"),1,0)</f>
        <v>0</v>
      </c>
      <c r="AA69">
        <f>IF(AND(SMG!B73=6,SMG!V73="Yes"),1,0)</f>
        <v>0</v>
      </c>
      <c r="AB69">
        <f>IF(AND(SMG!B73=7,SMG!V73="Yes"),1,0)</f>
        <v>0</v>
      </c>
      <c r="AC69">
        <f>IF(AND(SMG!B73=8,SMG!V73="Yes"),1,0)</f>
        <v>0</v>
      </c>
      <c r="AE69">
        <f>IF(AND(Rifle!B72=1,Rifle!V72="Yes"),1,0)</f>
        <v>0</v>
      </c>
      <c r="AF69">
        <f>IF(AND(Rifle!B72=2,Rifle!V72="Yes"),1,0)</f>
        <v>0</v>
      </c>
      <c r="AG69">
        <f>IF(AND(Rifle!B72=3,Rifle!V72="Yes"),1,0)</f>
        <v>0</v>
      </c>
      <c r="AH69">
        <f>IF(AND(Rifle!B72=4,Rifle!V72="Yes"),1,0)</f>
        <v>0</v>
      </c>
      <c r="AI69">
        <f>IF(AND(Rifle!B72=5,Rifle!V72="Yes"),1,0)</f>
        <v>0</v>
      </c>
      <c r="AJ69">
        <f>IF(AND(Rifle!B72=6,Rifle!V72="Yes"),1,0)</f>
        <v>0</v>
      </c>
      <c r="AK69">
        <f>IF(AND(Rifle!B72=7,Rifle!V72="Yes"),1,0)</f>
        <v>0</v>
      </c>
      <c r="AL69">
        <f>IF(AND(Rifle!B72=8,Rifle!V72="Yes"),1,0)</f>
        <v>0</v>
      </c>
      <c r="AN69">
        <f>IF(AND('Sniper Rifle'!B72=1,'Sniper Rifle'!V72="Yes"),1,0)</f>
        <v>0</v>
      </c>
      <c r="AO69">
        <f>IF(AND('Sniper Rifle'!B72=2,'Sniper Rifle'!V72="Yes"),1,0)</f>
        <v>0</v>
      </c>
      <c r="AP69">
        <f>IF(AND('Sniper Rifle'!B72=3,'Sniper Rifle'!V72="Yes"),1,0)</f>
        <v>0</v>
      </c>
      <c r="AQ69">
        <f>IF(AND('Sniper Rifle'!B72=4,'Sniper Rifle'!V72="Yes"),1,0)</f>
        <v>0</v>
      </c>
      <c r="AR69">
        <f>IF(AND('Sniper Rifle'!B72=5,'Sniper Rifle'!V72="Yes"),1,0)</f>
        <v>0</v>
      </c>
      <c r="AS69">
        <f>IF(AND('Sniper Rifle'!B72=6,'Sniper Rifle'!V72="Yes"),1,0)</f>
        <v>0</v>
      </c>
      <c r="AT69">
        <f>IF(AND('Sniper Rifle'!B72=7,'Sniper Rifle'!V72="Yes"),1,0)</f>
        <v>0</v>
      </c>
      <c r="AU69">
        <f>IF(AND('Sniper Rifle'!B72=8,'Sniper Rifle'!V72="Yes"),1,0)</f>
        <v>0</v>
      </c>
      <c r="AW69">
        <f>IF(AND('Spacer Rifle'!B72=1,'Spacer Rifle'!V72="Yes"),1,0)</f>
        <v>0</v>
      </c>
      <c r="AX69">
        <f>IF(AND('Spacer Rifle'!B72=2,'Spacer Rifle'!V72="Yes"),1,0)</f>
        <v>0</v>
      </c>
      <c r="AY69">
        <f>IF(AND('Spacer Rifle'!B72=3,'Spacer Rifle'!V72="Yes"),1,0)</f>
        <v>0</v>
      </c>
      <c r="AZ69">
        <f>IF(AND('Spacer Rifle'!B72=4,'Spacer Rifle'!V72="Yes"),1,0)</f>
        <v>0</v>
      </c>
      <c r="BA69">
        <f>IF(AND('Spacer Rifle'!B72=5,'Spacer Rifle'!V72="Yes"),1,0)</f>
        <v>0</v>
      </c>
      <c r="BB69">
        <f>IF(AND('Spacer Rifle'!B72=6,'Spacer Rifle'!V72="Yes"),1,0)</f>
        <v>0</v>
      </c>
      <c r="BC69">
        <f>IF(AND('Spacer Rifle'!B72=7,'Spacer Rifle'!V72="Yes"),1,0)</f>
        <v>0</v>
      </c>
      <c r="BD69">
        <f>IF(AND('Spacer Rifle'!B72=8,'Spacer Rifle'!V72="Yes"),1,0)</f>
        <v>0</v>
      </c>
      <c r="BF69">
        <f>IF(AND(LMG!B73=1,LMG!V73="Yes"),1,0)</f>
        <v>0</v>
      </c>
      <c r="BG69">
        <f>IF(AND(LMG!B73=2,LMG!V73="Yes"),1,0)</f>
        <v>0</v>
      </c>
      <c r="BH69">
        <f>IF(AND(LMG!B73=3,LMG!V73="Yes"),1,0)</f>
        <v>0</v>
      </c>
      <c r="BI69">
        <f>IF(AND(LMG!B73=4,LMG!V73="Yes"),1,0)</f>
        <v>0</v>
      </c>
      <c r="BJ69">
        <f>IF(AND(LMG!B73=5,LMG!V73="Yes"),1,0)</f>
        <v>0</v>
      </c>
      <c r="BK69">
        <f>IF(AND(LMG!B73=6,LMG!V73="Yes"),1,0)</f>
        <v>0</v>
      </c>
      <c r="BL69">
        <f>IF(AND(LMG!B73=7,LMG!V73="Yes"),1,0)</f>
        <v>0</v>
      </c>
      <c r="BM69">
        <f>IF(AND(LMG!B73=8,LMG!V73="Yes"),1,0)</f>
        <v>0</v>
      </c>
      <c r="BO69">
        <f>IF(AND(Shotgun!B73=1,Shotgun!V73="Yes"),1,0)</f>
        <v>0</v>
      </c>
      <c r="BP69">
        <f>IF(AND(Shotgun!B73=2,Shotgun!V73="Yes"),1,0)</f>
        <v>0</v>
      </c>
      <c r="BQ69">
        <f>IF(AND(Shotgun!B73=3,Shotgun!V73="Yes"),1,0)</f>
        <v>0</v>
      </c>
      <c r="BR69">
        <f>IF(AND(Shotgun!B73=4,Shotgun!V73="Yes"),1,0)</f>
        <v>0</v>
      </c>
      <c r="BS69">
        <f>IF(AND(Shotgun!B73=5,Shotgun!V73="Yes"),1,0)</f>
        <v>0</v>
      </c>
      <c r="BT69">
        <f>IF(AND(Shotgun!B73=6,Shotgun!V73="Yes"),1,0)</f>
        <v>0</v>
      </c>
      <c r="BU69">
        <f>IF(AND(Shotgun!B73=7,Shotgun!V73="Yes"),1,0)</f>
        <v>0</v>
      </c>
      <c r="BV69">
        <f>IF(AND(Shotgun!B73=8,Shotgun!V73="Yes"),1,0)</f>
        <v>0</v>
      </c>
      <c r="BX69">
        <f>IF(AND(Melee!B71=1,Melee!S71="Yes"),1,0)</f>
        <v>0</v>
      </c>
      <c r="BY69">
        <f>IF(AND(Melee!B71=2,Melee!S71="Yes"),1,0)</f>
        <v>0</v>
      </c>
      <c r="BZ69">
        <f>IF(AND(Melee!B71=3,Melee!S71="Yes"),1,0)</f>
        <v>0</v>
      </c>
      <c r="CA69">
        <f>IF(AND(Melee!B71=4,Melee!S71="Yes"),1,0)</f>
        <v>0</v>
      </c>
      <c r="CB69">
        <f>IF(AND(Melee!B71=5,Melee!S71="Yes"),1,0)</f>
        <v>0</v>
      </c>
      <c r="CC69">
        <f>IF(AND(Melee!B71=6,Melee!S71="Yes"),1,0)</f>
        <v>0</v>
      </c>
      <c r="CD69">
        <f>IF(AND(Melee!B71=7,Melee!S71="Yes"),1,0)</f>
        <v>0</v>
      </c>
      <c r="CE69">
        <f>IF(AND(Melee!B71=8,Melee!S71="Yes"),1,0)</f>
        <v>0</v>
      </c>
      <c r="CG69">
        <f>IF(AND(Misc!B70=1,Misc!O70="Yes"),1,0)</f>
        <v>0</v>
      </c>
      <c r="CH69">
        <f>IF(AND(Misc!B70=2,Misc!O70="Yes"),1,0)</f>
        <v>0</v>
      </c>
      <c r="CI69">
        <f>IF(AND(Misc!B70=3,Misc!O70="Yes"),1,0)</f>
        <v>0</v>
      </c>
      <c r="CJ69">
        <f>IF(AND(Misc!B70=4,Misc!O70="Yes"),1,0)</f>
        <v>0</v>
      </c>
      <c r="CK69">
        <f>IF(AND(Misc!B70=5,Misc!O70="Yes"),1,0)</f>
        <v>0</v>
      </c>
      <c r="CL69">
        <f>IF(AND(Misc!B70=6,Misc!O70="Yes"),1,0)</f>
        <v>0</v>
      </c>
      <c r="CM69">
        <f>IF(AND(Misc!B70=7,Misc!O70="Yes"),1,0)</f>
        <v>0</v>
      </c>
      <c r="CN69">
        <f>IF(AND(Misc!B70=8,Misc!O70="Yes"),1,0)</f>
        <v>0</v>
      </c>
    </row>
    <row r="70" spans="4:92">
      <c r="D70">
        <f>IF(AND(Handgun!B73=1,Handgun!V73="Yes"),1,0)</f>
        <v>0</v>
      </c>
      <c r="E70">
        <f>IF(AND(Handgun!B73=2,Handgun!V73="Yes"),1,0)</f>
        <v>0</v>
      </c>
      <c r="F70">
        <f>IF(AND(Handgun!B73=3,Handgun!V73="Yes"),1,0)</f>
        <v>0</v>
      </c>
      <c r="G70">
        <f>IF(AND(Handgun!B73=4,Handgun!V73="Yes"),1,0)</f>
        <v>0</v>
      </c>
      <c r="H70">
        <f>IF(AND(Handgun!B73=5,Handgun!V73="Yes"),1,0)</f>
        <v>0</v>
      </c>
      <c r="I70">
        <f>IF(AND(Handgun!B73=6,Handgun!V73="Yes"),1,0)</f>
        <v>0</v>
      </c>
      <c r="J70">
        <f>IF(AND(Handgun!B73=7,Handgun!V73="Yes"),1,0)</f>
        <v>0</v>
      </c>
      <c r="K70">
        <f>IF(AND(Handgun!B73=8,Handgun!V73="Yes"),1,0)</f>
        <v>0</v>
      </c>
      <c r="M70">
        <f>IF(AND(Revolver!B73=1,Revolver!V73="Yes"),1,0)</f>
        <v>0</v>
      </c>
      <c r="N70">
        <f>IF(AND(Revolver!B73=1,Revolver!V73="Yes"),1,0)</f>
        <v>0</v>
      </c>
      <c r="O70">
        <f>IF(AND(Revolver!B73=1,Revolver!V73="Yes"),1,0)</f>
        <v>0</v>
      </c>
      <c r="P70">
        <f>IF(AND(Revolver!B73=1,Revolver!V73="Yes"),1,0)</f>
        <v>0</v>
      </c>
      <c r="Q70">
        <f>IF(AND(Revolver!B73=5,Revolver!V73="Yes"),1,0)</f>
        <v>0</v>
      </c>
      <c r="R70">
        <f>IF(AND(Revolver!B73=6,Revolver!V73="Yes"),1,0)</f>
        <v>0</v>
      </c>
      <c r="S70">
        <f>IF(AND(Revolver!B73=7,Revolver!V73="Yes"),1,0)</f>
        <v>0</v>
      </c>
      <c r="T70">
        <f>IF(AND(Revolver!B73=8,Revolver!V73="Yes"),1,0)</f>
        <v>0</v>
      </c>
      <c r="V70">
        <f>IF(AND(SMG!B74=1,SMG!V74="Yes"),1,0)</f>
        <v>0</v>
      </c>
      <c r="W70">
        <f>IF(AND(SMG!B74=2,SMG!V74="Yes"),1,0)</f>
        <v>0</v>
      </c>
      <c r="X70">
        <f>IF(AND(SMG!B74=3,SMG!V74="Yes"),1,0)</f>
        <v>0</v>
      </c>
      <c r="Y70">
        <f>IF(AND(SMG!B74=4,SMG!V74="Yes"),1,0)</f>
        <v>0</v>
      </c>
      <c r="Z70">
        <f>IF(AND(SMG!B74=5,SMG!V74="Yes"),1,0)</f>
        <v>0</v>
      </c>
      <c r="AA70">
        <f>IF(AND(SMG!B74=6,SMG!V74="Yes"),1,0)</f>
        <v>0</v>
      </c>
      <c r="AB70">
        <f>IF(AND(SMG!B74=7,SMG!V74="Yes"),1,0)</f>
        <v>0</v>
      </c>
      <c r="AC70">
        <f>IF(AND(SMG!B74=8,SMG!V74="Yes"),1,0)</f>
        <v>0</v>
      </c>
      <c r="AE70">
        <f>IF(AND(Rifle!B73=1,Rifle!V73="Yes"),1,0)</f>
        <v>0</v>
      </c>
      <c r="AF70">
        <f>IF(AND(Rifle!B73=2,Rifle!V73="Yes"),1,0)</f>
        <v>0</v>
      </c>
      <c r="AG70">
        <f>IF(AND(Rifle!B73=3,Rifle!V73="Yes"),1,0)</f>
        <v>0</v>
      </c>
      <c r="AH70">
        <f>IF(AND(Rifle!B73=4,Rifle!V73="Yes"),1,0)</f>
        <v>0</v>
      </c>
      <c r="AI70">
        <f>IF(AND(Rifle!B73=5,Rifle!V73="Yes"),1,0)</f>
        <v>0</v>
      </c>
      <c r="AJ70">
        <f>IF(AND(Rifle!B73=6,Rifle!V73="Yes"),1,0)</f>
        <v>0</v>
      </c>
      <c r="AK70">
        <f>IF(AND(Rifle!B73=7,Rifle!V73="Yes"),1,0)</f>
        <v>0</v>
      </c>
      <c r="AL70">
        <f>IF(AND(Rifle!B73=8,Rifle!V73="Yes"),1,0)</f>
        <v>0</v>
      </c>
      <c r="AN70">
        <f>IF(AND('Sniper Rifle'!B73=1,'Sniper Rifle'!V73="Yes"),1,0)</f>
        <v>0</v>
      </c>
      <c r="AO70">
        <f>IF(AND('Sniper Rifle'!B73=2,'Sniper Rifle'!V73="Yes"),1,0)</f>
        <v>0</v>
      </c>
      <c r="AP70">
        <f>IF(AND('Sniper Rifle'!B73=3,'Sniper Rifle'!V73="Yes"),1,0)</f>
        <v>0</v>
      </c>
      <c r="AQ70">
        <f>IF(AND('Sniper Rifle'!B73=4,'Sniper Rifle'!V73="Yes"),1,0)</f>
        <v>0</v>
      </c>
      <c r="AR70">
        <f>IF(AND('Sniper Rifle'!B73=5,'Sniper Rifle'!V73="Yes"),1,0)</f>
        <v>0</v>
      </c>
      <c r="AS70">
        <f>IF(AND('Sniper Rifle'!B73=6,'Sniper Rifle'!V73="Yes"),1,0)</f>
        <v>0</v>
      </c>
      <c r="AT70">
        <f>IF(AND('Sniper Rifle'!B73=7,'Sniper Rifle'!V73="Yes"),1,0)</f>
        <v>0</v>
      </c>
      <c r="AU70">
        <f>IF(AND('Sniper Rifle'!B73=8,'Sniper Rifle'!V73="Yes"),1,0)</f>
        <v>0</v>
      </c>
      <c r="AW70">
        <f>IF(AND('Spacer Rifle'!B73=1,'Spacer Rifle'!V73="Yes"),1,0)</f>
        <v>0</v>
      </c>
      <c r="AX70">
        <f>IF(AND('Spacer Rifle'!B73=2,'Spacer Rifle'!V73="Yes"),1,0)</f>
        <v>0</v>
      </c>
      <c r="AY70">
        <f>IF(AND('Spacer Rifle'!B73=3,'Spacer Rifle'!V73="Yes"),1,0)</f>
        <v>0</v>
      </c>
      <c r="AZ70">
        <f>IF(AND('Spacer Rifle'!B73=4,'Spacer Rifle'!V73="Yes"),1,0)</f>
        <v>0</v>
      </c>
      <c r="BA70">
        <f>IF(AND('Spacer Rifle'!B73=5,'Spacer Rifle'!V73="Yes"),1,0)</f>
        <v>0</v>
      </c>
      <c r="BB70">
        <f>IF(AND('Spacer Rifle'!B73=6,'Spacer Rifle'!V73="Yes"),1,0)</f>
        <v>0</v>
      </c>
      <c r="BC70">
        <f>IF(AND('Spacer Rifle'!B73=7,'Spacer Rifle'!V73="Yes"),1,0)</f>
        <v>0</v>
      </c>
      <c r="BD70">
        <f>IF(AND('Spacer Rifle'!B73=8,'Spacer Rifle'!V73="Yes"),1,0)</f>
        <v>0</v>
      </c>
      <c r="BF70">
        <f>IF(AND(LMG!B74=1,LMG!V74="Yes"),1,0)</f>
        <v>0</v>
      </c>
      <c r="BG70">
        <f>IF(AND(LMG!B74=2,LMG!V74="Yes"),1,0)</f>
        <v>0</v>
      </c>
      <c r="BH70">
        <f>IF(AND(LMG!B74=3,LMG!V74="Yes"),1,0)</f>
        <v>0</v>
      </c>
      <c r="BI70">
        <f>IF(AND(LMG!B74=4,LMG!V74="Yes"),1,0)</f>
        <v>0</v>
      </c>
      <c r="BJ70">
        <f>IF(AND(LMG!B74=5,LMG!V74="Yes"),1,0)</f>
        <v>0</v>
      </c>
      <c r="BK70">
        <f>IF(AND(LMG!B74=6,LMG!V74="Yes"),1,0)</f>
        <v>0</v>
      </c>
      <c r="BL70">
        <f>IF(AND(LMG!B74=7,LMG!V74="Yes"),1,0)</f>
        <v>0</v>
      </c>
      <c r="BM70">
        <f>IF(AND(LMG!B74=8,LMG!V74="Yes"),1,0)</f>
        <v>0</v>
      </c>
      <c r="BO70">
        <f>IF(AND(Shotgun!B74=1,Shotgun!V74="Yes"),1,0)</f>
        <v>0</v>
      </c>
      <c r="BP70">
        <f>IF(AND(Shotgun!B74=2,Shotgun!V74="Yes"),1,0)</f>
        <v>0</v>
      </c>
      <c r="BQ70">
        <f>IF(AND(Shotgun!B74=3,Shotgun!V74="Yes"),1,0)</f>
        <v>0</v>
      </c>
      <c r="BR70">
        <f>IF(AND(Shotgun!B74=4,Shotgun!V74="Yes"),1,0)</f>
        <v>0</v>
      </c>
      <c r="BS70">
        <f>IF(AND(Shotgun!B74=5,Shotgun!V74="Yes"),1,0)</f>
        <v>0</v>
      </c>
      <c r="BT70">
        <f>IF(AND(Shotgun!B74=6,Shotgun!V74="Yes"),1,0)</f>
        <v>0</v>
      </c>
      <c r="BU70">
        <f>IF(AND(Shotgun!B74=7,Shotgun!V74="Yes"),1,0)</f>
        <v>0</v>
      </c>
      <c r="BV70">
        <f>IF(AND(Shotgun!B74=8,Shotgun!V74="Yes"),1,0)</f>
        <v>0</v>
      </c>
      <c r="BX70">
        <f>IF(AND(Melee!B72=1,Melee!S72="Yes"),1,0)</f>
        <v>0</v>
      </c>
      <c r="BY70">
        <f>IF(AND(Melee!B72=2,Melee!S72="Yes"),1,0)</f>
        <v>0</v>
      </c>
      <c r="BZ70">
        <f>IF(AND(Melee!B72=3,Melee!S72="Yes"),1,0)</f>
        <v>0</v>
      </c>
      <c r="CA70">
        <f>IF(AND(Melee!B72=4,Melee!S72="Yes"),1,0)</f>
        <v>0</v>
      </c>
      <c r="CB70">
        <f>IF(AND(Melee!B72=5,Melee!S72="Yes"),1,0)</f>
        <v>0</v>
      </c>
      <c r="CC70">
        <f>IF(AND(Melee!B72=6,Melee!S72="Yes"),1,0)</f>
        <v>0</v>
      </c>
      <c r="CD70">
        <f>IF(AND(Melee!B72=7,Melee!S72="Yes"),1,0)</f>
        <v>0</v>
      </c>
      <c r="CE70">
        <f>IF(AND(Melee!B72=8,Melee!S72="Yes"),1,0)</f>
        <v>0</v>
      </c>
      <c r="CG70">
        <f>IF(AND(Misc!B71=1,Misc!O71="Yes"),1,0)</f>
        <v>0</v>
      </c>
      <c r="CH70">
        <f>IF(AND(Misc!B71=2,Misc!O71="Yes"),1,0)</f>
        <v>0</v>
      </c>
      <c r="CI70">
        <f>IF(AND(Misc!B71=3,Misc!O71="Yes"),1,0)</f>
        <v>0</v>
      </c>
      <c r="CJ70">
        <f>IF(AND(Misc!B71=4,Misc!O71="Yes"),1,0)</f>
        <v>0</v>
      </c>
      <c r="CK70">
        <f>IF(AND(Misc!B71=5,Misc!O71="Yes"),1,0)</f>
        <v>0</v>
      </c>
      <c r="CL70">
        <f>IF(AND(Misc!B71=6,Misc!O71="Yes"),1,0)</f>
        <v>0</v>
      </c>
      <c r="CM70">
        <f>IF(AND(Misc!B71=7,Misc!O71="Yes"),1,0)</f>
        <v>0</v>
      </c>
      <c r="CN70">
        <f>IF(AND(Misc!B71=8,Misc!O71="Yes"),1,0)</f>
        <v>0</v>
      </c>
    </row>
    <row r="71" spans="4:92">
      <c r="D71">
        <f>IF(AND(Handgun!B74=1,Handgun!V74="Yes"),1,0)</f>
        <v>0</v>
      </c>
      <c r="E71">
        <f>IF(AND(Handgun!B74=2,Handgun!V74="Yes"),1,0)</f>
        <v>0</v>
      </c>
      <c r="F71">
        <f>IF(AND(Handgun!B74=3,Handgun!V74="Yes"),1,0)</f>
        <v>0</v>
      </c>
      <c r="G71">
        <f>IF(AND(Handgun!B74=4,Handgun!V74="Yes"),1,0)</f>
        <v>0</v>
      </c>
      <c r="H71">
        <f>IF(AND(Handgun!B74=5,Handgun!V74="Yes"),1,0)</f>
        <v>0</v>
      </c>
      <c r="I71">
        <f>IF(AND(Handgun!B74=6,Handgun!V74="Yes"),1,0)</f>
        <v>0</v>
      </c>
      <c r="J71">
        <f>IF(AND(Handgun!B74=7,Handgun!V74="Yes"),1,0)</f>
        <v>0</v>
      </c>
      <c r="K71">
        <f>IF(AND(Handgun!B74=8,Handgun!V74="Yes"),1,0)</f>
        <v>0</v>
      </c>
      <c r="M71">
        <f>IF(AND(Revolver!B74=1,Revolver!V74="Yes"),1,0)</f>
        <v>0</v>
      </c>
      <c r="N71">
        <f>IF(AND(Revolver!B74=1,Revolver!V74="Yes"),1,0)</f>
        <v>0</v>
      </c>
      <c r="O71">
        <f>IF(AND(Revolver!B74=1,Revolver!V74="Yes"),1,0)</f>
        <v>0</v>
      </c>
      <c r="P71">
        <f>IF(AND(Revolver!B74=1,Revolver!V74="Yes"),1,0)</f>
        <v>0</v>
      </c>
      <c r="Q71">
        <f>IF(AND(Revolver!B74=5,Revolver!V74="Yes"),1,0)</f>
        <v>0</v>
      </c>
      <c r="R71">
        <f>IF(AND(Revolver!B74=6,Revolver!V74="Yes"),1,0)</f>
        <v>0</v>
      </c>
      <c r="S71">
        <f>IF(AND(Revolver!B74=7,Revolver!V74="Yes"),1,0)</f>
        <v>0</v>
      </c>
      <c r="T71">
        <f>IF(AND(Revolver!B74=8,Revolver!V74="Yes"),1,0)</f>
        <v>0</v>
      </c>
      <c r="V71">
        <f>IF(AND(SMG!B75=1,SMG!V75="Yes"),1,0)</f>
        <v>0</v>
      </c>
      <c r="W71">
        <f>IF(AND(SMG!B75=2,SMG!V75="Yes"),1,0)</f>
        <v>0</v>
      </c>
      <c r="X71">
        <f>IF(AND(SMG!B75=3,SMG!V75="Yes"),1,0)</f>
        <v>0</v>
      </c>
      <c r="Y71">
        <f>IF(AND(SMG!B75=4,SMG!V75="Yes"),1,0)</f>
        <v>0</v>
      </c>
      <c r="Z71">
        <f>IF(AND(SMG!B75=5,SMG!V75="Yes"),1,0)</f>
        <v>0</v>
      </c>
      <c r="AA71">
        <f>IF(AND(SMG!B75=6,SMG!V75="Yes"),1,0)</f>
        <v>0</v>
      </c>
      <c r="AB71">
        <f>IF(AND(SMG!B75=7,SMG!V75="Yes"),1,0)</f>
        <v>0</v>
      </c>
      <c r="AC71">
        <f>IF(AND(SMG!B75=8,SMG!V75="Yes"),1,0)</f>
        <v>0</v>
      </c>
      <c r="AE71">
        <f>IF(AND(Rifle!B74=1,Rifle!V74="Yes"),1,0)</f>
        <v>0</v>
      </c>
      <c r="AF71">
        <f>IF(AND(Rifle!B74=2,Rifle!V74="Yes"),1,0)</f>
        <v>0</v>
      </c>
      <c r="AG71">
        <f>IF(AND(Rifle!B74=3,Rifle!V74="Yes"),1,0)</f>
        <v>0</v>
      </c>
      <c r="AH71">
        <f>IF(AND(Rifle!B74=4,Rifle!V74="Yes"),1,0)</f>
        <v>0</v>
      </c>
      <c r="AI71">
        <f>IF(AND(Rifle!B74=5,Rifle!V74="Yes"),1,0)</f>
        <v>0</v>
      </c>
      <c r="AJ71">
        <f>IF(AND(Rifle!B74=6,Rifle!V74="Yes"),1,0)</f>
        <v>0</v>
      </c>
      <c r="AK71">
        <f>IF(AND(Rifle!B74=7,Rifle!V74="Yes"),1,0)</f>
        <v>0</v>
      </c>
      <c r="AL71">
        <f>IF(AND(Rifle!B74=8,Rifle!V74="Yes"),1,0)</f>
        <v>0</v>
      </c>
      <c r="AN71">
        <f>IF(AND('Sniper Rifle'!B74=1,'Sniper Rifle'!V74="Yes"),1,0)</f>
        <v>0</v>
      </c>
      <c r="AO71">
        <f>IF(AND('Sniper Rifle'!B74=2,'Sniper Rifle'!V74="Yes"),1,0)</f>
        <v>0</v>
      </c>
      <c r="AP71">
        <f>IF(AND('Sniper Rifle'!B74=3,'Sniper Rifle'!V74="Yes"),1,0)</f>
        <v>0</v>
      </c>
      <c r="AQ71">
        <f>IF(AND('Sniper Rifle'!B74=4,'Sniper Rifle'!V74="Yes"),1,0)</f>
        <v>0</v>
      </c>
      <c r="AR71">
        <f>IF(AND('Sniper Rifle'!B74=5,'Sniper Rifle'!V74="Yes"),1,0)</f>
        <v>0</v>
      </c>
      <c r="AS71">
        <f>IF(AND('Sniper Rifle'!B74=6,'Sniper Rifle'!V74="Yes"),1,0)</f>
        <v>0</v>
      </c>
      <c r="AT71">
        <f>IF(AND('Sniper Rifle'!B74=7,'Sniper Rifle'!V74="Yes"),1,0)</f>
        <v>0</v>
      </c>
      <c r="AU71">
        <f>IF(AND('Sniper Rifle'!B74=8,'Sniper Rifle'!V74="Yes"),1,0)</f>
        <v>0</v>
      </c>
      <c r="AW71">
        <f>IF(AND('Spacer Rifle'!B74=1,'Spacer Rifle'!V74="Yes"),1,0)</f>
        <v>0</v>
      </c>
      <c r="AX71">
        <f>IF(AND('Spacer Rifle'!B74=2,'Spacer Rifle'!V74="Yes"),1,0)</f>
        <v>0</v>
      </c>
      <c r="AY71">
        <f>IF(AND('Spacer Rifle'!B74=3,'Spacer Rifle'!V74="Yes"),1,0)</f>
        <v>0</v>
      </c>
      <c r="AZ71">
        <f>IF(AND('Spacer Rifle'!B74=4,'Spacer Rifle'!V74="Yes"),1,0)</f>
        <v>0</v>
      </c>
      <c r="BA71">
        <f>IF(AND('Spacer Rifle'!B74=5,'Spacer Rifle'!V74="Yes"),1,0)</f>
        <v>0</v>
      </c>
      <c r="BB71">
        <f>IF(AND('Spacer Rifle'!B74=6,'Spacer Rifle'!V74="Yes"),1,0)</f>
        <v>0</v>
      </c>
      <c r="BC71">
        <f>IF(AND('Spacer Rifle'!B74=7,'Spacer Rifle'!V74="Yes"),1,0)</f>
        <v>0</v>
      </c>
      <c r="BD71">
        <f>IF(AND('Spacer Rifle'!B74=8,'Spacer Rifle'!V74="Yes"),1,0)</f>
        <v>0</v>
      </c>
      <c r="BF71">
        <f>IF(AND(LMG!B75=1,LMG!V75="Yes"),1,0)</f>
        <v>0</v>
      </c>
      <c r="BG71">
        <f>IF(AND(LMG!B75=2,LMG!V75="Yes"),1,0)</f>
        <v>0</v>
      </c>
      <c r="BH71">
        <f>IF(AND(LMG!B75=3,LMG!V75="Yes"),1,0)</f>
        <v>0</v>
      </c>
      <c r="BI71">
        <f>IF(AND(LMG!B75=4,LMG!V75="Yes"),1,0)</f>
        <v>0</v>
      </c>
      <c r="BJ71">
        <f>IF(AND(LMG!B75=5,LMG!V75="Yes"),1,0)</f>
        <v>0</v>
      </c>
      <c r="BK71">
        <f>IF(AND(LMG!B75=6,LMG!V75="Yes"),1,0)</f>
        <v>0</v>
      </c>
      <c r="BL71">
        <f>IF(AND(LMG!B75=7,LMG!V75="Yes"),1,0)</f>
        <v>0</v>
      </c>
      <c r="BM71">
        <f>IF(AND(LMG!B75=8,LMG!V75="Yes"),1,0)</f>
        <v>0</v>
      </c>
      <c r="BO71">
        <f>IF(AND(Shotgun!B75=1,Shotgun!V75="Yes"),1,0)</f>
        <v>0</v>
      </c>
      <c r="BP71">
        <f>IF(AND(Shotgun!B75=2,Shotgun!V75="Yes"),1,0)</f>
        <v>0</v>
      </c>
      <c r="BQ71">
        <f>IF(AND(Shotgun!B75=3,Shotgun!V75="Yes"),1,0)</f>
        <v>0</v>
      </c>
      <c r="BR71">
        <f>IF(AND(Shotgun!B75=4,Shotgun!V75="Yes"),1,0)</f>
        <v>0</v>
      </c>
      <c r="BS71">
        <f>IF(AND(Shotgun!B75=5,Shotgun!V75="Yes"),1,0)</f>
        <v>0</v>
      </c>
      <c r="BT71">
        <f>IF(AND(Shotgun!B75=6,Shotgun!V75="Yes"),1,0)</f>
        <v>0</v>
      </c>
      <c r="BU71">
        <f>IF(AND(Shotgun!B75=7,Shotgun!V75="Yes"),1,0)</f>
        <v>0</v>
      </c>
      <c r="BV71">
        <f>IF(AND(Shotgun!B75=8,Shotgun!V75="Yes"),1,0)</f>
        <v>0</v>
      </c>
      <c r="BX71">
        <f>IF(AND(Melee!B73=1,Melee!S73="Yes"),1,0)</f>
        <v>0</v>
      </c>
      <c r="BY71">
        <f>IF(AND(Melee!B73=2,Melee!S73="Yes"),1,0)</f>
        <v>0</v>
      </c>
      <c r="BZ71">
        <f>IF(AND(Melee!B73=3,Melee!S73="Yes"),1,0)</f>
        <v>0</v>
      </c>
      <c r="CA71">
        <f>IF(AND(Melee!B73=4,Melee!S73="Yes"),1,0)</f>
        <v>0</v>
      </c>
      <c r="CB71">
        <f>IF(AND(Melee!B73=5,Melee!S73="Yes"),1,0)</f>
        <v>0</v>
      </c>
      <c r="CC71">
        <f>IF(AND(Melee!B73=6,Melee!S73="Yes"),1,0)</f>
        <v>0</v>
      </c>
      <c r="CD71">
        <f>IF(AND(Melee!B73=7,Melee!S73="Yes"),1,0)</f>
        <v>0</v>
      </c>
      <c r="CE71">
        <f>IF(AND(Melee!B73=8,Melee!S73="Yes"),1,0)</f>
        <v>0</v>
      </c>
      <c r="CG71">
        <f>IF(AND(Misc!B72=1,Misc!O72="Yes"),1,0)</f>
        <v>0</v>
      </c>
      <c r="CH71">
        <f>IF(AND(Misc!B72=2,Misc!O72="Yes"),1,0)</f>
        <v>0</v>
      </c>
      <c r="CI71">
        <f>IF(AND(Misc!B72=3,Misc!O72="Yes"),1,0)</f>
        <v>0</v>
      </c>
      <c r="CJ71">
        <f>IF(AND(Misc!B72=4,Misc!O72="Yes"),1,0)</f>
        <v>0</v>
      </c>
      <c r="CK71">
        <f>IF(AND(Misc!B72=5,Misc!O72="Yes"),1,0)</f>
        <v>0</v>
      </c>
      <c r="CL71">
        <f>IF(AND(Misc!B72=6,Misc!O72="Yes"),1,0)</f>
        <v>0</v>
      </c>
      <c r="CM71">
        <f>IF(AND(Misc!B72=7,Misc!O72="Yes"),1,0)</f>
        <v>0</v>
      </c>
      <c r="CN71">
        <f>IF(AND(Misc!B72=8,Misc!O72="Yes"),1,0)</f>
        <v>0</v>
      </c>
    </row>
    <row r="72" spans="4:92">
      <c r="D72">
        <f>IF(AND(Handgun!B75=1,Handgun!V75="Yes"),1,0)</f>
        <v>0</v>
      </c>
      <c r="E72">
        <f>IF(AND(Handgun!B75=2,Handgun!V75="Yes"),1,0)</f>
        <v>0</v>
      </c>
      <c r="F72">
        <f>IF(AND(Handgun!B75=3,Handgun!V75="Yes"),1,0)</f>
        <v>0</v>
      </c>
      <c r="G72">
        <f>IF(AND(Handgun!B75=4,Handgun!V75="Yes"),1,0)</f>
        <v>0</v>
      </c>
      <c r="H72">
        <f>IF(AND(Handgun!B75=5,Handgun!V75="Yes"),1,0)</f>
        <v>0</v>
      </c>
      <c r="I72">
        <f>IF(AND(Handgun!B75=6,Handgun!V75="Yes"),1,0)</f>
        <v>0</v>
      </c>
      <c r="J72">
        <f>IF(AND(Handgun!B75=7,Handgun!V75="Yes"),1,0)</f>
        <v>0</v>
      </c>
      <c r="K72">
        <f>IF(AND(Handgun!B75=8,Handgun!V75="Yes"),1,0)</f>
        <v>0</v>
      </c>
      <c r="M72">
        <f>IF(AND(Revolver!B75=1,Revolver!V75="Yes"),1,0)</f>
        <v>0</v>
      </c>
      <c r="N72">
        <f>IF(AND(Revolver!B75=1,Revolver!V75="Yes"),1,0)</f>
        <v>0</v>
      </c>
      <c r="O72">
        <f>IF(AND(Revolver!B75=1,Revolver!V75="Yes"),1,0)</f>
        <v>0</v>
      </c>
      <c r="P72">
        <f>IF(AND(Revolver!B75=1,Revolver!V75="Yes"),1,0)</f>
        <v>0</v>
      </c>
      <c r="Q72">
        <f>IF(AND(Revolver!B75=5,Revolver!V75="Yes"),1,0)</f>
        <v>0</v>
      </c>
      <c r="R72">
        <f>IF(AND(Revolver!B75=6,Revolver!V75="Yes"),1,0)</f>
        <v>0</v>
      </c>
      <c r="S72">
        <f>IF(AND(Revolver!B75=7,Revolver!V75="Yes"),1,0)</f>
        <v>0</v>
      </c>
      <c r="T72">
        <f>IF(AND(Revolver!B75=8,Revolver!V75="Yes"),1,0)</f>
        <v>0</v>
      </c>
      <c r="V72">
        <f>IF(AND(SMG!B76=1,SMG!V76="Yes"),1,0)</f>
        <v>0</v>
      </c>
      <c r="W72">
        <f>IF(AND(SMG!B76=2,SMG!V76="Yes"),1,0)</f>
        <v>0</v>
      </c>
      <c r="X72">
        <f>IF(AND(SMG!B76=3,SMG!V76="Yes"),1,0)</f>
        <v>0</v>
      </c>
      <c r="Y72">
        <f>IF(AND(SMG!B76=4,SMG!V76="Yes"),1,0)</f>
        <v>0</v>
      </c>
      <c r="Z72">
        <f>IF(AND(SMG!B76=5,SMG!V76="Yes"),1,0)</f>
        <v>0</v>
      </c>
      <c r="AA72">
        <f>IF(AND(SMG!B76=6,SMG!V76="Yes"),1,0)</f>
        <v>0</v>
      </c>
      <c r="AB72">
        <f>IF(AND(SMG!B76=7,SMG!V76="Yes"),1,0)</f>
        <v>0</v>
      </c>
      <c r="AC72">
        <f>IF(AND(SMG!B76=8,SMG!V76="Yes"),1,0)</f>
        <v>0</v>
      </c>
      <c r="AE72">
        <f>IF(AND(Rifle!B75=1,Rifle!V75="Yes"),1,0)</f>
        <v>0</v>
      </c>
      <c r="AF72">
        <f>IF(AND(Rifle!B75=2,Rifle!V75="Yes"),1,0)</f>
        <v>0</v>
      </c>
      <c r="AG72">
        <f>IF(AND(Rifle!B75=3,Rifle!V75="Yes"),1,0)</f>
        <v>0</v>
      </c>
      <c r="AH72">
        <f>IF(AND(Rifle!B75=4,Rifle!V75="Yes"),1,0)</f>
        <v>0</v>
      </c>
      <c r="AI72">
        <f>IF(AND(Rifle!B75=5,Rifle!V75="Yes"),1,0)</f>
        <v>0</v>
      </c>
      <c r="AJ72">
        <f>IF(AND(Rifle!B75=6,Rifle!V75="Yes"),1,0)</f>
        <v>0</v>
      </c>
      <c r="AK72">
        <f>IF(AND(Rifle!B75=7,Rifle!V75="Yes"),1,0)</f>
        <v>0</v>
      </c>
      <c r="AL72">
        <f>IF(AND(Rifle!B75=8,Rifle!V75="Yes"),1,0)</f>
        <v>0</v>
      </c>
      <c r="AN72">
        <f>IF(AND('Sniper Rifle'!B75=1,'Sniper Rifle'!V75="Yes"),1,0)</f>
        <v>0</v>
      </c>
      <c r="AO72">
        <f>IF(AND('Sniper Rifle'!B75=2,'Sniper Rifle'!V75="Yes"),1,0)</f>
        <v>0</v>
      </c>
      <c r="AP72">
        <f>IF(AND('Sniper Rifle'!B75=3,'Sniper Rifle'!V75="Yes"),1,0)</f>
        <v>0</v>
      </c>
      <c r="AQ72">
        <f>IF(AND('Sniper Rifle'!B75=4,'Sniper Rifle'!V75="Yes"),1,0)</f>
        <v>0</v>
      </c>
      <c r="AR72">
        <f>IF(AND('Sniper Rifle'!B75=5,'Sniper Rifle'!V75="Yes"),1,0)</f>
        <v>0</v>
      </c>
      <c r="AS72">
        <f>IF(AND('Sniper Rifle'!B75=6,'Sniper Rifle'!V75="Yes"),1,0)</f>
        <v>0</v>
      </c>
      <c r="AT72">
        <f>IF(AND('Sniper Rifle'!B75=7,'Sniper Rifle'!V75="Yes"),1,0)</f>
        <v>0</v>
      </c>
      <c r="AU72">
        <f>IF(AND('Sniper Rifle'!B75=8,'Sniper Rifle'!V75="Yes"),1,0)</f>
        <v>0</v>
      </c>
      <c r="AW72">
        <f>IF(AND('Spacer Rifle'!B75=1,'Spacer Rifle'!V75="Yes"),1,0)</f>
        <v>0</v>
      </c>
      <c r="AX72">
        <f>IF(AND('Spacer Rifle'!B75=2,'Spacer Rifle'!V75="Yes"),1,0)</f>
        <v>0</v>
      </c>
      <c r="AY72">
        <f>IF(AND('Spacer Rifle'!B75=3,'Spacer Rifle'!V75="Yes"),1,0)</f>
        <v>0</v>
      </c>
      <c r="AZ72">
        <f>IF(AND('Spacer Rifle'!B75=4,'Spacer Rifle'!V75="Yes"),1,0)</f>
        <v>0</v>
      </c>
      <c r="BA72">
        <f>IF(AND('Spacer Rifle'!B75=5,'Spacer Rifle'!V75="Yes"),1,0)</f>
        <v>0</v>
      </c>
      <c r="BB72">
        <f>IF(AND('Spacer Rifle'!B75=6,'Spacer Rifle'!V75="Yes"),1,0)</f>
        <v>0</v>
      </c>
      <c r="BC72">
        <f>IF(AND('Spacer Rifle'!B75=7,'Spacer Rifle'!V75="Yes"),1,0)</f>
        <v>0</v>
      </c>
      <c r="BD72">
        <f>IF(AND('Spacer Rifle'!B75=8,'Spacer Rifle'!V75="Yes"),1,0)</f>
        <v>0</v>
      </c>
      <c r="BF72">
        <f>IF(AND(LMG!B76=1,LMG!V76="Yes"),1,0)</f>
        <v>0</v>
      </c>
      <c r="BG72">
        <f>IF(AND(LMG!B76=2,LMG!V76="Yes"),1,0)</f>
        <v>0</v>
      </c>
      <c r="BH72">
        <f>IF(AND(LMG!B76=3,LMG!V76="Yes"),1,0)</f>
        <v>0</v>
      </c>
      <c r="BI72">
        <f>IF(AND(LMG!B76=4,LMG!V76="Yes"),1,0)</f>
        <v>0</v>
      </c>
      <c r="BJ72">
        <f>IF(AND(LMG!B76=5,LMG!V76="Yes"),1,0)</f>
        <v>0</v>
      </c>
      <c r="BK72">
        <f>IF(AND(LMG!B76=6,LMG!V76="Yes"),1,0)</f>
        <v>0</v>
      </c>
      <c r="BL72">
        <f>IF(AND(LMG!B76=7,LMG!V76="Yes"),1,0)</f>
        <v>0</v>
      </c>
      <c r="BM72">
        <f>IF(AND(LMG!B76=8,LMG!V76="Yes"),1,0)</f>
        <v>0</v>
      </c>
      <c r="BO72">
        <f>IF(AND(Shotgun!B76=1,Shotgun!V76="Yes"),1,0)</f>
        <v>0</v>
      </c>
      <c r="BP72">
        <f>IF(AND(Shotgun!B76=2,Shotgun!V76="Yes"),1,0)</f>
        <v>0</v>
      </c>
      <c r="BQ72">
        <f>IF(AND(Shotgun!B76=3,Shotgun!V76="Yes"),1,0)</f>
        <v>0</v>
      </c>
      <c r="BR72">
        <f>IF(AND(Shotgun!B76=4,Shotgun!V76="Yes"),1,0)</f>
        <v>0</v>
      </c>
      <c r="BS72">
        <f>IF(AND(Shotgun!B76=5,Shotgun!V76="Yes"),1,0)</f>
        <v>0</v>
      </c>
      <c r="BT72">
        <f>IF(AND(Shotgun!B76=6,Shotgun!V76="Yes"),1,0)</f>
        <v>0</v>
      </c>
      <c r="BU72">
        <f>IF(AND(Shotgun!B76=7,Shotgun!V76="Yes"),1,0)</f>
        <v>0</v>
      </c>
      <c r="BV72">
        <f>IF(AND(Shotgun!B76=8,Shotgun!V76="Yes"),1,0)</f>
        <v>0</v>
      </c>
      <c r="BX72">
        <f>IF(AND(Melee!B74=1,Melee!S74="Yes"),1,0)</f>
        <v>0</v>
      </c>
      <c r="BY72">
        <f>IF(AND(Melee!B74=2,Melee!S74="Yes"),1,0)</f>
        <v>0</v>
      </c>
      <c r="BZ72">
        <f>IF(AND(Melee!B74=3,Melee!S74="Yes"),1,0)</f>
        <v>0</v>
      </c>
      <c r="CA72">
        <f>IF(AND(Melee!B74=4,Melee!S74="Yes"),1,0)</f>
        <v>0</v>
      </c>
      <c r="CB72">
        <f>IF(AND(Melee!B74=5,Melee!S74="Yes"),1,0)</f>
        <v>0</v>
      </c>
      <c r="CC72">
        <f>IF(AND(Melee!B74=6,Melee!S74="Yes"),1,0)</f>
        <v>0</v>
      </c>
      <c r="CD72">
        <f>IF(AND(Melee!B74=7,Melee!S74="Yes"),1,0)</f>
        <v>0</v>
      </c>
      <c r="CE72">
        <f>IF(AND(Melee!B74=8,Melee!S74="Yes"),1,0)</f>
        <v>0</v>
      </c>
      <c r="CG72">
        <f>IF(AND(Misc!B73=1,Misc!O73="Yes"),1,0)</f>
        <v>0</v>
      </c>
      <c r="CH72">
        <f>IF(AND(Misc!B73=2,Misc!O73="Yes"),1,0)</f>
        <v>0</v>
      </c>
      <c r="CI72">
        <f>IF(AND(Misc!B73=3,Misc!O73="Yes"),1,0)</f>
        <v>0</v>
      </c>
      <c r="CJ72">
        <f>IF(AND(Misc!B73=4,Misc!O73="Yes"),1,0)</f>
        <v>0</v>
      </c>
      <c r="CK72">
        <f>IF(AND(Misc!B73=5,Misc!O73="Yes"),1,0)</f>
        <v>0</v>
      </c>
      <c r="CL72">
        <f>IF(AND(Misc!B73=6,Misc!O73="Yes"),1,0)</f>
        <v>0</v>
      </c>
      <c r="CM72">
        <f>IF(AND(Misc!B73=7,Misc!O73="Yes"),1,0)</f>
        <v>0</v>
      </c>
      <c r="CN72">
        <f>IF(AND(Misc!B73=8,Misc!O73="Yes"),1,0)</f>
        <v>0</v>
      </c>
    </row>
    <row r="73" spans="4:92">
      <c r="D73">
        <f>IF(AND(Handgun!B76=1,Handgun!V76="Yes"),1,0)</f>
        <v>0</v>
      </c>
      <c r="E73">
        <f>IF(AND(Handgun!B76=2,Handgun!V76="Yes"),1,0)</f>
        <v>0</v>
      </c>
      <c r="F73">
        <f>IF(AND(Handgun!B76=3,Handgun!V76="Yes"),1,0)</f>
        <v>0</v>
      </c>
      <c r="G73">
        <f>IF(AND(Handgun!B76=4,Handgun!V76="Yes"),1,0)</f>
        <v>0</v>
      </c>
      <c r="H73">
        <f>IF(AND(Handgun!B76=5,Handgun!V76="Yes"),1,0)</f>
        <v>0</v>
      </c>
      <c r="I73">
        <f>IF(AND(Handgun!B76=6,Handgun!V76="Yes"),1,0)</f>
        <v>0</v>
      </c>
      <c r="J73">
        <f>IF(AND(Handgun!B76=7,Handgun!V76="Yes"),1,0)</f>
        <v>0</v>
      </c>
      <c r="K73">
        <f>IF(AND(Handgun!B76=8,Handgun!V76="Yes"),1,0)</f>
        <v>0</v>
      </c>
      <c r="M73">
        <f>IF(AND(Revolver!B76=1,Revolver!V76="Yes"),1,0)</f>
        <v>0</v>
      </c>
      <c r="N73">
        <f>IF(AND(Revolver!B76=1,Revolver!V76="Yes"),1,0)</f>
        <v>0</v>
      </c>
      <c r="O73">
        <f>IF(AND(Revolver!B76=1,Revolver!V76="Yes"),1,0)</f>
        <v>0</v>
      </c>
      <c r="P73">
        <f>IF(AND(Revolver!B76=1,Revolver!V76="Yes"),1,0)</f>
        <v>0</v>
      </c>
      <c r="Q73">
        <f>IF(AND(Revolver!B76=5,Revolver!V76="Yes"),1,0)</f>
        <v>0</v>
      </c>
      <c r="R73">
        <f>IF(AND(Revolver!B76=6,Revolver!V76="Yes"),1,0)</f>
        <v>0</v>
      </c>
      <c r="S73">
        <f>IF(AND(Revolver!B76=7,Revolver!V76="Yes"),1,0)</f>
        <v>0</v>
      </c>
      <c r="T73">
        <f>IF(AND(Revolver!B76=8,Revolver!V76="Yes"),1,0)</f>
        <v>0</v>
      </c>
      <c r="V73">
        <f>IF(AND(SMG!B77=1,SMG!V77="Yes"),1,0)</f>
        <v>0</v>
      </c>
      <c r="W73">
        <f>IF(AND(SMG!B77=2,SMG!V77="Yes"),1,0)</f>
        <v>0</v>
      </c>
      <c r="X73">
        <f>IF(AND(SMG!B77=3,SMG!V77="Yes"),1,0)</f>
        <v>0</v>
      </c>
      <c r="Y73">
        <f>IF(AND(SMG!B77=4,SMG!V77="Yes"),1,0)</f>
        <v>0</v>
      </c>
      <c r="Z73">
        <f>IF(AND(SMG!B77=5,SMG!V77="Yes"),1,0)</f>
        <v>0</v>
      </c>
      <c r="AA73">
        <f>IF(AND(SMG!B77=6,SMG!V77="Yes"),1,0)</f>
        <v>0</v>
      </c>
      <c r="AB73">
        <f>IF(AND(SMG!B77=7,SMG!V77="Yes"),1,0)</f>
        <v>0</v>
      </c>
      <c r="AC73">
        <f>IF(AND(SMG!B77=8,SMG!V77="Yes"),1,0)</f>
        <v>0</v>
      </c>
      <c r="AE73">
        <f>IF(AND(Rifle!B76=1,Rifle!V76="Yes"),1,0)</f>
        <v>0</v>
      </c>
      <c r="AF73">
        <f>IF(AND(Rifle!B76=2,Rifle!V76="Yes"),1,0)</f>
        <v>0</v>
      </c>
      <c r="AG73">
        <f>IF(AND(Rifle!B76=3,Rifle!V76="Yes"),1,0)</f>
        <v>0</v>
      </c>
      <c r="AH73">
        <f>IF(AND(Rifle!B76=4,Rifle!V76="Yes"),1,0)</f>
        <v>0</v>
      </c>
      <c r="AI73">
        <f>IF(AND(Rifle!B76=5,Rifle!V76="Yes"),1,0)</f>
        <v>0</v>
      </c>
      <c r="AJ73">
        <f>IF(AND(Rifle!B76=6,Rifle!V76="Yes"),1,0)</f>
        <v>0</v>
      </c>
      <c r="AK73">
        <f>IF(AND(Rifle!B76=7,Rifle!V76="Yes"),1,0)</f>
        <v>0</v>
      </c>
      <c r="AL73">
        <f>IF(AND(Rifle!B76=8,Rifle!V76="Yes"),1,0)</f>
        <v>0</v>
      </c>
      <c r="AN73">
        <f>IF(AND('Sniper Rifle'!B76=1,'Sniper Rifle'!V76="Yes"),1,0)</f>
        <v>0</v>
      </c>
      <c r="AO73">
        <f>IF(AND('Sniper Rifle'!B76=2,'Sniper Rifle'!V76="Yes"),1,0)</f>
        <v>0</v>
      </c>
      <c r="AP73">
        <f>IF(AND('Sniper Rifle'!B76=3,'Sniper Rifle'!V76="Yes"),1,0)</f>
        <v>0</v>
      </c>
      <c r="AQ73">
        <f>IF(AND('Sniper Rifle'!B76=4,'Sniper Rifle'!V76="Yes"),1,0)</f>
        <v>0</v>
      </c>
      <c r="AR73">
        <f>IF(AND('Sniper Rifle'!B76=5,'Sniper Rifle'!V76="Yes"),1,0)</f>
        <v>0</v>
      </c>
      <c r="AS73">
        <f>IF(AND('Sniper Rifle'!B76=6,'Sniper Rifle'!V76="Yes"),1,0)</f>
        <v>0</v>
      </c>
      <c r="AT73">
        <f>IF(AND('Sniper Rifle'!B76=7,'Sniper Rifle'!V76="Yes"),1,0)</f>
        <v>0</v>
      </c>
      <c r="AU73">
        <f>IF(AND('Sniper Rifle'!B76=8,'Sniper Rifle'!V76="Yes"),1,0)</f>
        <v>0</v>
      </c>
      <c r="AW73">
        <f>IF(AND('Spacer Rifle'!B76=1,'Spacer Rifle'!V76="Yes"),1,0)</f>
        <v>0</v>
      </c>
      <c r="AX73">
        <f>IF(AND('Spacer Rifle'!B76=2,'Spacer Rifle'!V76="Yes"),1,0)</f>
        <v>0</v>
      </c>
      <c r="AY73">
        <f>IF(AND('Spacer Rifle'!B76=3,'Spacer Rifle'!V76="Yes"),1,0)</f>
        <v>0</v>
      </c>
      <c r="AZ73">
        <f>IF(AND('Spacer Rifle'!B76=4,'Spacer Rifle'!V76="Yes"),1,0)</f>
        <v>0</v>
      </c>
      <c r="BA73">
        <f>IF(AND('Spacer Rifle'!B76=5,'Spacer Rifle'!V76="Yes"),1,0)</f>
        <v>0</v>
      </c>
      <c r="BB73">
        <f>IF(AND('Spacer Rifle'!B76=6,'Spacer Rifle'!V76="Yes"),1,0)</f>
        <v>0</v>
      </c>
      <c r="BC73">
        <f>IF(AND('Spacer Rifle'!B76=7,'Spacer Rifle'!V76="Yes"),1,0)</f>
        <v>0</v>
      </c>
      <c r="BD73">
        <f>IF(AND('Spacer Rifle'!B76=8,'Spacer Rifle'!V76="Yes"),1,0)</f>
        <v>0</v>
      </c>
      <c r="BF73">
        <f>IF(AND(LMG!B77=1,LMG!V77="Yes"),1,0)</f>
        <v>0</v>
      </c>
      <c r="BG73">
        <f>IF(AND(LMG!B77=2,LMG!V77="Yes"),1,0)</f>
        <v>0</v>
      </c>
      <c r="BH73">
        <f>IF(AND(LMG!B77=3,LMG!V77="Yes"),1,0)</f>
        <v>0</v>
      </c>
      <c r="BI73">
        <f>IF(AND(LMG!B77=4,LMG!V77="Yes"),1,0)</f>
        <v>0</v>
      </c>
      <c r="BJ73">
        <f>IF(AND(LMG!B77=5,LMG!V77="Yes"),1,0)</f>
        <v>0</v>
      </c>
      <c r="BK73">
        <f>IF(AND(LMG!B77=6,LMG!V77="Yes"),1,0)</f>
        <v>0</v>
      </c>
      <c r="BL73">
        <f>IF(AND(LMG!B77=7,LMG!V77="Yes"),1,0)</f>
        <v>0</v>
      </c>
      <c r="BM73">
        <f>IF(AND(LMG!B77=8,LMG!V77="Yes"),1,0)</f>
        <v>0</v>
      </c>
      <c r="BO73">
        <f>IF(AND(Shotgun!B77=1,Shotgun!V77="Yes"),1,0)</f>
        <v>0</v>
      </c>
      <c r="BP73">
        <f>IF(AND(Shotgun!B77=2,Shotgun!V77="Yes"),1,0)</f>
        <v>0</v>
      </c>
      <c r="BQ73">
        <f>IF(AND(Shotgun!B77=3,Shotgun!V77="Yes"),1,0)</f>
        <v>0</v>
      </c>
      <c r="BR73">
        <f>IF(AND(Shotgun!B77=4,Shotgun!V77="Yes"),1,0)</f>
        <v>0</v>
      </c>
      <c r="BS73">
        <f>IF(AND(Shotgun!B77=5,Shotgun!V77="Yes"),1,0)</f>
        <v>0</v>
      </c>
      <c r="BT73">
        <f>IF(AND(Shotgun!B77=6,Shotgun!V77="Yes"),1,0)</f>
        <v>0</v>
      </c>
      <c r="BU73">
        <f>IF(AND(Shotgun!B77=7,Shotgun!V77="Yes"),1,0)</f>
        <v>0</v>
      </c>
      <c r="BV73">
        <f>IF(AND(Shotgun!B77=8,Shotgun!V77="Yes"),1,0)</f>
        <v>0</v>
      </c>
      <c r="BX73">
        <f>IF(AND(Melee!B75=1,Melee!S75="Yes"),1,0)</f>
        <v>0</v>
      </c>
      <c r="BY73">
        <f>IF(AND(Melee!B75=2,Melee!S75="Yes"),1,0)</f>
        <v>0</v>
      </c>
      <c r="BZ73">
        <f>IF(AND(Melee!B75=3,Melee!S75="Yes"),1,0)</f>
        <v>0</v>
      </c>
      <c r="CA73">
        <f>IF(AND(Melee!B75=4,Melee!S75="Yes"),1,0)</f>
        <v>0</v>
      </c>
      <c r="CB73">
        <f>IF(AND(Melee!B75=5,Melee!S75="Yes"),1,0)</f>
        <v>0</v>
      </c>
      <c r="CC73">
        <f>IF(AND(Melee!B75=6,Melee!S75="Yes"),1,0)</f>
        <v>0</v>
      </c>
      <c r="CD73">
        <f>IF(AND(Melee!B75=7,Melee!S75="Yes"),1,0)</f>
        <v>0</v>
      </c>
      <c r="CE73">
        <f>IF(AND(Melee!B75=8,Melee!S75="Yes"),1,0)</f>
        <v>0</v>
      </c>
      <c r="CG73">
        <f>IF(AND(Misc!B74=1,Misc!O74="Yes"),1,0)</f>
        <v>0</v>
      </c>
      <c r="CH73">
        <f>IF(AND(Misc!B74=2,Misc!O74="Yes"),1,0)</f>
        <v>0</v>
      </c>
      <c r="CI73">
        <f>IF(AND(Misc!B74=3,Misc!O74="Yes"),1,0)</f>
        <v>0</v>
      </c>
      <c r="CJ73">
        <f>IF(AND(Misc!B74=4,Misc!O74="Yes"),1,0)</f>
        <v>0</v>
      </c>
      <c r="CK73">
        <f>IF(AND(Misc!B74=5,Misc!O74="Yes"),1,0)</f>
        <v>0</v>
      </c>
      <c r="CL73">
        <f>IF(AND(Misc!B74=6,Misc!O74="Yes"),1,0)</f>
        <v>0</v>
      </c>
      <c r="CM73">
        <f>IF(AND(Misc!B74=7,Misc!O74="Yes"),1,0)</f>
        <v>0</v>
      </c>
      <c r="CN73">
        <f>IF(AND(Misc!B74=8,Misc!O74="Yes"),1,0)</f>
        <v>0</v>
      </c>
    </row>
    <row r="74" spans="4:92">
      <c r="D74">
        <f>IF(AND(Handgun!B77=1,Handgun!V77="Yes"),1,0)</f>
        <v>0</v>
      </c>
      <c r="E74">
        <f>IF(AND(Handgun!B77=2,Handgun!V77="Yes"),1,0)</f>
        <v>0</v>
      </c>
      <c r="F74">
        <f>IF(AND(Handgun!B77=3,Handgun!V77="Yes"),1,0)</f>
        <v>0</v>
      </c>
      <c r="G74">
        <f>IF(AND(Handgun!B77=4,Handgun!V77="Yes"),1,0)</f>
        <v>0</v>
      </c>
      <c r="H74">
        <f>IF(AND(Handgun!B77=5,Handgun!V77="Yes"),1,0)</f>
        <v>0</v>
      </c>
      <c r="I74">
        <f>IF(AND(Handgun!B77=6,Handgun!V77="Yes"),1,0)</f>
        <v>0</v>
      </c>
      <c r="J74">
        <f>IF(AND(Handgun!B77=7,Handgun!V77="Yes"),1,0)</f>
        <v>0</v>
      </c>
      <c r="K74">
        <f>IF(AND(Handgun!B77=8,Handgun!V77="Yes"),1,0)</f>
        <v>0</v>
      </c>
      <c r="M74">
        <f>IF(AND(Revolver!B77=1,Revolver!V77="Yes"),1,0)</f>
        <v>0</v>
      </c>
      <c r="N74">
        <f>IF(AND(Revolver!B77=1,Revolver!V77="Yes"),1,0)</f>
        <v>0</v>
      </c>
      <c r="O74">
        <f>IF(AND(Revolver!B77=1,Revolver!V77="Yes"),1,0)</f>
        <v>0</v>
      </c>
      <c r="P74">
        <f>IF(AND(Revolver!B77=1,Revolver!V77="Yes"),1,0)</f>
        <v>0</v>
      </c>
      <c r="Q74">
        <f>IF(AND(Revolver!B77=5,Revolver!V77="Yes"),1,0)</f>
        <v>0</v>
      </c>
      <c r="R74">
        <f>IF(AND(Revolver!B77=6,Revolver!V77="Yes"),1,0)</f>
        <v>0</v>
      </c>
      <c r="S74">
        <f>IF(AND(Revolver!B77=7,Revolver!V77="Yes"),1,0)</f>
        <v>0</v>
      </c>
      <c r="T74">
        <f>IF(AND(Revolver!B77=8,Revolver!V77="Yes"),1,0)</f>
        <v>0</v>
      </c>
      <c r="V74">
        <f>IF(AND(SMG!B78=1,SMG!V78="Yes"),1,0)</f>
        <v>0</v>
      </c>
      <c r="W74">
        <f>IF(AND(SMG!B78=2,SMG!V78="Yes"),1,0)</f>
        <v>0</v>
      </c>
      <c r="X74">
        <f>IF(AND(SMG!B78=3,SMG!V78="Yes"),1,0)</f>
        <v>0</v>
      </c>
      <c r="Y74">
        <f>IF(AND(SMG!B78=4,SMG!V78="Yes"),1,0)</f>
        <v>0</v>
      </c>
      <c r="Z74">
        <f>IF(AND(SMG!B78=5,SMG!V78="Yes"),1,0)</f>
        <v>0</v>
      </c>
      <c r="AA74">
        <f>IF(AND(SMG!B78=6,SMG!V78="Yes"),1,0)</f>
        <v>0</v>
      </c>
      <c r="AB74">
        <f>IF(AND(SMG!B78=7,SMG!V78="Yes"),1,0)</f>
        <v>0</v>
      </c>
      <c r="AC74">
        <f>IF(AND(SMG!B78=8,SMG!V78="Yes"),1,0)</f>
        <v>0</v>
      </c>
      <c r="AE74">
        <f>IF(AND(Rifle!B77=1,Rifle!V77="Yes"),1,0)</f>
        <v>0</v>
      </c>
      <c r="AF74">
        <f>IF(AND(Rifle!B77=2,Rifle!V77="Yes"),1,0)</f>
        <v>0</v>
      </c>
      <c r="AG74">
        <f>IF(AND(Rifle!B77=3,Rifle!V77="Yes"),1,0)</f>
        <v>0</v>
      </c>
      <c r="AH74">
        <f>IF(AND(Rifle!B77=4,Rifle!V77="Yes"),1,0)</f>
        <v>0</v>
      </c>
      <c r="AI74">
        <f>IF(AND(Rifle!B77=5,Rifle!V77="Yes"),1,0)</f>
        <v>0</v>
      </c>
      <c r="AJ74">
        <f>IF(AND(Rifle!B77=6,Rifle!V77="Yes"),1,0)</f>
        <v>0</v>
      </c>
      <c r="AK74">
        <f>IF(AND(Rifle!B77=7,Rifle!V77="Yes"),1,0)</f>
        <v>0</v>
      </c>
      <c r="AL74">
        <f>IF(AND(Rifle!B77=8,Rifle!V77="Yes"),1,0)</f>
        <v>0</v>
      </c>
      <c r="AN74">
        <f>IF(AND('Sniper Rifle'!B77=1,'Sniper Rifle'!V77="Yes"),1,0)</f>
        <v>0</v>
      </c>
      <c r="AO74">
        <f>IF(AND('Sniper Rifle'!B77=2,'Sniper Rifle'!V77="Yes"),1,0)</f>
        <v>0</v>
      </c>
      <c r="AP74">
        <f>IF(AND('Sniper Rifle'!B77=3,'Sniper Rifle'!V77="Yes"),1,0)</f>
        <v>0</v>
      </c>
      <c r="AQ74">
        <f>IF(AND('Sniper Rifle'!B77=4,'Sniper Rifle'!V77="Yes"),1,0)</f>
        <v>0</v>
      </c>
      <c r="AR74">
        <f>IF(AND('Sniper Rifle'!B77=5,'Sniper Rifle'!V77="Yes"),1,0)</f>
        <v>0</v>
      </c>
      <c r="AS74">
        <f>IF(AND('Sniper Rifle'!B77=6,'Sniper Rifle'!V77="Yes"),1,0)</f>
        <v>0</v>
      </c>
      <c r="AT74">
        <f>IF(AND('Sniper Rifle'!B77=7,'Sniper Rifle'!V77="Yes"),1,0)</f>
        <v>0</v>
      </c>
      <c r="AU74">
        <f>IF(AND('Sniper Rifle'!B77=8,'Sniper Rifle'!V77="Yes"),1,0)</f>
        <v>0</v>
      </c>
      <c r="AW74">
        <f>IF(AND('Spacer Rifle'!B77=1,'Spacer Rifle'!V77="Yes"),1,0)</f>
        <v>0</v>
      </c>
      <c r="AX74">
        <f>IF(AND('Spacer Rifle'!B77=2,'Spacer Rifle'!V77="Yes"),1,0)</f>
        <v>0</v>
      </c>
      <c r="AY74">
        <f>IF(AND('Spacer Rifle'!B77=3,'Spacer Rifle'!V77="Yes"),1,0)</f>
        <v>0</v>
      </c>
      <c r="AZ74">
        <f>IF(AND('Spacer Rifle'!B77=4,'Spacer Rifle'!V77="Yes"),1,0)</f>
        <v>0</v>
      </c>
      <c r="BA74">
        <f>IF(AND('Spacer Rifle'!B77=5,'Spacer Rifle'!V77="Yes"),1,0)</f>
        <v>0</v>
      </c>
      <c r="BB74">
        <f>IF(AND('Spacer Rifle'!B77=6,'Spacer Rifle'!V77="Yes"),1,0)</f>
        <v>0</v>
      </c>
      <c r="BC74">
        <f>IF(AND('Spacer Rifle'!B77=7,'Spacer Rifle'!V77="Yes"),1,0)</f>
        <v>0</v>
      </c>
      <c r="BD74">
        <f>IF(AND('Spacer Rifle'!B77=8,'Spacer Rifle'!V77="Yes"),1,0)</f>
        <v>0</v>
      </c>
      <c r="BF74">
        <f>IF(AND(LMG!B78=1,LMG!V78="Yes"),1,0)</f>
        <v>0</v>
      </c>
      <c r="BG74">
        <f>IF(AND(LMG!B78=2,LMG!V78="Yes"),1,0)</f>
        <v>0</v>
      </c>
      <c r="BH74">
        <f>IF(AND(LMG!B78=3,LMG!V78="Yes"),1,0)</f>
        <v>0</v>
      </c>
      <c r="BI74">
        <f>IF(AND(LMG!B78=4,LMG!V78="Yes"),1,0)</f>
        <v>0</v>
      </c>
      <c r="BJ74">
        <f>IF(AND(LMG!B78=5,LMG!V78="Yes"),1,0)</f>
        <v>0</v>
      </c>
      <c r="BK74">
        <f>IF(AND(LMG!B78=6,LMG!V78="Yes"),1,0)</f>
        <v>0</v>
      </c>
      <c r="BL74">
        <f>IF(AND(LMG!B78=7,LMG!V78="Yes"),1,0)</f>
        <v>0</v>
      </c>
      <c r="BM74">
        <f>IF(AND(LMG!B78=8,LMG!V78="Yes"),1,0)</f>
        <v>0</v>
      </c>
      <c r="BO74">
        <f>IF(AND(Shotgun!B78=1,Shotgun!V78="Yes"),1,0)</f>
        <v>0</v>
      </c>
      <c r="BP74">
        <f>IF(AND(Shotgun!B78=2,Shotgun!V78="Yes"),1,0)</f>
        <v>0</v>
      </c>
      <c r="BQ74">
        <f>IF(AND(Shotgun!B78=3,Shotgun!V78="Yes"),1,0)</f>
        <v>0</v>
      </c>
      <c r="BR74">
        <f>IF(AND(Shotgun!B78=4,Shotgun!V78="Yes"),1,0)</f>
        <v>0</v>
      </c>
      <c r="BS74">
        <f>IF(AND(Shotgun!B78=5,Shotgun!V78="Yes"),1,0)</f>
        <v>0</v>
      </c>
      <c r="BT74">
        <f>IF(AND(Shotgun!B78=6,Shotgun!V78="Yes"),1,0)</f>
        <v>0</v>
      </c>
      <c r="BU74">
        <f>IF(AND(Shotgun!B78=7,Shotgun!V78="Yes"),1,0)</f>
        <v>0</v>
      </c>
      <c r="BV74">
        <f>IF(AND(Shotgun!B78=8,Shotgun!V78="Yes"),1,0)</f>
        <v>0</v>
      </c>
      <c r="BX74">
        <f>IF(AND(Melee!B76=1,Melee!S76="Yes"),1,0)</f>
        <v>0</v>
      </c>
      <c r="BY74">
        <f>IF(AND(Melee!B76=2,Melee!S76="Yes"),1,0)</f>
        <v>0</v>
      </c>
      <c r="BZ74">
        <f>IF(AND(Melee!B76=3,Melee!S76="Yes"),1,0)</f>
        <v>0</v>
      </c>
      <c r="CA74">
        <f>IF(AND(Melee!B76=4,Melee!S76="Yes"),1,0)</f>
        <v>0</v>
      </c>
      <c r="CB74">
        <f>IF(AND(Melee!B76=5,Melee!S76="Yes"),1,0)</f>
        <v>0</v>
      </c>
      <c r="CC74">
        <f>IF(AND(Melee!B76=6,Melee!S76="Yes"),1,0)</f>
        <v>0</v>
      </c>
      <c r="CD74">
        <f>IF(AND(Melee!B76=7,Melee!S76="Yes"),1,0)</f>
        <v>0</v>
      </c>
      <c r="CE74">
        <f>IF(AND(Melee!B76=8,Melee!S76="Yes"),1,0)</f>
        <v>0</v>
      </c>
      <c r="CG74">
        <f>IF(AND(Misc!B75=1,Misc!O75="Yes"),1,0)</f>
        <v>0</v>
      </c>
      <c r="CH74">
        <f>IF(AND(Misc!B75=2,Misc!O75="Yes"),1,0)</f>
        <v>0</v>
      </c>
      <c r="CI74">
        <f>IF(AND(Misc!B75=3,Misc!O75="Yes"),1,0)</f>
        <v>0</v>
      </c>
      <c r="CJ74">
        <f>IF(AND(Misc!B75=4,Misc!O75="Yes"),1,0)</f>
        <v>0</v>
      </c>
      <c r="CK74">
        <f>IF(AND(Misc!B75=5,Misc!O75="Yes"),1,0)</f>
        <v>0</v>
      </c>
      <c r="CL74">
        <f>IF(AND(Misc!B75=6,Misc!O75="Yes"),1,0)</f>
        <v>0</v>
      </c>
      <c r="CM74">
        <f>IF(AND(Misc!B75=7,Misc!O75="Yes"),1,0)</f>
        <v>0</v>
      </c>
      <c r="CN74">
        <f>IF(AND(Misc!B75=8,Misc!O75="Yes"),1,0)</f>
        <v>0</v>
      </c>
    </row>
    <row r="75" spans="4:92">
      <c r="D75">
        <f>IF(AND(Handgun!B78=1,Handgun!V78="Yes"),1,0)</f>
        <v>0</v>
      </c>
      <c r="E75">
        <f>IF(AND(Handgun!B78=2,Handgun!V78="Yes"),1,0)</f>
        <v>0</v>
      </c>
      <c r="F75">
        <f>IF(AND(Handgun!B78=3,Handgun!V78="Yes"),1,0)</f>
        <v>0</v>
      </c>
      <c r="G75">
        <f>IF(AND(Handgun!B78=4,Handgun!V78="Yes"),1,0)</f>
        <v>0</v>
      </c>
      <c r="H75">
        <f>IF(AND(Handgun!B78=5,Handgun!V78="Yes"),1,0)</f>
        <v>0</v>
      </c>
      <c r="I75">
        <f>IF(AND(Handgun!B78=6,Handgun!V78="Yes"),1,0)</f>
        <v>0</v>
      </c>
      <c r="J75">
        <f>IF(AND(Handgun!B78=7,Handgun!V78="Yes"),1,0)</f>
        <v>0</v>
      </c>
      <c r="K75">
        <f>IF(AND(Handgun!B78=8,Handgun!V78="Yes"),1,0)</f>
        <v>0</v>
      </c>
      <c r="M75">
        <f>IF(AND(Revolver!B78=1,Revolver!V78="Yes"),1,0)</f>
        <v>0</v>
      </c>
      <c r="N75">
        <f>IF(AND(Revolver!B78=1,Revolver!V78="Yes"),1,0)</f>
        <v>0</v>
      </c>
      <c r="O75">
        <f>IF(AND(Revolver!B78=1,Revolver!V78="Yes"),1,0)</f>
        <v>0</v>
      </c>
      <c r="P75">
        <f>IF(AND(Revolver!B78=1,Revolver!V78="Yes"),1,0)</f>
        <v>0</v>
      </c>
      <c r="Q75">
        <f>IF(AND(Revolver!B78=5,Revolver!V78="Yes"),1,0)</f>
        <v>0</v>
      </c>
      <c r="R75">
        <f>IF(AND(Revolver!B78=6,Revolver!V78="Yes"),1,0)</f>
        <v>0</v>
      </c>
      <c r="S75">
        <f>IF(AND(Revolver!B78=7,Revolver!V78="Yes"),1,0)</f>
        <v>0</v>
      </c>
      <c r="T75">
        <f>IF(AND(Revolver!B78=8,Revolver!V78="Yes"),1,0)</f>
        <v>0</v>
      </c>
      <c r="V75">
        <f>IF(AND(SMG!B79=1,SMG!V79="Yes"),1,0)</f>
        <v>0</v>
      </c>
      <c r="W75">
        <f>IF(AND(SMG!B79=2,SMG!V79="Yes"),1,0)</f>
        <v>0</v>
      </c>
      <c r="X75">
        <f>IF(AND(SMG!B79=3,SMG!V79="Yes"),1,0)</f>
        <v>0</v>
      </c>
      <c r="Y75">
        <f>IF(AND(SMG!B79=4,SMG!V79="Yes"),1,0)</f>
        <v>0</v>
      </c>
      <c r="Z75">
        <f>IF(AND(SMG!B79=5,SMG!V79="Yes"),1,0)</f>
        <v>0</v>
      </c>
      <c r="AA75">
        <f>IF(AND(SMG!B79=6,SMG!V79="Yes"),1,0)</f>
        <v>0</v>
      </c>
      <c r="AB75">
        <f>IF(AND(SMG!B79=7,SMG!V79="Yes"),1,0)</f>
        <v>0</v>
      </c>
      <c r="AC75">
        <f>IF(AND(SMG!B79=8,SMG!V79="Yes"),1,0)</f>
        <v>0</v>
      </c>
      <c r="AE75">
        <f>IF(AND(Rifle!B78=1,Rifle!V78="Yes"),1,0)</f>
        <v>0</v>
      </c>
      <c r="AF75">
        <f>IF(AND(Rifle!B78=2,Rifle!V78="Yes"),1,0)</f>
        <v>0</v>
      </c>
      <c r="AG75">
        <f>IF(AND(Rifle!B78=3,Rifle!V78="Yes"),1,0)</f>
        <v>0</v>
      </c>
      <c r="AH75">
        <f>IF(AND(Rifle!B78=4,Rifle!V78="Yes"),1,0)</f>
        <v>0</v>
      </c>
      <c r="AI75">
        <f>IF(AND(Rifle!B78=5,Rifle!V78="Yes"),1,0)</f>
        <v>0</v>
      </c>
      <c r="AJ75">
        <f>IF(AND(Rifle!B78=6,Rifle!V78="Yes"),1,0)</f>
        <v>0</v>
      </c>
      <c r="AK75">
        <f>IF(AND(Rifle!B78=7,Rifle!V78="Yes"),1,0)</f>
        <v>0</v>
      </c>
      <c r="AL75">
        <f>IF(AND(Rifle!B78=8,Rifle!V78="Yes"),1,0)</f>
        <v>0</v>
      </c>
      <c r="AN75">
        <f>IF(AND('Sniper Rifle'!B78=1,'Sniper Rifle'!V78="Yes"),1,0)</f>
        <v>0</v>
      </c>
      <c r="AO75">
        <f>IF(AND('Sniper Rifle'!B78=2,'Sniper Rifle'!V78="Yes"),1,0)</f>
        <v>0</v>
      </c>
      <c r="AP75">
        <f>IF(AND('Sniper Rifle'!B78=3,'Sniper Rifle'!V78="Yes"),1,0)</f>
        <v>0</v>
      </c>
      <c r="AQ75">
        <f>IF(AND('Sniper Rifle'!B78=4,'Sniper Rifle'!V78="Yes"),1,0)</f>
        <v>0</v>
      </c>
      <c r="AR75">
        <f>IF(AND('Sniper Rifle'!B78=5,'Sniper Rifle'!V78="Yes"),1,0)</f>
        <v>0</v>
      </c>
      <c r="AS75">
        <f>IF(AND('Sniper Rifle'!B78=6,'Sniper Rifle'!V78="Yes"),1,0)</f>
        <v>0</v>
      </c>
      <c r="AT75">
        <f>IF(AND('Sniper Rifle'!B78=7,'Sniper Rifle'!V78="Yes"),1,0)</f>
        <v>0</v>
      </c>
      <c r="AU75">
        <f>IF(AND('Sniper Rifle'!B78=8,'Sniper Rifle'!V78="Yes"),1,0)</f>
        <v>0</v>
      </c>
      <c r="AW75">
        <f>IF(AND('Spacer Rifle'!B78=1,'Spacer Rifle'!V78="Yes"),1,0)</f>
        <v>0</v>
      </c>
      <c r="AX75">
        <f>IF(AND('Spacer Rifle'!B78=2,'Spacer Rifle'!V78="Yes"),1,0)</f>
        <v>0</v>
      </c>
      <c r="AY75">
        <f>IF(AND('Spacer Rifle'!B78=3,'Spacer Rifle'!V78="Yes"),1,0)</f>
        <v>0</v>
      </c>
      <c r="AZ75">
        <f>IF(AND('Spacer Rifle'!B78=4,'Spacer Rifle'!V78="Yes"),1,0)</f>
        <v>0</v>
      </c>
      <c r="BA75">
        <f>IF(AND('Spacer Rifle'!B78=5,'Spacer Rifle'!V78="Yes"),1,0)</f>
        <v>0</v>
      </c>
      <c r="BB75">
        <f>IF(AND('Spacer Rifle'!B78=6,'Spacer Rifle'!V78="Yes"),1,0)</f>
        <v>0</v>
      </c>
      <c r="BC75">
        <f>IF(AND('Spacer Rifle'!B78=7,'Spacer Rifle'!V78="Yes"),1,0)</f>
        <v>0</v>
      </c>
      <c r="BD75">
        <f>IF(AND('Spacer Rifle'!B78=8,'Spacer Rifle'!V78="Yes"),1,0)</f>
        <v>0</v>
      </c>
      <c r="BF75">
        <f>IF(AND(LMG!B79=1,LMG!V79="Yes"),1,0)</f>
        <v>0</v>
      </c>
      <c r="BG75">
        <f>IF(AND(LMG!B79=2,LMG!V79="Yes"),1,0)</f>
        <v>0</v>
      </c>
      <c r="BH75">
        <f>IF(AND(LMG!B79=3,LMG!V79="Yes"),1,0)</f>
        <v>0</v>
      </c>
      <c r="BI75">
        <f>IF(AND(LMG!B79=4,LMG!V79="Yes"),1,0)</f>
        <v>0</v>
      </c>
      <c r="BJ75">
        <f>IF(AND(LMG!B79=5,LMG!V79="Yes"),1,0)</f>
        <v>0</v>
      </c>
      <c r="BK75">
        <f>IF(AND(LMG!B79=6,LMG!V79="Yes"),1,0)</f>
        <v>0</v>
      </c>
      <c r="BL75">
        <f>IF(AND(LMG!B79=7,LMG!V79="Yes"),1,0)</f>
        <v>0</v>
      </c>
      <c r="BM75">
        <f>IF(AND(LMG!B79=8,LMG!V79="Yes"),1,0)</f>
        <v>0</v>
      </c>
      <c r="BO75">
        <f>IF(AND(Shotgun!B79=1,Shotgun!V79="Yes"),1,0)</f>
        <v>0</v>
      </c>
      <c r="BP75">
        <f>IF(AND(Shotgun!B79=2,Shotgun!V79="Yes"),1,0)</f>
        <v>0</v>
      </c>
      <c r="BQ75">
        <f>IF(AND(Shotgun!B79=3,Shotgun!V79="Yes"),1,0)</f>
        <v>0</v>
      </c>
      <c r="BR75">
        <f>IF(AND(Shotgun!B79=4,Shotgun!V79="Yes"),1,0)</f>
        <v>0</v>
      </c>
      <c r="BS75">
        <f>IF(AND(Shotgun!B79=5,Shotgun!V79="Yes"),1,0)</f>
        <v>0</v>
      </c>
      <c r="BT75">
        <f>IF(AND(Shotgun!B79=6,Shotgun!V79="Yes"),1,0)</f>
        <v>0</v>
      </c>
      <c r="BU75">
        <f>IF(AND(Shotgun!B79=7,Shotgun!V79="Yes"),1,0)</f>
        <v>0</v>
      </c>
      <c r="BV75">
        <f>IF(AND(Shotgun!B79=8,Shotgun!V79="Yes"),1,0)</f>
        <v>0</v>
      </c>
      <c r="BX75">
        <f>IF(AND(Melee!B77=1,Melee!S77="Yes"),1,0)</f>
        <v>0</v>
      </c>
      <c r="BY75">
        <f>IF(AND(Melee!B77=2,Melee!S77="Yes"),1,0)</f>
        <v>0</v>
      </c>
      <c r="BZ75">
        <f>IF(AND(Melee!B77=3,Melee!S77="Yes"),1,0)</f>
        <v>0</v>
      </c>
      <c r="CA75">
        <f>IF(AND(Melee!B77=4,Melee!S77="Yes"),1,0)</f>
        <v>0</v>
      </c>
      <c r="CB75">
        <f>IF(AND(Melee!B77=5,Melee!S77="Yes"),1,0)</f>
        <v>0</v>
      </c>
      <c r="CC75">
        <f>IF(AND(Melee!B77=6,Melee!S77="Yes"),1,0)</f>
        <v>0</v>
      </c>
      <c r="CD75">
        <f>IF(AND(Melee!B77=7,Melee!S77="Yes"),1,0)</f>
        <v>0</v>
      </c>
      <c r="CE75">
        <f>IF(AND(Melee!B77=8,Melee!S77="Yes"),1,0)</f>
        <v>0</v>
      </c>
      <c r="CG75">
        <f>IF(AND(Misc!B76=1,Misc!O76="Yes"),1,0)</f>
        <v>0</v>
      </c>
      <c r="CH75">
        <f>IF(AND(Misc!B76=2,Misc!O76="Yes"),1,0)</f>
        <v>0</v>
      </c>
      <c r="CI75">
        <f>IF(AND(Misc!B76=3,Misc!O76="Yes"),1,0)</f>
        <v>0</v>
      </c>
      <c r="CJ75">
        <f>IF(AND(Misc!B76=4,Misc!O76="Yes"),1,0)</f>
        <v>0</v>
      </c>
      <c r="CK75">
        <f>IF(AND(Misc!B76=5,Misc!O76="Yes"),1,0)</f>
        <v>0</v>
      </c>
      <c r="CL75">
        <f>IF(AND(Misc!B76=6,Misc!O76="Yes"),1,0)</f>
        <v>0</v>
      </c>
      <c r="CM75">
        <f>IF(AND(Misc!B76=7,Misc!O76="Yes"),1,0)</f>
        <v>0</v>
      </c>
      <c r="CN75">
        <f>IF(AND(Misc!B76=8,Misc!O76="Yes"),1,0)</f>
        <v>0</v>
      </c>
    </row>
    <row r="76" spans="4:92">
      <c r="D76">
        <f>IF(AND(Handgun!B79=1,Handgun!V79="Yes"),1,0)</f>
        <v>0</v>
      </c>
      <c r="E76">
        <f>IF(AND(Handgun!B79=2,Handgun!V79="Yes"),1,0)</f>
        <v>0</v>
      </c>
      <c r="F76">
        <f>IF(AND(Handgun!B79=3,Handgun!V79="Yes"),1,0)</f>
        <v>0</v>
      </c>
      <c r="G76">
        <f>IF(AND(Handgun!B79=4,Handgun!V79="Yes"),1,0)</f>
        <v>0</v>
      </c>
      <c r="H76">
        <f>IF(AND(Handgun!B79=5,Handgun!V79="Yes"),1,0)</f>
        <v>0</v>
      </c>
      <c r="I76">
        <f>IF(AND(Handgun!B79=6,Handgun!V79="Yes"),1,0)</f>
        <v>0</v>
      </c>
      <c r="J76">
        <f>IF(AND(Handgun!B79=7,Handgun!V79="Yes"),1,0)</f>
        <v>0</v>
      </c>
      <c r="K76">
        <f>IF(AND(Handgun!B79=8,Handgun!V79="Yes"),1,0)</f>
        <v>0</v>
      </c>
      <c r="M76">
        <f>IF(AND(Revolver!B79=1,Revolver!V79="Yes"),1,0)</f>
        <v>0</v>
      </c>
      <c r="N76">
        <f>IF(AND(Revolver!B79=1,Revolver!V79="Yes"),1,0)</f>
        <v>0</v>
      </c>
      <c r="O76">
        <f>IF(AND(Revolver!B79=1,Revolver!V79="Yes"),1,0)</f>
        <v>0</v>
      </c>
      <c r="P76">
        <f>IF(AND(Revolver!B79=1,Revolver!V79="Yes"),1,0)</f>
        <v>0</v>
      </c>
      <c r="Q76">
        <f>IF(AND(Revolver!B79=5,Revolver!V79="Yes"),1,0)</f>
        <v>0</v>
      </c>
      <c r="R76">
        <f>IF(AND(Revolver!B79=6,Revolver!V79="Yes"),1,0)</f>
        <v>0</v>
      </c>
      <c r="S76">
        <f>IF(AND(Revolver!B79=7,Revolver!V79="Yes"),1,0)</f>
        <v>0</v>
      </c>
      <c r="T76">
        <f>IF(AND(Revolver!B79=8,Revolver!V79="Yes"),1,0)</f>
        <v>0</v>
      </c>
      <c r="V76">
        <f>IF(AND(SMG!B80=1,SMG!V80="Yes"),1,0)</f>
        <v>0</v>
      </c>
      <c r="W76">
        <f>IF(AND(SMG!B80=2,SMG!V80="Yes"),1,0)</f>
        <v>0</v>
      </c>
      <c r="X76">
        <f>IF(AND(SMG!B80=3,SMG!V80="Yes"),1,0)</f>
        <v>0</v>
      </c>
      <c r="Y76">
        <f>IF(AND(SMG!B80=4,SMG!V80="Yes"),1,0)</f>
        <v>0</v>
      </c>
      <c r="Z76">
        <f>IF(AND(SMG!B80=5,SMG!V80="Yes"),1,0)</f>
        <v>0</v>
      </c>
      <c r="AA76">
        <f>IF(AND(SMG!B80=6,SMG!V80="Yes"),1,0)</f>
        <v>0</v>
      </c>
      <c r="AB76">
        <f>IF(AND(SMG!B80=7,SMG!V80="Yes"),1,0)</f>
        <v>0</v>
      </c>
      <c r="AC76">
        <f>IF(AND(SMG!B80=8,SMG!V80="Yes"),1,0)</f>
        <v>0</v>
      </c>
      <c r="AE76">
        <f>IF(AND(Rifle!B79=1,Rifle!V79="Yes"),1,0)</f>
        <v>0</v>
      </c>
      <c r="AF76">
        <f>IF(AND(Rifle!B79=2,Rifle!V79="Yes"),1,0)</f>
        <v>0</v>
      </c>
      <c r="AG76">
        <f>IF(AND(Rifle!B79=3,Rifle!V79="Yes"),1,0)</f>
        <v>0</v>
      </c>
      <c r="AH76">
        <f>IF(AND(Rifle!B79=4,Rifle!V79="Yes"),1,0)</f>
        <v>0</v>
      </c>
      <c r="AI76">
        <f>IF(AND(Rifle!B79=5,Rifle!V79="Yes"),1,0)</f>
        <v>0</v>
      </c>
      <c r="AJ76">
        <f>IF(AND(Rifle!B79=6,Rifle!V79="Yes"),1,0)</f>
        <v>0</v>
      </c>
      <c r="AK76">
        <f>IF(AND(Rifle!B79=7,Rifle!V79="Yes"),1,0)</f>
        <v>0</v>
      </c>
      <c r="AL76">
        <f>IF(AND(Rifle!B79=8,Rifle!V79="Yes"),1,0)</f>
        <v>0</v>
      </c>
      <c r="AN76">
        <f>IF(AND('Sniper Rifle'!B79=1,'Sniper Rifle'!V79="Yes"),1,0)</f>
        <v>0</v>
      </c>
      <c r="AO76">
        <f>IF(AND('Sniper Rifle'!B79=2,'Sniper Rifle'!V79="Yes"),1,0)</f>
        <v>0</v>
      </c>
      <c r="AP76">
        <f>IF(AND('Sniper Rifle'!B79=3,'Sniper Rifle'!V79="Yes"),1,0)</f>
        <v>0</v>
      </c>
      <c r="AQ76">
        <f>IF(AND('Sniper Rifle'!B79=4,'Sniper Rifle'!V79="Yes"),1,0)</f>
        <v>0</v>
      </c>
      <c r="AR76">
        <f>IF(AND('Sniper Rifle'!B79=5,'Sniper Rifle'!V79="Yes"),1,0)</f>
        <v>0</v>
      </c>
      <c r="AS76">
        <f>IF(AND('Sniper Rifle'!B79=6,'Sniper Rifle'!V79="Yes"),1,0)</f>
        <v>0</v>
      </c>
      <c r="AT76">
        <f>IF(AND('Sniper Rifle'!B79=7,'Sniper Rifle'!V79="Yes"),1,0)</f>
        <v>0</v>
      </c>
      <c r="AU76">
        <f>IF(AND('Sniper Rifle'!B79=8,'Sniper Rifle'!V79="Yes"),1,0)</f>
        <v>0</v>
      </c>
      <c r="AW76">
        <f>IF(AND('Spacer Rifle'!B79=1,'Spacer Rifle'!V79="Yes"),1,0)</f>
        <v>0</v>
      </c>
      <c r="AX76">
        <f>IF(AND('Spacer Rifle'!B79=2,'Spacer Rifle'!V79="Yes"),1,0)</f>
        <v>0</v>
      </c>
      <c r="AY76">
        <f>IF(AND('Spacer Rifle'!B79=3,'Spacer Rifle'!V79="Yes"),1,0)</f>
        <v>0</v>
      </c>
      <c r="AZ76">
        <f>IF(AND('Spacer Rifle'!B79=4,'Spacer Rifle'!V79="Yes"),1,0)</f>
        <v>0</v>
      </c>
      <c r="BA76">
        <f>IF(AND('Spacer Rifle'!B79=5,'Spacer Rifle'!V79="Yes"),1,0)</f>
        <v>0</v>
      </c>
      <c r="BB76">
        <f>IF(AND('Spacer Rifle'!B79=6,'Spacer Rifle'!V79="Yes"),1,0)</f>
        <v>0</v>
      </c>
      <c r="BC76">
        <f>IF(AND('Spacer Rifle'!B79=7,'Spacer Rifle'!V79="Yes"),1,0)</f>
        <v>0</v>
      </c>
      <c r="BD76">
        <f>IF(AND('Spacer Rifle'!B79=8,'Spacer Rifle'!V79="Yes"),1,0)</f>
        <v>0</v>
      </c>
      <c r="BF76">
        <f>IF(AND(LMG!B80=1,LMG!V80="Yes"),1,0)</f>
        <v>0</v>
      </c>
      <c r="BG76">
        <f>IF(AND(LMG!B80=2,LMG!V80="Yes"),1,0)</f>
        <v>0</v>
      </c>
      <c r="BH76">
        <f>IF(AND(LMG!B80=3,LMG!V80="Yes"),1,0)</f>
        <v>0</v>
      </c>
      <c r="BI76">
        <f>IF(AND(LMG!B80=4,LMG!V80="Yes"),1,0)</f>
        <v>0</v>
      </c>
      <c r="BJ76">
        <f>IF(AND(LMG!B80=5,LMG!V80="Yes"),1,0)</f>
        <v>0</v>
      </c>
      <c r="BK76">
        <f>IF(AND(LMG!B80=6,LMG!V80="Yes"),1,0)</f>
        <v>0</v>
      </c>
      <c r="BL76">
        <f>IF(AND(LMG!B80=7,LMG!V80="Yes"),1,0)</f>
        <v>0</v>
      </c>
      <c r="BM76">
        <f>IF(AND(LMG!B80=8,LMG!V80="Yes"),1,0)</f>
        <v>0</v>
      </c>
      <c r="BO76">
        <f>IF(AND(Shotgun!B80=1,Shotgun!V80="Yes"),1,0)</f>
        <v>0</v>
      </c>
      <c r="BP76">
        <f>IF(AND(Shotgun!B80=2,Shotgun!V80="Yes"),1,0)</f>
        <v>0</v>
      </c>
      <c r="BQ76">
        <f>IF(AND(Shotgun!B80=3,Shotgun!V80="Yes"),1,0)</f>
        <v>0</v>
      </c>
      <c r="BR76">
        <f>IF(AND(Shotgun!B80=4,Shotgun!V80="Yes"),1,0)</f>
        <v>0</v>
      </c>
      <c r="BS76">
        <f>IF(AND(Shotgun!B80=5,Shotgun!V80="Yes"),1,0)</f>
        <v>0</v>
      </c>
      <c r="BT76">
        <f>IF(AND(Shotgun!B80=6,Shotgun!V80="Yes"),1,0)</f>
        <v>0</v>
      </c>
      <c r="BU76">
        <f>IF(AND(Shotgun!B80=7,Shotgun!V80="Yes"),1,0)</f>
        <v>0</v>
      </c>
      <c r="BV76">
        <f>IF(AND(Shotgun!B80=8,Shotgun!V80="Yes"),1,0)</f>
        <v>0</v>
      </c>
      <c r="BX76">
        <f>IF(AND(Melee!B78=1,Melee!S78="Yes"),1,0)</f>
        <v>0</v>
      </c>
      <c r="BY76">
        <f>IF(AND(Melee!B78=2,Melee!S78="Yes"),1,0)</f>
        <v>0</v>
      </c>
      <c r="BZ76">
        <f>IF(AND(Melee!B78=3,Melee!S78="Yes"),1,0)</f>
        <v>0</v>
      </c>
      <c r="CA76">
        <f>IF(AND(Melee!B78=4,Melee!S78="Yes"),1,0)</f>
        <v>0</v>
      </c>
      <c r="CB76">
        <f>IF(AND(Melee!B78=5,Melee!S78="Yes"),1,0)</f>
        <v>0</v>
      </c>
      <c r="CC76">
        <f>IF(AND(Melee!B78=6,Melee!S78="Yes"),1,0)</f>
        <v>0</v>
      </c>
      <c r="CD76">
        <f>IF(AND(Melee!B78=7,Melee!S78="Yes"),1,0)</f>
        <v>0</v>
      </c>
      <c r="CE76">
        <f>IF(AND(Melee!B78=8,Melee!S78="Yes"),1,0)</f>
        <v>0</v>
      </c>
      <c r="CG76">
        <f>IF(AND(Misc!B77=1,Misc!O77="Yes"),1,0)</f>
        <v>0</v>
      </c>
      <c r="CH76">
        <f>IF(AND(Misc!B77=2,Misc!O77="Yes"),1,0)</f>
        <v>0</v>
      </c>
      <c r="CI76">
        <f>IF(AND(Misc!B77=3,Misc!O77="Yes"),1,0)</f>
        <v>0</v>
      </c>
      <c r="CJ76">
        <f>IF(AND(Misc!B77=4,Misc!O77="Yes"),1,0)</f>
        <v>0</v>
      </c>
      <c r="CK76">
        <f>IF(AND(Misc!B77=5,Misc!O77="Yes"),1,0)</f>
        <v>0</v>
      </c>
      <c r="CL76">
        <f>IF(AND(Misc!B77=6,Misc!O77="Yes"),1,0)</f>
        <v>0</v>
      </c>
      <c r="CM76">
        <f>IF(AND(Misc!B77=7,Misc!O77="Yes"),1,0)</f>
        <v>0</v>
      </c>
      <c r="CN76">
        <f>IF(AND(Misc!B77=8,Misc!O77="Yes"),1,0)</f>
        <v>0</v>
      </c>
    </row>
    <row r="77" spans="4:92">
      <c r="D77">
        <f>IF(AND(Handgun!B80=1,Handgun!V80="Yes"),1,0)</f>
        <v>0</v>
      </c>
      <c r="E77">
        <f>IF(AND(Handgun!B80=2,Handgun!V80="Yes"),1,0)</f>
        <v>0</v>
      </c>
      <c r="F77">
        <f>IF(AND(Handgun!B80=3,Handgun!V80="Yes"),1,0)</f>
        <v>0</v>
      </c>
      <c r="G77">
        <f>IF(AND(Handgun!B80=4,Handgun!V80="Yes"),1,0)</f>
        <v>0</v>
      </c>
      <c r="H77">
        <f>IF(AND(Handgun!B80=5,Handgun!V80="Yes"),1,0)</f>
        <v>0</v>
      </c>
      <c r="I77">
        <f>IF(AND(Handgun!B80=6,Handgun!V80="Yes"),1,0)</f>
        <v>0</v>
      </c>
      <c r="J77">
        <f>IF(AND(Handgun!B80=7,Handgun!V80="Yes"),1,0)</f>
        <v>0</v>
      </c>
      <c r="K77">
        <f>IF(AND(Handgun!B80=8,Handgun!V80="Yes"),1,0)</f>
        <v>0</v>
      </c>
      <c r="M77">
        <f>IF(AND(Revolver!B80=1,Revolver!V80="Yes"),1,0)</f>
        <v>0</v>
      </c>
      <c r="N77">
        <f>IF(AND(Revolver!B80=1,Revolver!V80="Yes"),1,0)</f>
        <v>0</v>
      </c>
      <c r="O77">
        <f>IF(AND(Revolver!B80=1,Revolver!V80="Yes"),1,0)</f>
        <v>0</v>
      </c>
      <c r="P77">
        <f>IF(AND(Revolver!B80=1,Revolver!V80="Yes"),1,0)</f>
        <v>0</v>
      </c>
      <c r="Q77">
        <f>IF(AND(Revolver!B80=5,Revolver!V80="Yes"),1,0)</f>
        <v>0</v>
      </c>
      <c r="R77">
        <f>IF(AND(Revolver!B80=6,Revolver!V80="Yes"),1,0)</f>
        <v>0</v>
      </c>
      <c r="S77">
        <f>IF(AND(Revolver!B80=7,Revolver!V80="Yes"),1,0)</f>
        <v>0</v>
      </c>
      <c r="T77">
        <f>IF(AND(Revolver!B80=8,Revolver!V80="Yes"),1,0)</f>
        <v>0</v>
      </c>
      <c r="V77">
        <f>IF(AND(SMG!B81=1,SMG!V81="Yes"),1,0)</f>
        <v>0</v>
      </c>
      <c r="W77">
        <f>IF(AND(SMG!B81=2,SMG!V81="Yes"),1,0)</f>
        <v>0</v>
      </c>
      <c r="X77">
        <f>IF(AND(SMG!B81=3,SMG!V81="Yes"),1,0)</f>
        <v>0</v>
      </c>
      <c r="Y77">
        <f>IF(AND(SMG!B81=4,SMG!V81="Yes"),1,0)</f>
        <v>0</v>
      </c>
      <c r="Z77">
        <f>IF(AND(SMG!B81=5,SMG!V81="Yes"),1,0)</f>
        <v>0</v>
      </c>
      <c r="AA77">
        <f>IF(AND(SMG!B81=6,SMG!V81="Yes"),1,0)</f>
        <v>0</v>
      </c>
      <c r="AB77">
        <f>IF(AND(SMG!B81=7,SMG!V81="Yes"),1,0)</f>
        <v>0</v>
      </c>
      <c r="AC77">
        <f>IF(AND(SMG!B81=8,SMG!V81="Yes"),1,0)</f>
        <v>0</v>
      </c>
      <c r="AE77">
        <f>IF(AND(Rifle!B80=1,Rifle!V80="Yes"),1,0)</f>
        <v>0</v>
      </c>
      <c r="AF77">
        <f>IF(AND(Rifle!B80=2,Rifle!V80="Yes"),1,0)</f>
        <v>0</v>
      </c>
      <c r="AG77">
        <f>IF(AND(Rifle!B80=3,Rifle!V80="Yes"),1,0)</f>
        <v>0</v>
      </c>
      <c r="AH77">
        <f>IF(AND(Rifle!B80=4,Rifle!V80="Yes"),1,0)</f>
        <v>0</v>
      </c>
      <c r="AI77">
        <f>IF(AND(Rifle!B80=5,Rifle!V80="Yes"),1,0)</f>
        <v>0</v>
      </c>
      <c r="AJ77">
        <f>IF(AND(Rifle!B80=6,Rifle!V80="Yes"),1,0)</f>
        <v>0</v>
      </c>
      <c r="AK77">
        <f>IF(AND(Rifle!B80=7,Rifle!V80="Yes"),1,0)</f>
        <v>0</v>
      </c>
      <c r="AL77">
        <f>IF(AND(Rifle!B80=8,Rifle!V80="Yes"),1,0)</f>
        <v>0</v>
      </c>
      <c r="AN77">
        <f>IF(AND('Sniper Rifle'!B80=1,'Sniper Rifle'!V80="Yes"),1,0)</f>
        <v>0</v>
      </c>
      <c r="AO77">
        <f>IF(AND('Sniper Rifle'!B80=2,'Sniper Rifle'!V80="Yes"),1,0)</f>
        <v>0</v>
      </c>
      <c r="AP77">
        <f>IF(AND('Sniper Rifle'!B80=3,'Sniper Rifle'!V80="Yes"),1,0)</f>
        <v>0</v>
      </c>
      <c r="AQ77">
        <f>IF(AND('Sniper Rifle'!B80=4,'Sniper Rifle'!V80="Yes"),1,0)</f>
        <v>0</v>
      </c>
      <c r="AR77">
        <f>IF(AND('Sniper Rifle'!B80=5,'Sniper Rifle'!V80="Yes"),1,0)</f>
        <v>0</v>
      </c>
      <c r="AS77">
        <f>IF(AND('Sniper Rifle'!B80=6,'Sniper Rifle'!V80="Yes"),1,0)</f>
        <v>0</v>
      </c>
      <c r="AT77">
        <f>IF(AND('Sniper Rifle'!B80=7,'Sniper Rifle'!V80="Yes"),1,0)</f>
        <v>0</v>
      </c>
      <c r="AU77">
        <f>IF(AND('Sniper Rifle'!B80=8,'Sniper Rifle'!V80="Yes"),1,0)</f>
        <v>0</v>
      </c>
      <c r="AW77">
        <f>IF(AND('Spacer Rifle'!B80=1,'Spacer Rifle'!V80="Yes"),1,0)</f>
        <v>0</v>
      </c>
      <c r="AX77">
        <f>IF(AND('Spacer Rifle'!B80=2,'Spacer Rifle'!V80="Yes"),1,0)</f>
        <v>0</v>
      </c>
      <c r="AY77">
        <f>IF(AND('Spacer Rifle'!B80=3,'Spacer Rifle'!V80="Yes"),1,0)</f>
        <v>0</v>
      </c>
      <c r="AZ77">
        <f>IF(AND('Spacer Rifle'!B80=4,'Spacer Rifle'!V80="Yes"),1,0)</f>
        <v>0</v>
      </c>
      <c r="BA77">
        <f>IF(AND('Spacer Rifle'!B80=5,'Spacer Rifle'!V80="Yes"),1,0)</f>
        <v>0</v>
      </c>
      <c r="BB77">
        <f>IF(AND('Spacer Rifle'!B80=6,'Spacer Rifle'!V80="Yes"),1,0)</f>
        <v>0</v>
      </c>
      <c r="BC77">
        <f>IF(AND('Spacer Rifle'!B80=7,'Spacer Rifle'!V80="Yes"),1,0)</f>
        <v>0</v>
      </c>
      <c r="BD77">
        <f>IF(AND('Spacer Rifle'!B80=8,'Spacer Rifle'!V80="Yes"),1,0)</f>
        <v>0</v>
      </c>
      <c r="BF77">
        <f>IF(AND(LMG!B81=1,LMG!V81="Yes"),1,0)</f>
        <v>0</v>
      </c>
      <c r="BG77">
        <f>IF(AND(LMG!B81=2,LMG!V81="Yes"),1,0)</f>
        <v>0</v>
      </c>
      <c r="BH77">
        <f>IF(AND(LMG!B81=3,LMG!V81="Yes"),1,0)</f>
        <v>0</v>
      </c>
      <c r="BI77">
        <f>IF(AND(LMG!B81=4,LMG!V81="Yes"),1,0)</f>
        <v>0</v>
      </c>
      <c r="BJ77">
        <f>IF(AND(LMG!B81=5,LMG!V81="Yes"),1,0)</f>
        <v>0</v>
      </c>
      <c r="BK77">
        <f>IF(AND(LMG!B81=6,LMG!V81="Yes"),1,0)</f>
        <v>0</v>
      </c>
      <c r="BL77">
        <f>IF(AND(LMG!B81=7,LMG!V81="Yes"),1,0)</f>
        <v>0</v>
      </c>
      <c r="BM77">
        <f>IF(AND(LMG!B81=8,LMG!V81="Yes"),1,0)</f>
        <v>0</v>
      </c>
      <c r="BO77">
        <f>IF(AND(Shotgun!B81=1,Shotgun!V81="Yes"),1,0)</f>
        <v>0</v>
      </c>
      <c r="BP77">
        <f>IF(AND(Shotgun!B81=2,Shotgun!V81="Yes"),1,0)</f>
        <v>0</v>
      </c>
      <c r="BQ77">
        <f>IF(AND(Shotgun!B81=3,Shotgun!V81="Yes"),1,0)</f>
        <v>0</v>
      </c>
      <c r="BR77">
        <f>IF(AND(Shotgun!B81=4,Shotgun!V81="Yes"),1,0)</f>
        <v>0</v>
      </c>
      <c r="BS77">
        <f>IF(AND(Shotgun!B81=5,Shotgun!V81="Yes"),1,0)</f>
        <v>0</v>
      </c>
      <c r="BT77">
        <f>IF(AND(Shotgun!B81=6,Shotgun!V81="Yes"),1,0)</f>
        <v>0</v>
      </c>
      <c r="BU77">
        <f>IF(AND(Shotgun!B81=7,Shotgun!V81="Yes"),1,0)</f>
        <v>0</v>
      </c>
      <c r="BV77">
        <f>IF(AND(Shotgun!B81=8,Shotgun!V81="Yes"),1,0)</f>
        <v>0</v>
      </c>
      <c r="BX77">
        <f>IF(AND(Melee!B79=1,Melee!S79="Yes"),1,0)</f>
        <v>0</v>
      </c>
      <c r="BY77">
        <f>IF(AND(Melee!B79=2,Melee!S79="Yes"),1,0)</f>
        <v>0</v>
      </c>
      <c r="BZ77">
        <f>IF(AND(Melee!B79=3,Melee!S79="Yes"),1,0)</f>
        <v>0</v>
      </c>
      <c r="CA77">
        <f>IF(AND(Melee!B79=4,Melee!S79="Yes"),1,0)</f>
        <v>0</v>
      </c>
      <c r="CB77">
        <f>IF(AND(Melee!B79=5,Melee!S79="Yes"),1,0)</f>
        <v>0</v>
      </c>
      <c r="CC77">
        <f>IF(AND(Melee!B79=6,Melee!S79="Yes"),1,0)</f>
        <v>0</v>
      </c>
      <c r="CD77">
        <f>IF(AND(Melee!B79=7,Melee!S79="Yes"),1,0)</f>
        <v>0</v>
      </c>
      <c r="CE77">
        <f>IF(AND(Melee!B79=8,Melee!S79="Yes"),1,0)</f>
        <v>0</v>
      </c>
      <c r="CG77">
        <f>IF(AND(Misc!B78=1,Misc!O78="Yes"),1,0)</f>
        <v>0</v>
      </c>
      <c r="CH77">
        <f>IF(AND(Misc!B78=2,Misc!O78="Yes"),1,0)</f>
        <v>0</v>
      </c>
      <c r="CI77">
        <f>IF(AND(Misc!B78=3,Misc!O78="Yes"),1,0)</f>
        <v>0</v>
      </c>
      <c r="CJ77">
        <f>IF(AND(Misc!B78=4,Misc!O78="Yes"),1,0)</f>
        <v>0</v>
      </c>
      <c r="CK77">
        <f>IF(AND(Misc!B78=5,Misc!O78="Yes"),1,0)</f>
        <v>0</v>
      </c>
      <c r="CL77">
        <f>IF(AND(Misc!B78=6,Misc!O78="Yes"),1,0)</f>
        <v>0</v>
      </c>
      <c r="CM77">
        <f>IF(AND(Misc!B78=7,Misc!O78="Yes"),1,0)</f>
        <v>0</v>
      </c>
      <c r="CN77">
        <f>IF(AND(Misc!B78=8,Misc!O78="Yes"),1,0)</f>
        <v>0</v>
      </c>
    </row>
    <row r="78" spans="4:92">
      <c r="D78">
        <f>IF(AND(Handgun!B81=1,Handgun!V81="Yes"),1,0)</f>
        <v>0</v>
      </c>
      <c r="E78">
        <f>IF(AND(Handgun!B81=2,Handgun!V81="Yes"),1,0)</f>
        <v>0</v>
      </c>
      <c r="F78">
        <f>IF(AND(Handgun!B81=3,Handgun!V81="Yes"),1,0)</f>
        <v>0</v>
      </c>
      <c r="G78">
        <f>IF(AND(Handgun!B81=4,Handgun!V81="Yes"),1,0)</f>
        <v>0</v>
      </c>
      <c r="H78">
        <f>IF(AND(Handgun!B81=5,Handgun!V81="Yes"),1,0)</f>
        <v>0</v>
      </c>
      <c r="I78">
        <f>IF(AND(Handgun!B81=6,Handgun!V81="Yes"),1,0)</f>
        <v>0</v>
      </c>
      <c r="J78">
        <f>IF(AND(Handgun!B81=7,Handgun!V81="Yes"),1,0)</f>
        <v>0</v>
      </c>
      <c r="K78">
        <f>IF(AND(Handgun!B81=8,Handgun!V81="Yes"),1,0)</f>
        <v>0</v>
      </c>
      <c r="M78">
        <f>IF(AND(Revolver!B81=1,Revolver!V81="Yes"),1,0)</f>
        <v>0</v>
      </c>
      <c r="N78">
        <f>IF(AND(Revolver!B81=1,Revolver!V81="Yes"),1,0)</f>
        <v>0</v>
      </c>
      <c r="O78">
        <f>IF(AND(Revolver!B81=1,Revolver!V81="Yes"),1,0)</f>
        <v>0</v>
      </c>
      <c r="P78">
        <f>IF(AND(Revolver!B81=1,Revolver!V81="Yes"),1,0)</f>
        <v>0</v>
      </c>
      <c r="Q78">
        <f>IF(AND(Revolver!B81=5,Revolver!V81="Yes"),1,0)</f>
        <v>0</v>
      </c>
      <c r="R78">
        <f>IF(AND(Revolver!B81=6,Revolver!V81="Yes"),1,0)</f>
        <v>0</v>
      </c>
      <c r="S78">
        <f>IF(AND(Revolver!B81=7,Revolver!V81="Yes"),1,0)</f>
        <v>0</v>
      </c>
      <c r="T78">
        <f>IF(AND(Revolver!B81=8,Revolver!V81="Yes"),1,0)</f>
        <v>0</v>
      </c>
      <c r="V78">
        <f>IF(AND(SMG!B82=1,SMG!V82="Yes"),1,0)</f>
        <v>0</v>
      </c>
      <c r="W78">
        <f>IF(AND(SMG!B82=2,SMG!V82="Yes"),1,0)</f>
        <v>0</v>
      </c>
      <c r="X78">
        <f>IF(AND(SMG!B82=3,SMG!V82="Yes"),1,0)</f>
        <v>0</v>
      </c>
      <c r="Y78">
        <f>IF(AND(SMG!B82=4,SMG!V82="Yes"),1,0)</f>
        <v>0</v>
      </c>
      <c r="Z78">
        <f>IF(AND(SMG!B82=5,SMG!V82="Yes"),1,0)</f>
        <v>0</v>
      </c>
      <c r="AA78">
        <f>IF(AND(SMG!B82=6,SMG!V82="Yes"),1,0)</f>
        <v>0</v>
      </c>
      <c r="AB78">
        <f>IF(AND(SMG!B82=7,SMG!V82="Yes"),1,0)</f>
        <v>0</v>
      </c>
      <c r="AC78">
        <f>IF(AND(SMG!B82=8,SMG!V82="Yes"),1,0)</f>
        <v>0</v>
      </c>
      <c r="AE78">
        <f>IF(AND(Rifle!B81=1,Rifle!V81="Yes"),1,0)</f>
        <v>0</v>
      </c>
      <c r="AF78">
        <f>IF(AND(Rifle!B81=2,Rifle!V81="Yes"),1,0)</f>
        <v>0</v>
      </c>
      <c r="AG78">
        <f>IF(AND(Rifle!B81=3,Rifle!V81="Yes"),1,0)</f>
        <v>0</v>
      </c>
      <c r="AH78">
        <f>IF(AND(Rifle!B81=4,Rifle!V81="Yes"),1,0)</f>
        <v>0</v>
      </c>
      <c r="AI78">
        <f>IF(AND(Rifle!B81=5,Rifle!V81="Yes"),1,0)</f>
        <v>0</v>
      </c>
      <c r="AJ78">
        <f>IF(AND(Rifle!B81=6,Rifle!V81="Yes"),1,0)</f>
        <v>0</v>
      </c>
      <c r="AK78">
        <f>IF(AND(Rifle!B81=7,Rifle!V81="Yes"),1,0)</f>
        <v>0</v>
      </c>
      <c r="AL78">
        <f>IF(AND(Rifle!B81=8,Rifle!V81="Yes"),1,0)</f>
        <v>0</v>
      </c>
      <c r="AN78">
        <f>IF(AND('Sniper Rifle'!B81=1,'Sniper Rifle'!V81="Yes"),1,0)</f>
        <v>0</v>
      </c>
      <c r="AO78">
        <f>IF(AND('Sniper Rifle'!B81=2,'Sniper Rifle'!V81="Yes"),1,0)</f>
        <v>0</v>
      </c>
      <c r="AP78">
        <f>IF(AND('Sniper Rifle'!B81=3,'Sniper Rifle'!V81="Yes"),1,0)</f>
        <v>0</v>
      </c>
      <c r="AQ78">
        <f>IF(AND('Sniper Rifle'!B81=4,'Sniper Rifle'!V81="Yes"),1,0)</f>
        <v>0</v>
      </c>
      <c r="AR78">
        <f>IF(AND('Sniper Rifle'!B81=5,'Sniper Rifle'!V81="Yes"),1,0)</f>
        <v>0</v>
      </c>
      <c r="AS78">
        <f>IF(AND('Sniper Rifle'!B81=6,'Sniper Rifle'!V81="Yes"),1,0)</f>
        <v>0</v>
      </c>
      <c r="AT78">
        <f>IF(AND('Sniper Rifle'!B81=7,'Sniper Rifle'!V81="Yes"),1,0)</f>
        <v>0</v>
      </c>
      <c r="AU78">
        <f>IF(AND('Sniper Rifle'!B81=8,'Sniper Rifle'!V81="Yes"),1,0)</f>
        <v>0</v>
      </c>
      <c r="AW78">
        <f>IF(AND('Spacer Rifle'!B81=1,'Spacer Rifle'!V81="Yes"),1,0)</f>
        <v>0</v>
      </c>
      <c r="AX78">
        <f>IF(AND('Spacer Rifle'!B81=2,'Spacer Rifle'!V81="Yes"),1,0)</f>
        <v>0</v>
      </c>
      <c r="AY78">
        <f>IF(AND('Spacer Rifle'!B81=3,'Spacer Rifle'!V81="Yes"),1,0)</f>
        <v>0</v>
      </c>
      <c r="AZ78">
        <f>IF(AND('Spacer Rifle'!B81=4,'Spacer Rifle'!V81="Yes"),1,0)</f>
        <v>0</v>
      </c>
      <c r="BA78">
        <f>IF(AND('Spacer Rifle'!B81=5,'Spacer Rifle'!V81="Yes"),1,0)</f>
        <v>0</v>
      </c>
      <c r="BB78">
        <f>IF(AND('Spacer Rifle'!B81=6,'Spacer Rifle'!V81="Yes"),1,0)</f>
        <v>0</v>
      </c>
      <c r="BC78">
        <f>IF(AND('Spacer Rifle'!B81=7,'Spacer Rifle'!V81="Yes"),1,0)</f>
        <v>0</v>
      </c>
      <c r="BD78">
        <f>IF(AND('Spacer Rifle'!B81=8,'Spacer Rifle'!V81="Yes"),1,0)</f>
        <v>0</v>
      </c>
      <c r="BF78">
        <f>IF(AND(LMG!B82=1,LMG!V82="Yes"),1,0)</f>
        <v>0</v>
      </c>
      <c r="BG78">
        <f>IF(AND(LMG!B82=2,LMG!V82="Yes"),1,0)</f>
        <v>0</v>
      </c>
      <c r="BH78">
        <f>IF(AND(LMG!B82=3,LMG!V82="Yes"),1,0)</f>
        <v>0</v>
      </c>
      <c r="BI78">
        <f>IF(AND(LMG!B82=4,LMG!V82="Yes"),1,0)</f>
        <v>0</v>
      </c>
      <c r="BJ78">
        <f>IF(AND(LMG!B82=5,LMG!V82="Yes"),1,0)</f>
        <v>0</v>
      </c>
      <c r="BK78">
        <f>IF(AND(LMG!B82=6,LMG!V82="Yes"),1,0)</f>
        <v>0</v>
      </c>
      <c r="BL78">
        <f>IF(AND(LMG!B82=7,LMG!V82="Yes"),1,0)</f>
        <v>0</v>
      </c>
      <c r="BM78">
        <f>IF(AND(LMG!B82=8,LMG!V82="Yes"),1,0)</f>
        <v>0</v>
      </c>
      <c r="BO78">
        <f>IF(AND(Shotgun!B82=1,Shotgun!V82="Yes"),1,0)</f>
        <v>0</v>
      </c>
      <c r="BP78">
        <f>IF(AND(Shotgun!B82=2,Shotgun!V82="Yes"),1,0)</f>
        <v>0</v>
      </c>
      <c r="BQ78">
        <f>IF(AND(Shotgun!B82=3,Shotgun!V82="Yes"),1,0)</f>
        <v>0</v>
      </c>
      <c r="BR78">
        <f>IF(AND(Shotgun!B82=4,Shotgun!V82="Yes"),1,0)</f>
        <v>0</v>
      </c>
      <c r="BS78">
        <f>IF(AND(Shotgun!B82=5,Shotgun!V82="Yes"),1,0)</f>
        <v>0</v>
      </c>
      <c r="BT78">
        <f>IF(AND(Shotgun!B82=6,Shotgun!V82="Yes"),1,0)</f>
        <v>0</v>
      </c>
      <c r="BU78">
        <f>IF(AND(Shotgun!B82=7,Shotgun!V82="Yes"),1,0)</f>
        <v>0</v>
      </c>
      <c r="BV78">
        <f>IF(AND(Shotgun!B82=8,Shotgun!V82="Yes"),1,0)</f>
        <v>0</v>
      </c>
      <c r="BX78">
        <f>IF(AND(Melee!B80=1,Melee!S80="Yes"),1,0)</f>
        <v>0</v>
      </c>
      <c r="BY78">
        <f>IF(AND(Melee!B80=2,Melee!S80="Yes"),1,0)</f>
        <v>0</v>
      </c>
      <c r="BZ78">
        <f>IF(AND(Melee!B80=3,Melee!S80="Yes"),1,0)</f>
        <v>0</v>
      </c>
      <c r="CA78">
        <f>IF(AND(Melee!B80=4,Melee!S80="Yes"),1,0)</f>
        <v>0</v>
      </c>
      <c r="CB78">
        <f>IF(AND(Melee!B80=5,Melee!S80="Yes"),1,0)</f>
        <v>0</v>
      </c>
      <c r="CC78">
        <f>IF(AND(Melee!B80=6,Melee!S80="Yes"),1,0)</f>
        <v>0</v>
      </c>
      <c r="CD78">
        <f>IF(AND(Melee!B80=7,Melee!S80="Yes"),1,0)</f>
        <v>0</v>
      </c>
      <c r="CE78">
        <f>IF(AND(Melee!B80=8,Melee!S80="Yes"),1,0)</f>
        <v>0</v>
      </c>
      <c r="CG78">
        <f>IF(AND(Misc!B79=1,Misc!O79="Yes"),1,0)</f>
        <v>0</v>
      </c>
      <c r="CH78">
        <f>IF(AND(Misc!B79=2,Misc!O79="Yes"),1,0)</f>
        <v>0</v>
      </c>
      <c r="CI78">
        <f>IF(AND(Misc!B79=3,Misc!O79="Yes"),1,0)</f>
        <v>0</v>
      </c>
      <c r="CJ78">
        <f>IF(AND(Misc!B79=4,Misc!O79="Yes"),1,0)</f>
        <v>0</v>
      </c>
      <c r="CK78">
        <f>IF(AND(Misc!B79=5,Misc!O79="Yes"),1,0)</f>
        <v>0</v>
      </c>
      <c r="CL78">
        <f>IF(AND(Misc!B79=6,Misc!O79="Yes"),1,0)</f>
        <v>0</v>
      </c>
      <c r="CM78">
        <f>IF(AND(Misc!B79=7,Misc!O79="Yes"),1,0)</f>
        <v>0</v>
      </c>
      <c r="CN78">
        <f>IF(AND(Misc!B79=8,Misc!O79="Yes"),1,0)</f>
        <v>0</v>
      </c>
    </row>
    <row r="79" spans="4:92">
      <c r="D79">
        <f>IF(AND(Handgun!B82=1,Handgun!V82="Yes"),1,0)</f>
        <v>0</v>
      </c>
      <c r="E79">
        <f>IF(AND(Handgun!B82=2,Handgun!V82="Yes"),1,0)</f>
        <v>0</v>
      </c>
      <c r="F79">
        <f>IF(AND(Handgun!B82=3,Handgun!V82="Yes"),1,0)</f>
        <v>0</v>
      </c>
      <c r="G79">
        <f>IF(AND(Handgun!B82=4,Handgun!V82="Yes"),1,0)</f>
        <v>0</v>
      </c>
      <c r="H79">
        <f>IF(AND(Handgun!B82=5,Handgun!V82="Yes"),1,0)</f>
        <v>0</v>
      </c>
      <c r="I79">
        <f>IF(AND(Handgun!B82=6,Handgun!V82="Yes"),1,0)</f>
        <v>0</v>
      </c>
      <c r="J79">
        <f>IF(AND(Handgun!B82=7,Handgun!V82="Yes"),1,0)</f>
        <v>0</v>
      </c>
      <c r="K79">
        <f>IF(AND(Handgun!B82=8,Handgun!V82="Yes"),1,0)</f>
        <v>0</v>
      </c>
      <c r="M79">
        <f>IF(AND(Revolver!B82=1,Revolver!V82="Yes"),1,0)</f>
        <v>0</v>
      </c>
      <c r="N79">
        <f>IF(AND(Revolver!B82=1,Revolver!V82="Yes"),1,0)</f>
        <v>0</v>
      </c>
      <c r="O79">
        <f>IF(AND(Revolver!B82=1,Revolver!V82="Yes"),1,0)</f>
        <v>0</v>
      </c>
      <c r="P79">
        <f>IF(AND(Revolver!B82=1,Revolver!V82="Yes"),1,0)</f>
        <v>0</v>
      </c>
      <c r="Q79">
        <f>IF(AND(Revolver!B82=5,Revolver!V82="Yes"),1,0)</f>
        <v>0</v>
      </c>
      <c r="R79">
        <f>IF(AND(Revolver!B82=6,Revolver!V82="Yes"),1,0)</f>
        <v>0</v>
      </c>
      <c r="S79">
        <f>IF(AND(Revolver!B82=7,Revolver!V82="Yes"),1,0)</f>
        <v>0</v>
      </c>
      <c r="T79">
        <f>IF(AND(Revolver!B82=8,Revolver!V82="Yes"),1,0)</f>
        <v>0</v>
      </c>
      <c r="V79">
        <f>IF(AND(SMG!B83=1,SMG!V83="Yes"),1,0)</f>
        <v>0</v>
      </c>
      <c r="W79">
        <f>IF(AND(SMG!B83=2,SMG!V83="Yes"),1,0)</f>
        <v>0</v>
      </c>
      <c r="X79">
        <f>IF(AND(SMG!B83=3,SMG!V83="Yes"),1,0)</f>
        <v>0</v>
      </c>
      <c r="Y79">
        <f>IF(AND(SMG!B83=4,SMG!V83="Yes"),1,0)</f>
        <v>0</v>
      </c>
      <c r="Z79">
        <f>IF(AND(SMG!B83=5,SMG!V83="Yes"),1,0)</f>
        <v>0</v>
      </c>
      <c r="AA79">
        <f>IF(AND(SMG!B83=6,SMG!V83="Yes"),1,0)</f>
        <v>0</v>
      </c>
      <c r="AB79">
        <f>IF(AND(SMG!B83=7,SMG!V83="Yes"),1,0)</f>
        <v>0</v>
      </c>
      <c r="AC79">
        <f>IF(AND(SMG!B83=8,SMG!V83="Yes"),1,0)</f>
        <v>0</v>
      </c>
      <c r="AE79">
        <f>IF(AND(Rifle!B82=1,Rifle!V82="Yes"),1,0)</f>
        <v>0</v>
      </c>
      <c r="AF79">
        <f>IF(AND(Rifle!B82=2,Rifle!V82="Yes"),1,0)</f>
        <v>0</v>
      </c>
      <c r="AG79">
        <f>IF(AND(Rifle!B82=3,Rifle!V82="Yes"),1,0)</f>
        <v>0</v>
      </c>
      <c r="AH79">
        <f>IF(AND(Rifle!B82=4,Rifle!V82="Yes"),1,0)</f>
        <v>0</v>
      </c>
      <c r="AI79">
        <f>IF(AND(Rifle!B82=5,Rifle!V82="Yes"),1,0)</f>
        <v>0</v>
      </c>
      <c r="AJ79">
        <f>IF(AND(Rifle!B82=6,Rifle!V82="Yes"),1,0)</f>
        <v>0</v>
      </c>
      <c r="AK79">
        <f>IF(AND(Rifle!B82=7,Rifle!V82="Yes"),1,0)</f>
        <v>0</v>
      </c>
      <c r="AL79">
        <f>IF(AND(Rifle!B82=8,Rifle!V82="Yes"),1,0)</f>
        <v>0</v>
      </c>
      <c r="AN79">
        <f>IF(AND('Sniper Rifle'!B82=1,'Sniper Rifle'!V82="Yes"),1,0)</f>
        <v>0</v>
      </c>
      <c r="AO79">
        <f>IF(AND('Sniper Rifle'!B82=2,'Sniper Rifle'!V82="Yes"),1,0)</f>
        <v>0</v>
      </c>
      <c r="AP79">
        <f>IF(AND('Sniper Rifle'!B82=3,'Sniper Rifle'!V82="Yes"),1,0)</f>
        <v>0</v>
      </c>
      <c r="AQ79">
        <f>IF(AND('Sniper Rifle'!B82=4,'Sniper Rifle'!V82="Yes"),1,0)</f>
        <v>0</v>
      </c>
      <c r="AR79">
        <f>IF(AND('Sniper Rifle'!B82=5,'Sniper Rifle'!V82="Yes"),1,0)</f>
        <v>0</v>
      </c>
      <c r="AS79">
        <f>IF(AND('Sniper Rifle'!B82=6,'Sniper Rifle'!V82="Yes"),1,0)</f>
        <v>0</v>
      </c>
      <c r="AT79">
        <f>IF(AND('Sniper Rifle'!B82=7,'Sniper Rifle'!V82="Yes"),1,0)</f>
        <v>0</v>
      </c>
      <c r="AU79">
        <f>IF(AND('Sniper Rifle'!B82=8,'Sniper Rifle'!V82="Yes"),1,0)</f>
        <v>0</v>
      </c>
      <c r="AW79">
        <f>IF(AND('Spacer Rifle'!B82=1,'Spacer Rifle'!V82="Yes"),1,0)</f>
        <v>0</v>
      </c>
      <c r="AX79">
        <f>IF(AND('Spacer Rifle'!B82=2,'Spacer Rifle'!V82="Yes"),1,0)</f>
        <v>0</v>
      </c>
      <c r="AY79">
        <f>IF(AND('Spacer Rifle'!B82=3,'Spacer Rifle'!V82="Yes"),1,0)</f>
        <v>0</v>
      </c>
      <c r="AZ79">
        <f>IF(AND('Spacer Rifle'!B82=4,'Spacer Rifle'!V82="Yes"),1,0)</f>
        <v>0</v>
      </c>
      <c r="BA79">
        <f>IF(AND('Spacer Rifle'!B82=5,'Spacer Rifle'!V82="Yes"),1,0)</f>
        <v>0</v>
      </c>
      <c r="BB79">
        <f>IF(AND('Spacer Rifle'!B82=6,'Spacer Rifle'!V82="Yes"),1,0)</f>
        <v>0</v>
      </c>
      <c r="BC79">
        <f>IF(AND('Spacer Rifle'!B82=7,'Spacer Rifle'!V82="Yes"),1,0)</f>
        <v>0</v>
      </c>
      <c r="BD79">
        <f>IF(AND('Spacer Rifle'!B82=8,'Spacer Rifle'!V82="Yes"),1,0)</f>
        <v>0</v>
      </c>
      <c r="BF79">
        <f>IF(AND(LMG!B83=1,LMG!V83="Yes"),1,0)</f>
        <v>0</v>
      </c>
      <c r="BG79">
        <f>IF(AND(LMG!B83=2,LMG!V83="Yes"),1,0)</f>
        <v>0</v>
      </c>
      <c r="BH79">
        <f>IF(AND(LMG!B83=3,LMG!V83="Yes"),1,0)</f>
        <v>0</v>
      </c>
      <c r="BI79">
        <f>IF(AND(LMG!B83=4,LMG!V83="Yes"),1,0)</f>
        <v>0</v>
      </c>
      <c r="BJ79">
        <f>IF(AND(LMG!B83=5,LMG!V83="Yes"),1,0)</f>
        <v>0</v>
      </c>
      <c r="BK79">
        <f>IF(AND(LMG!B83=6,LMG!V83="Yes"),1,0)</f>
        <v>0</v>
      </c>
      <c r="BL79">
        <f>IF(AND(LMG!B83=7,LMG!V83="Yes"),1,0)</f>
        <v>0</v>
      </c>
      <c r="BM79">
        <f>IF(AND(LMG!B83=8,LMG!V83="Yes"),1,0)</f>
        <v>0</v>
      </c>
      <c r="BO79">
        <f>IF(AND(Shotgun!B83=1,Shotgun!V83="Yes"),1,0)</f>
        <v>0</v>
      </c>
      <c r="BP79">
        <f>IF(AND(Shotgun!B83=2,Shotgun!V83="Yes"),1,0)</f>
        <v>0</v>
      </c>
      <c r="BQ79">
        <f>IF(AND(Shotgun!B83=3,Shotgun!V83="Yes"),1,0)</f>
        <v>0</v>
      </c>
      <c r="BR79">
        <f>IF(AND(Shotgun!B83=4,Shotgun!V83="Yes"),1,0)</f>
        <v>0</v>
      </c>
      <c r="BS79">
        <f>IF(AND(Shotgun!B83=5,Shotgun!V83="Yes"),1,0)</f>
        <v>0</v>
      </c>
      <c r="BT79">
        <f>IF(AND(Shotgun!B83=6,Shotgun!V83="Yes"),1,0)</f>
        <v>0</v>
      </c>
      <c r="BU79">
        <f>IF(AND(Shotgun!B83=7,Shotgun!V83="Yes"),1,0)</f>
        <v>0</v>
      </c>
      <c r="BV79">
        <f>IF(AND(Shotgun!B83=8,Shotgun!V83="Yes"),1,0)</f>
        <v>0</v>
      </c>
      <c r="BX79">
        <f>IF(AND(Melee!B81=1,Melee!S81="Yes"),1,0)</f>
        <v>0</v>
      </c>
      <c r="BY79">
        <f>IF(AND(Melee!B81=2,Melee!S81="Yes"),1,0)</f>
        <v>0</v>
      </c>
      <c r="BZ79">
        <f>IF(AND(Melee!B81=3,Melee!S81="Yes"),1,0)</f>
        <v>0</v>
      </c>
      <c r="CA79">
        <f>IF(AND(Melee!B81=4,Melee!S81="Yes"),1,0)</f>
        <v>0</v>
      </c>
      <c r="CB79">
        <f>IF(AND(Melee!B81=5,Melee!S81="Yes"),1,0)</f>
        <v>0</v>
      </c>
      <c r="CC79">
        <f>IF(AND(Melee!B81=6,Melee!S81="Yes"),1,0)</f>
        <v>0</v>
      </c>
      <c r="CD79">
        <f>IF(AND(Melee!B81=7,Melee!S81="Yes"),1,0)</f>
        <v>0</v>
      </c>
      <c r="CE79">
        <f>IF(AND(Melee!B81=8,Melee!S81="Yes"),1,0)</f>
        <v>0</v>
      </c>
      <c r="CG79">
        <f>IF(AND(Misc!B80=1,Misc!O80="Yes"),1,0)</f>
        <v>0</v>
      </c>
      <c r="CH79">
        <f>IF(AND(Misc!B80=2,Misc!O80="Yes"),1,0)</f>
        <v>0</v>
      </c>
      <c r="CI79">
        <f>IF(AND(Misc!B80=3,Misc!O80="Yes"),1,0)</f>
        <v>0</v>
      </c>
      <c r="CJ79">
        <f>IF(AND(Misc!B80=4,Misc!O80="Yes"),1,0)</f>
        <v>0</v>
      </c>
      <c r="CK79">
        <f>IF(AND(Misc!B80=5,Misc!O80="Yes"),1,0)</f>
        <v>0</v>
      </c>
      <c r="CL79">
        <f>IF(AND(Misc!B80=6,Misc!O80="Yes"),1,0)</f>
        <v>0</v>
      </c>
      <c r="CM79">
        <f>IF(AND(Misc!B80=7,Misc!O80="Yes"),1,0)</f>
        <v>0</v>
      </c>
      <c r="CN79">
        <f>IF(AND(Misc!B80=8,Misc!O80="Yes"),1,0)</f>
        <v>0</v>
      </c>
    </row>
    <row r="80" spans="4:92">
      <c r="D80">
        <f>IF(AND(Handgun!B83=1,Handgun!V83="Yes"),1,0)</f>
        <v>0</v>
      </c>
      <c r="E80">
        <f>IF(AND(Handgun!B83=2,Handgun!V83="Yes"),1,0)</f>
        <v>0</v>
      </c>
      <c r="F80">
        <f>IF(AND(Handgun!B83=3,Handgun!V83="Yes"),1,0)</f>
        <v>0</v>
      </c>
      <c r="G80">
        <f>IF(AND(Handgun!B83=4,Handgun!V83="Yes"),1,0)</f>
        <v>0</v>
      </c>
      <c r="H80">
        <f>IF(AND(Handgun!B83=5,Handgun!V83="Yes"),1,0)</f>
        <v>0</v>
      </c>
      <c r="I80">
        <f>IF(AND(Handgun!B83=6,Handgun!V83="Yes"),1,0)</f>
        <v>0</v>
      </c>
      <c r="J80">
        <f>IF(AND(Handgun!B83=7,Handgun!V83="Yes"),1,0)</f>
        <v>0</v>
      </c>
      <c r="K80">
        <f>IF(AND(Handgun!B83=8,Handgun!V83="Yes"),1,0)</f>
        <v>0</v>
      </c>
      <c r="M80">
        <f>IF(AND(Revolver!B83=1,Revolver!V83="Yes"),1,0)</f>
        <v>0</v>
      </c>
      <c r="N80">
        <f>IF(AND(Revolver!B83=1,Revolver!V83="Yes"),1,0)</f>
        <v>0</v>
      </c>
      <c r="O80">
        <f>IF(AND(Revolver!B83=1,Revolver!V83="Yes"),1,0)</f>
        <v>0</v>
      </c>
      <c r="P80">
        <f>IF(AND(Revolver!B83=1,Revolver!V83="Yes"),1,0)</f>
        <v>0</v>
      </c>
      <c r="Q80">
        <f>IF(AND(Revolver!B83=5,Revolver!V83="Yes"),1,0)</f>
        <v>0</v>
      </c>
      <c r="R80">
        <f>IF(AND(Revolver!B83=6,Revolver!V83="Yes"),1,0)</f>
        <v>0</v>
      </c>
      <c r="S80">
        <f>IF(AND(Revolver!B83=7,Revolver!V83="Yes"),1,0)</f>
        <v>0</v>
      </c>
      <c r="T80">
        <f>IF(AND(Revolver!B83=8,Revolver!V83="Yes"),1,0)</f>
        <v>0</v>
      </c>
      <c r="V80">
        <f>IF(AND(SMG!B84=1,SMG!V84="Yes"),1,0)</f>
        <v>0</v>
      </c>
      <c r="W80">
        <f>IF(AND(SMG!B84=2,SMG!V84="Yes"),1,0)</f>
        <v>0</v>
      </c>
      <c r="X80">
        <f>IF(AND(SMG!B84=3,SMG!V84="Yes"),1,0)</f>
        <v>0</v>
      </c>
      <c r="Y80">
        <f>IF(AND(SMG!B84=4,SMG!V84="Yes"),1,0)</f>
        <v>0</v>
      </c>
      <c r="Z80">
        <f>IF(AND(SMG!B84=5,SMG!V84="Yes"),1,0)</f>
        <v>0</v>
      </c>
      <c r="AA80">
        <f>IF(AND(SMG!B84=6,SMG!V84="Yes"),1,0)</f>
        <v>0</v>
      </c>
      <c r="AB80">
        <f>IF(AND(SMG!B84=7,SMG!V84="Yes"),1,0)</f>
        <v>0</v>
      </c>
      <c r="AC80">
        <f>IF(AND(SMG!B84=8,SMG!V84="Yes"),1,0)</f>
        <v>0</v>
      </c>
      <c r="AE80">
        <f>IF(AND(Rifle!B83=1,Rifle!V83="Yes"),1,0)</f>
        <v>0</v>
      </c>
      <c r="AF80">
        <f>IF(AND(Rifle!B83=2,Rifle!V83="Yes"),1,0)</f>
        <v>0</v>
      </c>
      <c r="AG80">
        <f>IF(AND(Rifle!B83=3,Rifle!V83="Yes"),1,0)</f>
        <v>0</v>
      </c>
      <c r="AH80">
        <f>IF(AND(Rifle!B83=4,Rifle!V83="Yes"),1,0)</f>
        <v>0</v>
      </c>
      <c r="AI80">
        <f>IF(AND(Rifle!B83=5,Rifle!V83="Yes"),1,0)</f>
        <v>0</v>
      </c>
      <c r="AJ80">
        <f>IF(AND(Rifle!B83=6,Rifle!V83="Yes"),1,0)</f>
        <v>0</v>
      </c>
      <c r="AK80">
        <f>IF(AND(Rifle!B83=7,Rifle!V83="Yes"),1,0)</f>
        <v>0</v>
      </c>
      <c r="AL80">
        <f>IF(AND(Rifle!B83=8,Rifle!V83="Yes"),1,0)</f>
        <v>0</v>
      </c>
      <c r="AN80">
        <f>IF(AND('Sniper Rifle'!B83=1,'Sniper Rifle'!V83="Yes"),1,0)</f>
        <v>0</v>
      </c>
      <c r="AO80">
        <f>IF(AND('Sniper Rifle'!B83=2,'Sniper Rifle'!V83="Yes"),1,0)</f>
        <v>0</v>
      </c>
      <c r="AP80">
        <f>IF(AND('Sniper Rifle'!B83=3,'Sniper Rifle'!V83="Yes"),1,0)</f>
        <v>0</v>
      </c>
      <c r="AQ80">
        <f>IF(AND('Sniper Rifle'!B83=4,'Sniper Rifle'!V83="Yes"),1,0)</f>
        <v>0</v>
      </c>
      <c r="AR80">
        <f>IF(AND('Sniper Rifle'!B83=5,'Sniper Rifle'!V83="Yes"),1,0)</f>
        <v>0</v>
      </c>
      <c r="AS80">
        <f>IF(AND('Sniper Rifle'!B83=6,'Sniper Rifle'!V83="Yes"),1,0)</f>
        <v>0</v>
      </c>
      <c r="AT80">
        <f>IF(AND('Sniper Rifle'!B83=7,'Sniper Rifle'!V83="Yes"),1,0)</f>
        <v>0</v>
      </c>
      <c r="AU80">
        <f>IF(AND('Sniper Rifle'!B83=8,'Sniper Rifle'!V83="Yes"),1,0)</f>
        <v>0</v>
      </c>
      <c r="AW80">
        <f>IF(AND('Spacer Rifle'!B83=1,'Spacer Rifle'!V83="Yes"),1,0)</f>
        <v>0</v>
      </c>
      <c r="AX80">
        <f>IF(AND('Spacer Rifle'!B83=2,'Spacer Rifle'!V83="Yes"),1,0)</f>
        <v>0</v>
      </c>
      <c r="AY80">
        <f>IF(AND('Spacer Rifle'!B83=3,'Spacer Rifle'!V83="Yes"),1,0)</f>
        <v>0</v>
      </c>
      <c r="AZ80">
        <f>IF(AND('Spacer Rifle'!B83=4,'Spacer Rifle'!V83="Yes"),1,0)</f>
        <v>0</v>
      </c>
      <c r="BA80">
        <f>IF(AND('Spacer Rifle'!B83=5,'Spacer Rifle'!V83="Yes"),1,0)</f>
        <v>0</v>
      </c>
      <c r="BB80">
        <f>IF(AND('Spacer Rifle'!B83=6,'Spacer Rifle'!V83="Yes"),1,0)</f>
        <v>0</v>
      </c>
      <c r="BC80">
        <f>IF(AND('Spacer Rifle'!B83=7,'Spacer Rifle'!V83="Yes"),1,0)</f>
        <v>0</v>
      </c>
      <c r="BD80">
        <f>IF(AND('Spacer Rifle'!B83=8,'Spacer Rifle'!V83="Yes"),1,0)</f>
        <v>0</v>
      </c>
      <c r="BF80">
        <f>IF(AND(LMG!B84=1,LMG!V84="Yes"),1,0)</f>
        <v>0</v>
      </c>
      <c r="BG80">
        <f>IF(AND(LMG!B84=2,LMG!V84="Yes"),1,0)</f>
        <v>0</v>
      </c>
      <c r="BH80">
        <f>IF(AND(LMG!B84=3,LMG!V84="Yes"),1,0)</f>
        <v>0</v>
      </c>
      <c r="BI80">
        <f>IF(AND(LMG!B84=4,LMG!V84="Yes"),1,0)</f>
        <v>0</v>
      </c>
      <c r="BJ80">
        <f>IF(AND(LMG!B84=5,LMG!V84="Yes"),1,0)</f>
        <v>0</v>
      </c>
      <c r="BK80">
        <f>IF(AND(LMG!B84=6,LMG!V84="Yes"),1,0)</f>
        <v>0</v>
      </c>
      <c r="BL80">
        <f>IF(AND(LMG!B84=7,LMG!V84="Yes"),1,0)</f>
        <v>0</v>
      </c>
      <c r="BM80">
        <f>IF(AND(LMG!B84=8,LMG!V84="Yes"),1,0)</f>
        <v>0</v>
      </c>
      <c r="BO80">
        <f>IF(AND(Shotgun!B84=1,Shotgun!V84="Yes"),1,0)</f>
        <v>0</v>
      </c>
      <c r="BP80">
        <f>IF(AND(Shotgun!B84=2,Shotgun!V84="Yes"),1,0)</f>
        <v>0</v>
      </c>
      <c r="BQ80">
        <f>IF(AND(Shotgun!B84=3,Shotgun!V84="Yes"),1,0)</f>
        <v>0</v>
      </c>
      <c r="BR80">
        <f>IF(AND(Shotgun!B84=4,Shotgun!V84="Yes"),1,0)</f>
        <v>0</v>
      </c>
      <c r="BS80">
        <f>IF(AND(Shotgun!B84=5,Shotgun!V84="Yes"),1,0)</f>
        <v>0</v>
      </c>
      <c r="BT80">
        <f>IF(AND(Shotgun!B84=6,Shotgun!V84="Yes"),1,0)</f>
        <v>0</v>
      </c>
      <c r="BU80">
        <f>IF(AND(Shotgun!B84=7,Shotgun!V84="Yes"),1,0)</f>
        <v>0</v>
      </c>
      <c r="BV80">
        <f>IF(AND(Shotgun!B84=8,Shotgun!V84="Yes"),1,0)</f>
        <v>0</v>
      </c>
      <c r="BX80">
        <f>IF(AND(Melee!B82=1,Melee!S82="Yes"),1,0)</f>
        <v>0</v>
      </c>
      <c r="BY80">
        <f>IF(AND(Melee!B82=2,Melee!S82="Yes"),1,0)</f>
        <v>0</v>
      </c>
      <c r="BZ80">
        <f>IF(AND(Melee!B82=3,Melee!S82="Yes"),1,0)</f>
        <v>0</v>
      </c>
      <c r="CA80">
        <f>IF(AND(Melee!B82=4,Melee!S82="Yes"),1,0)</f>
        <v>0</v>
      </c>
      <c r="CB80">
        <f>IF(AND(Melee!B82=5,Melee!S82="Yes"),1,0)</f>
        <v>0</v>
      </c>
      <c r="CC80">
        <f>IF(AND(Melee!B82=6,Melee!S82="Yes"),1,0)</f>
        <v>0</v>
      </c>
      <c r="CD80">
        <f>IF(AND(Melee!B82=7,Melee!S82="Yes"),1,0)</f>
        <v>0</v>
      </c>
      <c r="CE80">
        <f>IF(AND(Melee!B82=8,Melee!S82="Yes"),1,0)</f>
        <v>0</v>
      </c>
      <c r="CG80">
        <f>IF(AND(Misc!B81=1,Misc!O81="Yes"),1,0)</f>
        <v>0</v>
      </c>
      <c r="CH80">
        <f>IF(AND(Misc!B81=2,Misc!O81="Yes"),1,0)</f>
        <v>0</v>
      </c>
      <c r="CI80">
        <f>IF(AND(Misc!B81=3,Misc!O81="Yes"),1,0)</f>
        <v>0</v>
      </c>
      <c r="CJ80">
        <f>IF(AND(Misc!B81=4,Misc!O81="Yes"),1,0)</f>
        <v>0</v>
      </c>
      <c r="CK80">
        <f>IF(AND(Misc!B81=5,Misc!O81="Yes"),1,0)</f>
        <v>0</v>
      </c>
      <c r="CL80">
        <f>IF(AND(Misc!B81=6,Misc!O81="Yes"),1,0)</f>
        <v>0</v>
      </c>
      <c r="CM80">
        <f>IF(AND(Misc!B81=7,Misc!O81="Yes"),1,0)</f>
        <v>0</v>
      </c>
      <c r="CN80">
        <f>IF(AND(Misc!B81=8,Misc!O81="Yes"),1,0)</f>
        <v>0</v>
      </c>
    </row>
    <row r="81" spans="4:92">
      <c r="D81">
        <f>IF(AND(Handgun!B84=1,Handgun!V84="Yes"),1,0)</f>
        <v>0</v>
      </c>
      <c r="E81">
        <f>IF(AND(Handgun!B84=2,Handgun!V84="Yes"),1,0)</f>
        <v>0</v>
      </c>
      <c r="F81">
        <f>IF(AND(Handgun!B84=3,Handgun!V84="Yes"),1,0)</f>
        <v>0</v>
      </c>
      <c r="G81">
        <f>IF(AND(Handgun!B84=4,Handgun!V84="Yes"),1,0)</f>
        <v>0</v>
      </c>
      <c r="H81">
        <f>IF(AND(Handgun!B84=5,Handgun!V84="Yes"),1,0)</f>
        <v>0</v>
      </c>
      <c r="I81">
        <f>IF(AND(Handgun!B84=6,Handgun!V84="Yes"),1,0)</f>
        <v>0</v>
      </c>
      <c r="J81">
        <f>IF(AND(Handgun!B84=7,Handgun!V84="Yes"),1,0)</f>
        <v>0</v>
      </c>
      <c r="K81">
        <f>IF(AND(Handgun!B84=8,Handgun!V84="Yes"),1,0)</f>
        <v>0</v>
      </c>
      <c r="M81">
        <f>IF(AND(Revolver!B84=1,Revolver!V84="Yes"),1,0)</f>
        <v>0</v>
      </c>
      <c r="N81">
        <f>IF(AND(Revolver!B84=1,Revolver!V84="Yes"),1,0)</f>
        <v>0</v>
      </c>
      <c r="O81">
        <f>IF(AND(Revolver!B84=1,Revolver!V84="Yes"),1,0)</f>
        <v>0</v>
      </c>
      <c r="P81">
        <f>IF(AND(Revolver!B84=1,Revolver!V84="Yes"),1,0)</f>
        <v>0</v>
      </c>
      <c r="Q81">
        <f>IF(AND(Revolver!B84=5,Revolver!V84="Yes"),1,0)</f>
        <v>0</v>
      </c>
      <c r="R81">
        <f>IF(AND(Revolver!B84=6,Revolver!V84="Yes"),1,0)</f>
        <v>0</v>
      </c>
      <c r="S81">
        <f>IF(AND(Revolver!B84=7,Revolver!V84="Yes"),1,0)</f>
        <v>0</v>
      </c>
      <c r="T81">
        <f>IF(AND(Revolver!B84=8,Revolver!V84="Yes"),1,0)</f>
        <v>0</v>
      </c>
      <c r="V81">
        <f>IF(AND(SMG!B85=1,SMG!V85="Yes"),1,0)</f>
        <v>0</v>
      </c>
      <c r="W81">
        <f>IF(AND(SMG!B85=2,SMG!V85="Yes"),1,0)</f>
        <v>0</v>
      </c>
      <c r="X81">
        <f>IF(AND(SMG!B85=3,SMG!V85="Yes"),1,0)</f>
        <v>0</v>
      </c>
      <c r="Y81">
        <f>IF(AND(SMG!B85=4,SMG!V85="Yes"),1,0)</f>
        <v>0</v>
      </c>
      <c r="Z81">
        <f>IF(AND(SMG!B85=5,SMG!V85="Yes"),1,0)</f>
        <v>0</v>
      </c>
      <c r="AA81">
        <f>IF(AND(SMG!B85=6,SMG!V85="Yes"),1,0)</f>
        <v>0</v>
      </c>
      <c r="AB81">
        <f>IF(AND(SMG!B85=7,SMG!V85="Yes"),1,0)</f>
        <v>0</v>
      </c>
      <c r="AC81">
        <f>IF(AND(SMG!B85=8,SMG!V85="Yes"),1,0)</f>
        <v>0</v>
      </c>
      <c r="AE81">
        <f>IF(AND(Rifle!B84=1,Rifle!V84="Yes"),1,0)</f>
        <v>0</v>
      </c>
      <c r="AF81">
        <f>IF(AND(Rifle!B84=2,Rifle!V84="Yes"),1,0)</f>
        <v>0</v>
      </c>
      <c r="AG81">
        <f>IF(AND(Rifle!B84=3,Rifle!V84="Yes"),1,0)</f>
        <v>0</v>
      </c>
      <c r="AH81">
        <f>IF(AND(Rifle!B84=4,Rifle!V84="Yes"),1,0)</f>
        <v>0</v>
      </c>
      <c r="AI81">
        <f>IF(AND(Rifle!B84=5,Rifle!V84="Yes"),1,0)</f>
        <v>0</v>
      </c>
      <c r="AJ81">
        <f>IF(AND(Rifle!B84=6,Rifle!V84="Yes"),1,0)</f>
        <v>0</v>
      </c>
      <c r="AK81">
        <f>IF(AND(Rifle!B84=7,Rifle!V84="Yes"),1,0)</f>
        <v>0</v>
      </c>
      <c r="AL81">
        <f>IF(AND(Rifle!B84=8,Rifle!V84="Yes"),1,0)</f>
        <v>0</v>
      </c>
      <c r="AN81">
        <f>IF(AND('Sniper Rifle'!B84=1,'Sniper Rifle'!V84="Yes"),1,0)</f>
        <v>0</v>
      </c>
      <c r="AO81">
        <f>IF(AND('Sniper Rifle'!B84=2,'Sniper Rifle'!V84="Yes"),1,0)</f>
        <v>0</v>
      </c>
      <c r="AP81">
        <f>IF(AND('Sniper Rifle'!B84=3,'Sniper Rifle'!V84="Yes"),1,0)</f>
        <v>0</v>
      </c>
      <c r="AQ81">
        <f>IF(AND('Sniper Rifle'!B84=4,'Sniper Rifle'!V84="Yes"),1,0)</f>
        <v>0</v>
      </c>
      <c r="AR81">
        <f>IF(AND('Sniper Rifle'!B84=5,'Sniper Rifle'!V84="Yes"),1,0)</f>
        <v>0</v>
      </c>
      <c r="AS81">
        <f>IF(AND('Sniper Rifle'!B84=6,'Sniper Rifle'!V84="Yes"),1,0)</f>
        <v>0</v>
      </c>
      <c r="AT81">
        <f>IF(AND('Sniper Rifle'!B84=7,'Sniper Rifle'!V84="Yes"),1,0)</f>
        <v>0</v>
      </c>
      <c r="AU81">
        <f>IF(AND('Sniper Rifle'!B84=8,'Sniper Rifle'!V84="Yes"),1,0)</f>
        <v>0</v>
      </c>
      <c r="AW81">
        <f>IF(AND('Spacer Rifle'!B84=1,'Spacer Rifle'!V84="Yes"),1,0)</f>
        <v>0</v>
      </c>
      <c r="AX81">
        <f>IF(AND('Spacer Rifle'!B84=2,'Spacer Rifle'!V84="Yes"),1,0)</f>
        <v>0</v>
      </c>
      <c r="AY81">
        <f>IF(AND('Spacer Rifle'!B84=3,'Spacer Rifle'!V84="Yes"),1,0)</f>
        <v>0</v>
      </c>
      <c r="AZ81">
        <f>IF(AND('Spacer Rifle'!B84=4,'Spacer Rifle'!V84="Yes"),1,0)</f>
        <v>0</v>
      </c>
      <c r="BA81">
        <f>IF(AND('Spacer Rifle'!B84=5,'Spacer Rifle'!V84="Yes"),1,0)</f>
        <v>0</v>
      </c>
      <c r="BB81">
        <f>IF(AND('Spacer Rifle'!B84=6,'Spacer Rifle'!V84="Yes"),1,0)</f>
        <v>0</v>
      </c>
      <c r="BC81">
        <f>IF(AND('Spacer Rifle'!B84=7,'Spacer Rifle'!V84="Yes"),1,0)</f>
        <v>0</v>
      </c>
      <c r="BD81">
        <f>IF(AND('Spacer Rifle'!B84=8,'Spacer Rifle'!V84="Yes"),1,0)</f>
        <v>0</v>
      </c>
      <c r="BF81">
        <f>IF(AND(LMG!B85=1,LMG!V85="Yes"),1,0)</f>
        <v>0</v>
      </c>
      <c r="BG81">
        <f>IF(AND(LMG!B85=2,LMG!V85="Yes"),1,0)</f>
        <v>0</v>
      </c>
      <c r="BH81">
        <f>IF(AND(LMG!B85=3,LMG!V85="Yes"),1,0)</f>
        <v>0</v>
      </c>
      <c r="BI81">
        <f>IF(AND(LMG!B85=4,LMG!V85="Yes"),1,0)</f>
        <v>0</v>
      </c>
      <c r="BJ81">
        <f>IF(AND(LMG!B85=5,LMG!V85="Yes"),1,0)</f>
        <v>0</v>
      </c>
      <c r="BK81">
        <f>IF(AND(LMG!B85=6,LMG!V85="Yes"),1,0)</f>
        <v>0</v>
      </c>
      <c r="BL81">
        <f>IF(AND(LMG!B85=7,LMG!V85="Yes"),1,0)</f>
        <v>0</v>
      </c>
      <c r="BM81">
        <f>IF(AND(LMG!B85=8,LMG!V85="Yes"),1,0)</f>
        <v>0</v>
      </c>
      <c r="BO81">
        <f>IF(AND(Shotgun!B85=1,Shotgun!V85="Yes"),1,0)</f>
        <v>0</v>
      </c>
      <c r="BP81">
        <f>IF(AND(Shotgun!B85=2,Shotgun!V85="Yes"),1,0)</f>
        <v>0</v>
      </c>
      <c r="BQ81">
        <f>IF(AND(Shotgun!B85=3,Shotgun!V85="Yes"),1,0)</f>
        <v>0</v>
      </c>
      <c r="BR81">
        <f>IF(AND(Shotgun!B85=4,Shotgun!V85="Yes"),1,0)</f>
        <v>0</v>
      </c>
      <c r="BS81">
        <f>IF(AND(Shotgun!B85=5,Shotgun!V85="Yes"),1,0)</f>
        <v>0</v>
      </c>
      <c r="BT81">
        <f>IF(AND(Shotgun!B85=6,Shotgun!V85="Yes"),1,0)</f>
        <v>0</v>
      </c>
      <c r="BU81">
        <f>IF(AND(Shotgun!B85=7,Shotgun!V85="Yes"),1,0)</f>
        <v>0</v>
      </c>
      <c r="BV81">
        <f>IF(AND(Shotgun!B85=8,Shotgun!V85="Yes"),1,0)</f>
        <v>0</v>
      </c>
      <c r="BX81">
        <f>IF(AND(Melee!B83=1,Melee!S83="Yes"),1,0)</f>
        <v>0</v>
      </c>
      <c r="BY81">
        <f>IF(AND(Melee!B83=2,Melee!S83="Yes"),1,0)</f>
        <v>0</v>
      </c>
      <c r="BZ81">
        <f>IF(AND(Melee!B83=3,Melee!S83="Yes"),1,0)</f>
        <v>0</v>
      </c>
      <c r="CA81">
        <f>IF(AND(Melee!B83=4,Melee!S83="Yes"),1,0)</f>
        <v>0</v>
      </c>
      <c r="CB81">
        <f>IF(AND(Melee!B83=5,Melee!S83="Yes"),1,0)</f>
        <v>0</v>
      </c>
      <c r="CC81">
        <f>IF(AND(Melee!B83=6,Melee!S83="Yes"),1,0)</f>
        <v>0</v>
      </c>
      <c r="CD81">
        <f>IF(AND(Melee!B83=7,Melee!S83="Yes"),1,0)</f>
        <v>0</v>
      </c>
      <c r="CE81">
        <f>IF(AND(Melee!B83=8,Melee!S83="Yes"),1,0)</f>
        <v>0</v>
      </c>
      <c r="CG81">
        <f>IF(AND(Misc!B82=1,Misc!O82="Yes"),1,0)</f>
        <v>0</v>
      </c>
      <c r="CH81">
        <f>IF(AND(Misc!B82=2,Misc!O82="Yes"),1,0)</f>
        <v>0</v>
      </c>
      <c r="CI81">
        <f>IF(AND(Misc!B82=3,Misc!O82="Yes"),1,0)</f>
        <v>0</v>
      </c>
      <c r="CJ81">
        <f>IF(AND(Misc!B82=4,Misc!O82="Yes"),1,0)</f>
        <v>0</v>
      </c>
      <c r="CK81">
        <f>IF(AND(Misc!B82=5,Misc!O82="Yes"),1,0)</f>
        <v>0</v>
      </c>
      <c r="CL81">
        <f>IF(AND(Misc!B82=6,Misc!O82="Yes"),1,0)</f>
        <v>0</v>
      </c>
      <c r="CM81">
        <f>IF(AND(Misc!B82=7,Misc!O82="Yes"),1,0)</f>
        <v>0</v>
      </c>
      <c r="CN81">
        <f>IF(AND(Misc!B82=8,Misc!O82="Yes"),1,0)</f>
        <v>0</v>
      </c>
    </row>
    <row r="82" spans="4:92">
      <c r="D82">
        <f>IF(AND(Handgun!B85=1,Handgun!V85="Yes"),1,0)</f>
        <v>0</v>
      </c>
      <c r="E82">
        <f>IF(AND(Handgun!B85=2,Handgun!V85="Yes"),1,0)</f>
        <v>0</v>
      </c>
      <c r="F82">
        <f>IF(AND(Handgun!B85=3,Handgun!V85="Yes"),1,0)</f>
        <v>0</v>
      </c>
      <c r="G82">
        <f>IF(AND(Handgun!B85=4,Handgun!V85="Yes"),1,0)</f>
        <v>0</v>
      </c>
      <c r="H82">
        <f>IF(AND(Handgun!B85=5,Handgun!V85="Yes"),1,0)</f>
        <v>0</v>
      </c>
      <c r="I82">
        <f>IF(AND(Handgun!B85=6,Handgun!V85="Yes"),1,0)</f>
        <v>0</v>
      </c>
      <c r="J82">
        <f>IF(AND(Handgun!B85=7,Handgun!V85="Yes"),1,0)</f>
        <v>0</v>
      </c>
      <c r="K82">
        <f>IF(AND(Handgun!B85=8,Handgun!V85="Yes"),1,0)</f>
        <v>0</v>
      </c>
      <c r="M82">
        <f>IF(AND(Revolver!B85=1,Revolver!V85="Yes"),1,0)</f>
        <v>0</v>
      </c>
      <c r="N82">
        <f>IF(AND(Revolver!B85=1,Revolver!V85="Yes"),1,0)</f>
        <v>0</v>
      </c>
      <c r="O82">
        <f>IF(AND(Revolver!B85=1,Revolver!V85="Yes"),1,0)</f>
        <v>0</v>
      </c>
      <c r="P82">
        <f>IF(AND(Revolver!B85=1,Revolver!V85="Yes"),1,0)</f>
        <v>0</v>
      </c>
      <c r="Q82">
        <f>IF(AND(Revolver!B85=5,Revolver!V85="Yes"),1,0)</f>
        <v>0</v>
      </c>
      <c r="R82">
        <f>IF(AND(Revolver!B85=6,Revolver!V85="Yes"),1,0)</f>
        <v>0</v>
      </c>
      <c r="S82">
        <f>IF(AND(Revolver!B85=7,Revolver!V85="Yes"),1,0)</f>
        <v>0</v>
      </c>
      <c r="T82">
        <f>IF(AND(Revolver!B85=8,Revolver!V85="Yes"),1,0)</f>
        <v>0</v>
      </c>
      <c r="V82">
        <f>IF(AND(SMG!B86=1,SMG!V86="Yes"),1,0)</f>
        <v>0</v>
      </c>
      <c r="W82">
        <f>IF(AND(SMG!B86=2,SMG!V86="Yes"),1,0)</f>
        <v>0</v>
      </c>
      <c r="X82">
        <f>IF(AND(SMG!B86=3,SMG!V86="Yes"),1,0)</f>
        <v>0</v>
      </c>
      <c r="Y82">
        <f>IF(AND(SMG!B86=4,SMG!V86="Yes"),1,0)</f>
        <v>0</v>
      </c>
      <c r="Z82">
        <f>IF(AND(SMG!B86=5,SMG!V86="Yes"),1,0)</f>
        <v>0</v>
      </c>
      <c r="AA82">
        <f>IF(AND(SMG!B86=6,SMG!V86="Yes"),1,0)</f>
        <v>0</v>
      </c>
      <c r="AB82">
        <f>IF(AND(SMG!B86=7,SMG!V86="Yes"),1,0)</f>
        <v>0</v>
      </c>
      <c r="AC82">
        <f>IF(AND(SMG!B86=8,SMG!V86="Yes"),1,0)</f>
        <v>0</v>
      </c>
      <c r="AE82">
        <f>IF(AND(Rifle!B85=1,Rifle!V85="Yes"),1,0)</f>
        <v>0</v>
      </c>
      <c r="AF82">
        <f>IF(AND(Rifle!B85=2,Rifle!V85="Yes"),1,0)</f>
        <v>0</v>
      </c>
      <c r="AG82">
        <f>IF(AND(Rifle!B85=3,Rifle!V85="Yes"),1,0)</f>
        <v>0</v>
      </c>
      <c r="AH82">
        <f>IF(AND(Rifle!B85=4,Rifle!V85="Yes"),1,0)</f>
        <v>0</v>
      </c>
      <c r="AI82">
        <f>IF(AND(Rifle!B85=5,Rifle!V85="Yes"),1,0)</f>
        <v>0</v>
      </c>
      <c r="AJ82">
        <f>IF(AND(Rifle!B85=6,Rifle!V85="Yes"),1,0)</f>
        <v>0</v>
      </c>
      <c r="AK82">
        <f>IF(AND(Rifle!B85=7,Rifle!V85="Yes"),1,0)</f>
        <v>0</v>
      </c>
      <c r="AL82">
        <f>IF(AND(Rifle!B85=8,Rifle!V85="Yes"),1,0)</f>
        <v>0</v>
      </c>
      <c r="AN82">
        <f>IF(AND('Sniper Rifle'!B85=1,'Sniper Rifle'!V85="Yes"),1,0)</f>
        <v>0</v>
      </c>
      <c r="AO82">
        <f>IF(AND('Sniper Rifle'!B85=2,'Sniper Rifle'!V85="Yes"),1,0)</f>
        <v>0</v>
      </c>
      <c r="AP82">
        <f>IF(AND('Sniper Rifle'!B85=3,'Sniper Rifle'!V85="Yes"),1,0)</f>
        <v>0</v>
      </c>
      <c r="AQ82">
        <f>IF(AND('Sniper Rifle'!B85=4,'Sniper Rifle'!V85="Yes"),1,0)</f>
        <v>0</v>
      </c>
      <c r="AR82">
        <f>IF(AND('Sniper Rifle'!B85=5,'Sniper Rifle'!V85="Yes"),1,0)</f>
        <v>0</v>
      </c>
      <c r="AS82">
        <f>IF(AND('Sniper Rifle'!B85=6,'Sniper Rifle'!V85="Yes"),1,0)</f>
        <v>0</v>
      </c>
      <c r="AT82">
        <f>IF(AND('Sniper Rifle'!B85=7,'Sniper Rifle'!V85="Yes"),1,0)</f>
        <v>0</v>
      </c>
      <c r="AU82">
        <f>IF(AND('Sniper Rifle'!B85=8,'Sniper Rifle'!V85="Yes"),1,0)</f>
        <v>0</v>
      </c>
      <c r="AW82">
        <f>IF(AND('Spacer Rifle'!B85=1,'Spacer Rifle'!V85="Yes"),1,0)</f>
        <v>0</v>
      </c>
      <c r="AX82">
        <f>IF(AND('Spacer Rifle'!B85=2,'Spacer Rifle'!V85="Yes"),1,0)</f>
        <v>0</v>
      </c>
      <c r="AY82">
        <f>IF(AND('Spacer Rifle'!B85=3,'Spacer Rifle'!V85="Yes"),1,0)</f>
        <v>0</v>
      </c>
      <c r="AZ82">
        <f>IF(AND('Spacer Rifle'!B85=4,'Spacer Rifle'!V85="Yes"),1,0)</f>
        <v>0</v>
      </c>
      <c r="BA82">
        <f>IF(AND('Spacer Rifle'!B85=5,'Spacer Rifle'!V85="Yes"),1,0)</f>
        <v>0</v>
      </c>
      <c r="BB82">
        <f>IF(AND('Spacer Rifle'!B85=6,'Spacer Rifle'!V85="Yes"),1,0)</f>
        <v>0</v>
      </c>
      <c r="BC82">
        <f>IF(AND('Spacer Rifle'!B85=7,'Spacer Rifle'!V85="Yes"),1,0)</f>
        <v>0</v>
      </c>
      <c r="BD82">
        <f>IF(AND('Spacer Rifle'!B85=8,'Spacer Rifle'!V85="Yes"),1,0)</f>
        <v>0</v>
      </c>
      <c r="BF82">
        <f>IF(AND(LMG!B86=1,LMG!V86="Yes"),1,0)</f>
        <v>0</v>
      </c>
      <c r="BG82">
        <f>IF(AND(LMG!B86=2,LMG!V86="Yes"),1,0)</f>
        <v>0</v>
      </c>
      <c r="BH82">
        <f>IF(AND(LMG!B86=3,LMG!V86="Yes"),1,0)</f>
        <v>0</v>
      </c>
      <c r="BI82">
        <f>IF(AND(LMG!B86=4,LMG!V86="Yes"),1,0)</f>
        <v>0</v>
      </c>
      <c r="BJ82">
        <f>IF(AND(LMG!B86=5,LMG!V86="Yes"),1,0)</f>
        <v>0</v>
      </c>
      <c r="BK82">
        <f>IF(AND(LMG!B86=6,LMG!V86="Yes"),1,0)</f>
        <v>0</v>
      </c>
      <c r="BL82">
        <f>IF(AND(LMG!B86=7,LMG!V86="Yes"),1,0)</f>
        <v>0</v>
      </c>
      <c r="BM82">
        <f>IF(AND(LMG!B86=8,LMG!V86="Yes"),1,0)</f>
        <v>0</v>
      </c>
      <c r="BO82">
        <f>IF(AND(Shotgun!B86=1,Shotgun!V86="Yes"),1,0)</f>
        <v>0</v>
      </c>
      <c r="BP82">
        <f>IF(AND(Shotgun!B86=2,Shotgun!V86="Yes"),1,0)</f>
        <v>0</v>
      </c>
      <c r="BQ82">
        <f>IF(AND(Shotgun!B86=3,Shotgun!V86="Yes"),1,0)</f>
        <v>0</v>
      </c>
      <c r="BR82">
        <f>IF(AND(Shotgun!B86=4,Shotgun!V86="Yes"),1,0)</f>
        <v>0</v>
      </c>
      <c r="BS82">
        <f>IF(AND(Shotgun!B86=5,Shotgun!V86="Yes"),1,0)</f>
        <v>0</v>
      </c>
      <c r="BT82">
        <f>IF(AND(Shotgun!B86=6,Shotgun!V86="Yes"),1,0)</f>
        <v>0</v>
      </c>
      <c r="BU82">
        <f>IF(AND(Shotgun!B86=7,Shotgun!V86="Yes"),1,0)</f>
        <v>0</v>
      </c>
      <c r="BV82">
        <f>IF(AND(Shotgun!B86=8,Shotgun!V86="Yes"),1,0)</f>
        <v>0</v>
      </c>
      <c r="BX82">
        <f>IF(AND(Melee!B84=1,Melee!S84="Yes"),1,0)</f>
        <v>0</v>
      </c>
      <c r="BY82">
        <f>IF(AND(Melee!B84=2,Melee!S84="Yes"),1,0)</f>
        <v>0</v>
      </c>
      <c r="BZ82">
        <f>IF(AND(Melee!B84=3,Melee!S84="Yes"),1,0)</f>
        <v>0</v>
      </c>
      <c r="CA82">
        <f>IF(AND(Melee!B84=4,Melee!S84="Yes"),1,0)</f>
        <v>0</v>
      </c>
      <c r="CB82">
        <f>IF(AND(Melee!B84=5,Melee!S84="Yes"),1,0)</f>
        <v>0</v>
      </c>
      <c r="CC82">
        <f>IF(AND(Melee!B84=6,Melee!S84="Yes"),1,0)</f>
        <v>0</v>
      </c>
      <c r="CD82">
        <f>IF(AND(Melee!B84=7,Melee!S84="Yes"),1,0)</f>
        <v>0</v>
      </c>
      <c r="CE82">
        <f>IF(AND(Melee!B84=8,Melee!S84="Yes"),1,0)</f>
        <v>0</v>
      </c>
      <c r="CG82">
        <f>IF(AND(Misc!B83=1,Misc!O83="Yes"),1,0)</f>
        <v>0</v>
      </c>
      <c r="CH82">
        <f>IF(AND(Misc!B83=2,Misc!O83="Yes"),1,0)</f>
        <v>0</v>
      </c>
      <c r="CI82">
        <f>IF(AND(Misc!B83=3,Misc!O83="Yes"),1,0)</f>
        <v>0</v>
      </c>
      <c r="CJ82">
        <f>IF(AND(Misc!B83=4,Misc!O83="Yes"),1,0)</f>
        <v>0</v>
      </c>
      <c r="CK82">
        <f>IF(AND(Misc!B83=5,Misc!O83="Yes"),1,0)</f>
        <v>0</v>
      </c>
      <c r="CL82">
        <f>IF(AND(Misc!B83=6,Misc!O83="Yes"),1,0)</f>
        <v>0</v>
      </c>
      <c r="CM82">
        <f>IF(AND(Misc!B83=7,Misc!O83="Yes"),1,0)</f>
        <v>0</v>
      </c>
      <c r="CN82">
        <f>IF(AND(Misc!B83=8,Misc!O83="Yes"),1,0)</f>
        <v>0</v>
      </c>
    </row>
    <row r="83" spans="4:92">
      <c r="D83">
        <f>IF(AND(Handgun!B86=1,Handgun!V86="Yes"),1,0)</f>
        <v>0</v>
      </c>
      <c r="E83">
        <f>IF(AND(Handgun!B86=2,Handgun!V86="Yes"),1,0)</f>
        <v>0</v>
      </c>
      <c r="F83">
        <f>IF(AND(Handgun!B86=3,Handgun!V86="Yes"),1,0)</f>
        <v>0</v>
      </c>
      <c r="G83">
        <f>IF(AND(Handgun!B86=4,Handgun!V86="Yes"),1,0)</f>
        <v>0</v>
      </c>
      <c r="H83">
        <f>IF(AND(Handgun!B86=5,Handgun!V86="Yes"),1,0)</f>
        <v>0</v>
      </c>
      <c r="I83">
        <f>IF(AND(Handgun!B86=6,Handgun!V86="Yes"),1,0)</f>
        <v>0</v>
      </c>
      <c r="J83">
        <f>IF(AND(Handgun!B86=7,Handgun!V86="Yes"),1,0)</f>
        <v>0</v>
      </c>
      <c r="K83">
        <f>IF(AND(Handgun!B86=8,Handgun!V86="Yes"),1,0)</f>
        <v>0</v>
      </c>
      <c r="M83">
        <f>IF(AND(Revolver!B86=1,Revolver!V86="Yes"),1,0)</f>
        <v>0</v>
      </c>
      <c r="N83">
        <f>IF(AND(Revolver!B86=1,Revolver!V86="Yes"),1,0)</f>
        <v>0</v>
      </c>
      <c r="O83">
        <f>IF(AND(Revolver!B86=1,Revolver!V86="Yes"),1,0)</f>
        <v>0</v>
      </c>
      <c r="P83">
        <f>IF(AND(Revolver!B86=1,Revolver!V86="Yes"),1,0)</f>
        <v>0</v>
      </c>
      <c r="Q83">
        <f>IF(AND(Revolver!B86=5,Revolver!V86="Yes"),1,0)</f>
        <v>0</v>
      </c>
      <c r="R83">
        <f>IF(AND(Revolver!B86=6,Revolver!V86="Yes"),1,0)</f>
        <v>0</v>
      </c>
      <c r="S83">
        <f>IF(AND(Revolver!B86=7,Revolver!V86="Yes"),1,0)</f>
        <v>0</v>
      </c>
      <c r="T83">
        <f>IF(AND(Revolver!B86=8,Revolver!V86="Yes"),1,0)</f>
        <v>0</v>
      </c>
      <c r="V83">
        <f>IF(AND(SMG!B87=1,SMG!V87="Yes"),1,0)</f>
        <v>0</v>
      </c>
      <c r="W83">
        <f>IF(AND(SMG!B87=2,SMG!V87="Yes"),1,0)</f>
        <v>0</v>
      </c>
      <c r="X83">
        <f>IF(AND(SMG!B87=3,SMG!V87="Yes"),1,0)</f>
        <v>0</v>
      </c>
      <c r="Y83">
        <f>IF(AND(SMG!B87=4,SMG!V87="Yes"),1,0)</f>
        <v>0</v>
      </c>
      <c r="Z83">
        <f>IF(AND(SMG!B87=5,SMG!V87="Yes"),1,0)</f>
        <v>0</v>
      </c>
      <c r="AA83">
        <f>IF(AND(SMG!B87=6,SMG!V87="Yes"),1,0)</f>
        <v>0</v>
      </c>
      <c r="AB83">
        <f>IF(AND(SMG!B87=7,SMG!V87="Yes"),1,0)</f>
        <v>0</v>
      </c>
      <c r="AC83">
        <f>IF(AND(SMG!B87=8,SMG!V87="Yes"),1,0)</f>
        <v>0</v>
      </c>
      <c r="AE83">
        <f>IF(AND(Rifle!B86=1,Rifle!V86="Yes"),1,0)</f>
        <v>0</v>
      </c>
      <c r="AF83">
        <f>IF(AND(Rifle!B86=2,Rifle!V86="Yes"),1,0)</f>
        <v>0</v>
      </c>
      <c r="AG83">
        <f>IF(AND(Rifle!B86=3,Rifle!V86="Yes"),1,0)</f>
        <v>0</v>
      </c>
      <c r="AH83">
        <f>IF(AND(Rifle!B86=4,Rifle!V86="Yes"),1,0)</f>
        <v>0</v>
      </c>
      <c r="AI83">
        <f>IF(AND(Rifle!B86=5,Rifle!V86="Yes"),1,0)</f>
        <v>0</v>
      </c>
      <c r="AJ83">
        <f>IF(AND(Rifle!B86=6,Rifle!V86="Yes"),1,0)</f>
        <v>0</v>
      </c>
      <c r="AK83">
        <f>IF(AND(Rifle!B86=7,Rifle!V86="Yes"),1,0)</f>
        <v>0</v>
      </c>
      <c r="AL83">
        <f>IF(AND(Rifle!B86=8,Rifle!V86="Yes"),1,0)</f>
        <v>0</v>
      </c>
      <c r="AN83">
        <f>IF(AND('Sniper Rifle'!B86=1,'Sniper Rifle'!V86="Yes"),1,0)</f>
        <v>0</v>
      </c>
      <c r="AO83">
        <f>IF(AND('Sniper Rifle'!B86=2,'Sniper Rifle'!V86="Yes"),1,0)</f>
        <v>0</v>
      </c>
      <c r="AP83">
        <f>IF(AND('Sniper Rifle'!B86=3,'Sniper Rifle'!V86="Yes"),1,0)</f>
        <v>0</v>
      </c>
      <c r="AQ83">
        <f>IF(AND('Sniper Rifle'!B86=4,'Sniper Rifle'!V86="Yes"),1,0)</f>
        <v>0</v>
      </c>
      <c r="AR83">
        <f>IF(AND('Sniper Rifle'!B86=5,'Sniper Rifle'!V86="Yes"),1,0)</f>
        <v>0</v>
      </c>
      <c r="AS83">
        <f>IF(AND('Sniper Rifle'!B86=6,'Sniper Rifle'!V86="Yes"),1,0)</f>
        <v>0</v>
      </c>
      <c r="AT83">
        <f>IF(AND('Sniper Rifle'!B86=7,'Sniper Rifle'!V86="Yes"),1,0)</f>
        <v>0</v>
      </c>
      <c r="AU83">
        <f>IF(AND('Sniper Rifle'!B86=8,'Sniper Rifle'!V86="Yes"),1,0)</f>
        <v>0</v>
      </c>
      <c r="AW83">
        <f>IF(AND('Spacer Rifle'!B86=1,'Spacer Rifle'!V86="Yes"),1,0)</f>
        <v>0</v>
      </c>
      <c r="AX83">
        <f>IF(AND('Spacer Rifle'!B86=2,'Spacer Rifle'!V86="Yes"),1,0)</f>
        <v>0</v>
      </c>
      <c r="AY83">
        <f>IF(AND('Spacer Rifle'!B86=3,'Spacer Rifle'!V86="Yes"),1,0)</f>
        <v>0</v>
      </c>
      <c r="AZ83">
        <f>IF(AND('Spacer Rifle'!B86=4,'Spacer Rifle'!V86="Yes"),1,0)</f>
        <v>0</v>
      </c>
      <c r="BA83">
        <f>IF(AND('Spacer Rifle'!B86=5,'Spacer Rifle'!V86="Yes"),1,0)</f>
        <v>0</v>
      </c>
      <c r="BB83">
        <f>IF(AND('Spacer Rifle'!B86=6,'Spacer Rifle'!V86="Yes"),1,0)</f>
        <v>0</v>
      </c>
      <c r="BC83">
        <f>IF(AND('Spacer Rifle'!B86=7,'Spacer Rifle'!V86="Yes"),1,0)</f>
        <v>0</v>
      </c>
      <c r="BD83">
        <f>IF(AND('Spacer Rifle'!B86=8,'Spacer Rifle'!V86="Yes"),1,0)</f>
        <v>0</v>
      </c>
      <c r="BF83">
        <f>IF(AND(LMG!B87=1,LMG!V87="Yes"),1,0)</f>
        <v>0</v>
      </c>
      <c r="BG83">
        <f>IF(AND(LMG!B87=2,LMG!V87="Yes"),1,0)</f>
        <v>0</v>
      </c>
      <c r="BH83">
        <f>IF(AND(LMG!B87=3,LMG!V87="Yes"),1,0)</f>
        <v>0</v>
      </c>
      <c r="BI83">
        <f>IF(AND(LMG!B87=4,LMG!V87="Yes"),1,0)</f>
        <v>0</v>
      </c>
      <c r="BJ83">
        <f>IF(AND(LMG!B87=5,LMG!V87="Yes"),1,0)</f>
        <v>0</v>
      </c>
      <c r="BK83">
        <f>IF(AND(LMG!B87=6,LMG!V87="Yes"),1,0)</f>
        <v>0</v>
      </c>
      <c r="BL83">
        <f>IF(AND(LMG!B87=7,LMG!V87="Yes"),1,0)</f>
        <v>0</v>
      </c>
      <c r="BM83">
        <f>IF(AND(LMG!B87=8,LMG!V87="Yes"),1,0)</f>
        <v>0</v>
      </c>
      <c r="BO83">
        <f>IF(AND(Shotgun!B87=1,Shotgun!V87="Yes"),1,0)</f>
        <v>0</v>
      </c>
      <c r="BP83">
        <f>IF(AND(Shotgun!B87=2,Shotgun!V87="Yes"),1,0)</f>
        <v>0</v>
      </c>
      <c r="BQ83">
        <f>IF(AND(Shotgun!B87=3,Shotgun!V87="Yes"),1,0)</f>
        <v>0</v>
      </c>
      <c r="BR83">
        <f>IF(AND(Shotgun!B87=4,Shotgun!V87="Yes"),1,0)</f>
        <v>0</v>
      </c>
      <c r="BS83">
        <f>IF(AND(Shotgun!B87=5,Shotgun!V87="Yes"),1,0)</f>
        <v>0</v>
      </c>
      <c r="BT83">
        <f>IF(AND(Shotgun!B87=6,Shotgun!V87="Yes"),1,0)</f>
        <v>0</v>
      </c>
      <c r="BU83">
        <f>IF(AND(Shotgun!B87=7,Shotgun!V87="Yes"),1,0)</f>
        <v>0</v>
      </c>
      <c r="BV83">
        <f>IF(AND(Shotgun!B87=8,Shotgun!V87="Yes"),1,0)</f>
        <v>0</v>
      </c>
      <c r="BX83">
        <f>IF(AND(Melee!B85=1,Melee!S85="Yes"),1,0)</f>
        <v>0</v>
      </c>
      <c r="BY83">
        <f>IF(AND(Melee!B85=2,Melee!S85="Yes"),1,0)</f>
        <v>0</v>
      </c>
      <c r="BZ83">
        <f>IF(AND(Melee!B85=3,Melee!S85="Yes"),1,0)</f>
        <v>0</v>
      </c>
      <c r="CA83">
        <f>IF(AND(Melee!B85=4,Melee!S85="Yes"),1,0)</f>
        <v>0</v>
      </c>
      <c r="CB83">
        <f>IF(AND(Melee!B85=5,Melee!S85="Yes"),1,0)</f>
        <v>0</v>
      </c>
      <c r="CC83">
        <f>IF(AND(Melee!B85=6,Melee!S85="Yes"),1,0)</f>
        <v>0</v>
      </c>
      <c r="CD83">
        <f>IF(AND(Melee!B85=7,Melee!S85="Yes"),1,0)</f>
        <v>0</v>
      </c>
      <c r="CE83">
        <f>IF(AND(Melee!B85=8,Melee!S85="Yes"),1,0)</f>
        <v>0</v>
      </c>
      <c r="CG83">
        <f>IF(AND(Misc!B84=1,Misc!O84="Yes"),1,0)</f>
        <v>0</v>
      </c>
      <c r="CH83">
        <f>IF(AND(Misc!B84=2,Misc!O84="Yes"),1,0)</f>
        <v>0</v>
      </c>
      <c r="CI83">
        <f>IF(AND(Misc!B84=3,Misc!O84="Yes"),1,0)</f>
        <v>0</v>
      </c>
      <c r="CJ83">
        <f>IF(AND(Misc!B84=4,Misc!O84="Yes"),1,0)</f>
        <v>0</v>
      </c>
      <c r="CK83">
        <f>IF(AND(Misc!B84=5,Misc!O84="Yes"),1,0)</f>
        <v>0</v>
      </c>
      <c r="CL83">
        <f>IF(AND(Misc!B84=6,Misc!O84="Yes"),1,0)</f>
        <v>0</v>
      </c>
      <c r="CM83">
        <f>IF(AND(Misc!B84=7,Misc!O84="Yes"),1,0)</f>
        <v>0</v>
      </c>
      <c r="CN83">
        <f>IF(AND(Misc!B84=8,Misc!O84="Yes"),1,0)</f>
        <v>0</v>
      </c>
    </row>
    <row r="84" spans="4:92">
      <c r="D84">
        <f>IF(AND(Handgun!B87=1,Handgun!V87="Yes"),1,0)</f>
        <v>0</v>
      </c>
      <c r="E84">
        <f>IF(AND(Handgun!B87=2,Handgun!V87="Yes"),1,0)</f>
        <v>0</v>
      </c>
      <c r="F84">
        <f>IF(AND(Handgun!B87=3,Handgun!V87="Yes"),1,0)</f>
        <v>0</v>
      </c>
      <c r="G84">
        <f>IF(AND(Handgun!B87=4,Handgun!V87="Yes"),1,0)</f>
        <v>0</v>
      </c>
      <c r="H84">
        <f>IF(AND(Handgun!B87=5,Handgun!V87="Yes"),1,0)</f>
        <v>0</v>
      </c>
      <c r="I84">
        <f>IF(AND(Handgun!B87=6,Handgun!V87="Yes"),1,0)</f>
        <v>0</v>
      </c>
      <c r="J84">
        <f>IF(AND(Handgun!B87=7,Handgun!V87="Yes"),1,0)</f>
        <v>0</v>
      </c>
      <c r="K84">
        <f>IF(AND(Handgun!B87=8,Handgun!V87="Yes"),1,0)</f>
        <v>0</v>
      </c>
      <c r="M84">
        <f>IF(AND(Revolver!B87=1,Revolver!V87="Yes"),1,0)</f>
        <v>0</v>
      </c>
      <c r="N84">
        <f>IF(AND(Revolver!B87=1,Revolver!V87="Yes"),1,0)</f>
        <v>0</v>
      </c>
      <c r="O84">
        <f>IF(AND(Revolver!B87=1,Revolver!V87="Yes"),1,0)</f>
        <v>0</v>
      </c>
      <c r="P84">
        <f>IF(AND(Revolver!B87=1,Revolver!V87="Yes"),1,0)</f>
        <v>0</v>
      </c>
      <c r="Q84">
        <f>IF(AND(Revolver!B87=5,Revolver!V87="Yes"),1,0)</f>
        <v>0</v>
      </c>
      <c r="R84">
        <f>IF(AND(Revolver!B87=6,Revolver!V87="Yes"),1,0)</f>
        <v>0</v>
      </c>
      <c r="S84">
        <f>IF(AND(Revolver!B87=7,Revolver!V87="Yes"),1,0)</f>
        <v>0</v>
      </c>
      <c r="T84">
        <f>IF(AND(Revolver!B87=8,Revolver!V87="Yes"),1,0)</f>
        <v>0</v>
      </c>
      <c r="V84">
        <f>IF(AND(SMG!B88=1,SMG!V88="Yes"),1,0)</f>
        <v>0</v>
      </c>
      <c r="W84">
        <f>IF(AND(SMG!B88=2,SMG!V88="Yes"),1,0)</f>
        <v>0</v>
      </c>
      <c r="X84">
        <f>IF(AND(SMG!B88=3,SMG!V88="Yes"),1,0)</f>
        <v>0</v>
      </c>
      <c r="Y84">
        <f>IF(AND(SMG!B88=4,SMG!V88="Yes"),1,0)</f>
        <v>0</v>
      </c>
      <c r="Z84">
        <f>IF(AND(SMG!B88=5,SMG!V88="Yes"),1,0)</f>
        <v>0</v>
      </c>
      <c r="AA84">
        <f>IF(AND(SMG!B88=6,SMG!V88="Yes"),1,0)</f>
        <v>0</v>
      </c>
      <c r="AB84">
        <f>IF(AND(SMG!B88=7,SMG!V88="Yes"),1,0)</f>
        <v>0</v>
      </c>
      <c r="AC84">
        <f>IF(AND(SMG!B88=8,SMG!V88="Yes"),1,0)</f>
        <v>0</v>
      </c>
      <c r="AE84">
        <f>IF(AND(Rifle!B87=1,Rifle!V87="Yes"),1,0)</f>
        <v>0</v>
      </c>
      <c r="AF84">
        <f>IF(AND(Rifle!B87=2,Rifle!V87="Yes"),1,0)</f>
        <v>0</v>
      </c>
      <c r="AG84">
        <f>IF(AND(Rifle!B87=3,Rifle!V87="Yes"),1,0)</f>
        <v>0</v>
      </c>
      <c r="AH84">
        <f>IF(AND(Rifle!B87=4,Rifle!V87="Yes"),1,0)</f>
        <v>0</v>
      </c>
      <c r="AI84">
        <f>IF(AND(Rifle!B87=5,Rifle!V87="Yes"),1,0)</f>
        <v>0</v>
      </c>
      <c r="AJ84">
        <f>IF(AND(Rifle!B87=6,Rifle!V87="Yes"),1,0)</f>
        <v>0</v>
      </c>
      <c r="AK84">
        <f>IF(AND(Rifle!B87=7,Rifle!V87="Yes"),1,0)</f>
        <v>0</v>
      </c>
      <c r="AL84">
        <f>IF(AND(Rifle!B87=8,Rifle!V87="Yes"),1,0)</f>
        <v>0</v>
      </c>
      <c r="AN84">
        <f>IF(AND('Sniper Rifle'!B87=1,'Sniper Rifle'!V87="Yes"),1,0)</f>
        <v>0</v>
      </c>
      <c r="AO84">
        <f>IF(AND('Sniper Rifle'!B87=2,'Sniper Rifle'!V87="Yes"),1,0)</f>
        <v>0</v>
      </c>
      <c r="AP84">
        <f>IF(AND('Sniper Rifle'!B87=3,'Sniper Rifle'!V87="Yes"),1,0)</f>
        <v>0</v>
      </c>
      <c r="AQ84">
        <f>IF(AND('Sniper Rifle'!B87=4,'Sniper Rifle'!V87="Yes"),1,0)</f>
        <v>0</v>
      </c>
      <c r="AR84">
        <f>IF(AND('Sniper Rifle'!B87=5,'Sniper Rifle'!V87="Yes"),1,0)</f>
        <v>0</v>
      </c>
      <c r="AS84">
        <f>IF(AND('Sniper Rifle'!B87=6,'Sniper Rifle'!V87="Yes"),1,0)</f>
        <v>0</v>
      </c>
      <c r="AT84">
        <f>IF(AND('Sniper Rifle'!B87=7,'Sniper Rifle'!V87="Yes"),1,0)</f>
        <v>0</v>
      </c>
      <c r="AU84">
        <f>IF(AND('Sniper Rifle'!B87=8,'Sniper Rifle'!V87="Yes"),1,0)</f>
        <v>0</v>
      </c>
      <c r="AW84">
        <f>IF(AND('Spacer Rifle'!B87=1,'Spacer Rifle'!V87="Yes"),1,0)</f>
        <v>0</v>
      </c>
      <c r="AX84">
        <f>IF(AND('Spacer Rifle'!B87=2,'Spacer Rifle'!V87="Yes"),1,0)</f>
        <v>0</v>
      </c>
      <c r="AY84">
        <f>IF(AND('Spacer Rifle'!B87=3,'Spacer Rifle'!V87="Yes"),1,0)</f>
        <v>0</v>
      </c>
      <c r="AZ84">
        <f>IF(AND('Spacer Rifle'!B87=4,'Spacer Rifle'!V87="Yes"),1,0)</f>
        <v>0</v>
      </c>
      <c r="BA84">
        <f>IF(AND('Spacer Rifle'!B87=5,'Spacer Rifle'!V87="Yes"),1,0)</f>
        <v>0</v>
      </c>
      <c r="BB84">
        <f>IF(AND('Spacer Rifle'!B87=6,'Spacer Rifle'!V87="Yes"),1,0)</f>
        <v>0</v>
      </c>
      <c r="BC84">
        <f>IF(AND('Spacer Rifle'!B87=7,'Spacer Rifle'!V87="Yes"),1,0)</f>
        <v>0</v>
      </c>
      <c r="BD84">
        <f>IF(AND('Spacer Rifle'!B87=8,'Spacer Rifle'!V87="Yes"),1,0)</f>
        <v>0</v>
      </c>
      <c r="BF84">
        <f>IF(AND(LMG!B88=1,LMG!V88="Yes"),1,0)</f>
        <v>0</v>
      </c>
      <c r="BG84">
        <f>IF(AND(LMG!B88=2,LMG!V88="Yes"),1,0)</f>
        <v>0</v>
      </c>
      <c r="BH84">
        <f>IF(AND(LMG!B88=3,LMG!V88="Yes"),1,0)</f>
        <v>0</v>
      </c>
      <c r="BI84">
        <f>IF(AND(LMG!B88=4,LMG!V88="Yes"),1,0)</f>
        <v>0</v>
      </c>
      <c r="BJ84">
        <f>IF(AND(LMG!B88=5,LMG!V88="Yes"),1,0)</f>
        <v>0</v>
      </c>
      <c r="BK84">
        <f>IF(AND(LMG!B88=6,LMG!V88="Yes"),1,0)</f>
        <v>0</v>
      </c>
      <c r="BL84">
        <f>IF(AND(LMG!B88=7,LMG!V88="Yes"),1,0)</f>
        <v>0</v>
      </c>
      <c r="BM84">
        <f>IF(AND(LMG!B88=8,LMG!V88="Yes"),1,0)</f>
        <v>0</v>
      </c>
      <c r="BO84">
        <f>IF(AND(Shotgun!B88=1,Shotgun!V88="Yes"),1,0)</f>
        <v>0</v>
      </c>
      <c r="BP84">
        <f>IF(AND(Shotgun!B88=2,Shotgun!V88="Yes"),1,0)</f>
        <v>0</v>
      </c>
      <c r="BQ84">
        <f>IF(AND(Shotgun!B88=3,Shotgun!V88="Yes"),1,0)</f>
        <v>0</v>
      </c>
      <c r="BR84">
        <f>IF(AND(Shotgun!B88=4,Shotgun!V88="Yes"),1,0)</f>
        <v>0</v>
      </c>
      <c r="BS84">
        <f>IF(AND(Shotgun!B88=5,Shotgun!V88="Yes"),1,0)</f>
        <v>0</v>
      </c>
      <c r="BT84">
        <f>IF(AND(Shotgun!B88=6,Shotgun!V88="Yes"),1,0)</f>
        <v>0</v>
      </c>
      <c r="BU84">
        <f>IF(AND(Shotgun!B88=7,Shotgun!V88="Yes"),1,0)</f>
        <v>0</v>
      </c>
      <c r="BV84">
        <f>IF(AND(Shotgun!B88=8,Shotgun!V88="Yes"),1,0)</f>
        <v>0</v>
      </c>
      <c r="BX84">
        <f>IF(AND(Melee!B86=1,Melee!S86="Yes"),1,0)</f>
        <v>0</v>
      </c>
      <c r="BY84">
        <f>IF(AND(Melee!B86=2,Melee!S86="Yes"),1,0)</f>
        <v>0</v>
      </c>
      <c r="BZ84">
        <f>IF(AND(Melee!B86=3,Melee!S86="Yes"),1,0)</f>
        <v>0</v>
      </c>
      <c r="CA84">
        <f>IF(AND(Melee!B86=4,Melee!S86="Yes"),1,0)</f>
        <v>0</v>
      </c>
      <c r="CB84">
        <f>IF(AND(Melee!B86=5,Melee!S86="Yes"),1,0)</f>
        <v>0</v>
      </c>
      <c r="CC84">
        <f>IF(AND(Melee!B86=6,Melee!S86="Yes"),1,0)</f>
        <v>0</v>
      </c>
      <c r="CD84">
        <f>IF(AND(Melee!B86=7,Melee!S86="Yes"),1,0)</f>
        <v>0</v>
      </c>
      <c r="CE84">
        <f>IF(AND(Melee!B86=8,Melee!S86="Yes"),1,0)</f>
        <v>0</v>
      </c>
      <c r="CG84">
        <f>IF(AND(Misc!B85=1,Misc!O85="Yes"),1,0)</f>
        <v>0</v>
      </c>
      <c r="CH84">
        <f>IF(AND(Misc!B85=2,Misc!O85="Yes"),1,0)</f>
        <v>0</v>
      </c>
      <c r="CI84">
        <f>IF(AND(Misc!B85=3,Misc!O85="Yes"),1,0)</f>
        <v>0</v>
      </c>
      <c r="CJ84">
        <f>IF(AND(Misc!B85=4,Misc!O85="Yes"),1,0)</f>
        <v>0</v>
      </c>
      <c r="CK84">
        <f>IF(AND(Misc!B85=5,Misc!O85="Yes"),1,0)</f>
        <v>0</v>
      </c>
      <c r="CL84">
        <f>IF(AND(Misc!B85=6,Misc!O85="Yes"),1,0)</f>
        <v>0</v>
      </c>
      <c r="CM84">
        <f>IF(AND(Misc!B85=7,Misc!O85="Yes"),1,0)</f>
        <v>0</v>
      </c>
      <c r="CN84">
        <f>IF(AND(Misc!B85=8,Misc!O85="Yes"),1,0)</f>
        <v>0</v>
      </c>
    </row>
    <row r="85" spans="4:92">
      <c r="D85">
        <f>IF(AND(Handgun!B88=1,Handgun!V88="Yes"),1,0)</f>
        <v>0</v>
      </c>
      <c r="E85">
        <f>IF(AND(Handgun!B88=2,Handgun!V88="Yes"),1,0)</f>
        <v>0</v>
      </c>
      <c r="F85">
        <f>IF(AND(Handgun!B88=3,Handgun!V88="Yes"),1,0)</f>
        <v>0</v>
      </c>
      <c r="G85">
        <f>IF(AND(Handgun!B88=4,Handgun!V88="Yes"),1,0)</f>
        <v>0</v>
      </c>
      <c r="H85">
        <f>IF(AND(Handgun!B88=5,Handgun!V88="Yes"),1,0)</f>
        <v>0</v>
      </c>
      <c r="I85">
        <f>IF(AND(Handgun!B88=6,Handgun!V88="Yes"),1,0)</f>
        <v>0</v>
      </c>
      <c r="J85">
        <f>IF(AND(Handgun!B88=7,Handgun!V88="Yes"),1,0)</f>
        <v>0</v>
      </c>
      <c r="K85">
        <f>IF(AND(Handgun!B88=8,Handgun!V88="Yes"),1,0)</f>
        <v>0</v>
      </c>
      <c r="M85">
        <f>IF(AND(Revolver!B88=1,Revolver!V88="Yes"),1,0)</f>
        <v>0</v>
      </c>
      <c r="N85">
        <f>IF(AND(Revolver!B88=1,Revolver!V88="Yes"),1,0)</f>
        <v>0</v>
      </c>
      <c r="O85">
        <f>IF(AND(Revolver!B88=1,Revolver!V88="Yes"),1,0)</f>
        <v>0</v>
      </c>
      <c r="P85">
        <f>IF(AND(Revolver!B88=1,Revolver!V88="Yes"),1,0)</f>
        <v>0</v>
      </c>
      <c r="Q85">
        <f>IF(AND(Revolver!B88=5,Revolver!V88="Yes"),1,0)</f>
        <v>0</v>
      </c>
      <c r="R85">
        <f>IF(AND(Revolver!B88=6,Revolver!V88="Yes"),1,0)</f>
        <v>0</v>
      </c>
      <c r="S85">
        <f>IF(AND(Revolver!B88=7,Revolver!V88="Yes"),1,0)</f>
        <v>0</v>
      </c>
      <c r="T85">
        <f>IF(AND(Revolver!B88=8,Revolver!V88="Yes"),1,0)</f>
        <v>0</v>
      </c>
      <c r="V85">
        <f>IF(AND(SMG!B89=1,SMG!V89="Yes"),1,0)</f>
        <v>0</v>
      </c>
      <c r="W85">
        <f>IF(AND(SMG!B89=2,SMG!V89="Yes"),1,0)</f>
        <v>0</v>
      </c>
      <c r="X85">
        <f>IF(AND(SMG!B89=3,SMG!V89="Yes"),1,0)</f>
        <v>0</v>
      </c>
      <c r="Y85">
        <f>IF(AND(SMG!B89=4,SMG!V89="Yes"),1,0)</f>
        <v>0</v>
      </c>
      <c r="Z85">
        <f>IF(AND(SMG!B89=5,SMG!V89="Yes"),1,0)</f>
        <v>0</v>
      </c>
      <c r="AA85">
        <f>IF(AND(SMG!B89=6,SMG!V89="Yes"),1,0)</f>
        <v>0</v>
      </c>
      <c r="AB85">
        <f>IF(AND(SMG!B89=7,SMG!V89="Yes"),1,0)</f>
        <v>0</v>
      </c>
      <c r="AC85">
        <f>IF(AND(SMG!B89=8,SMG!V89="Yes"),1,0)</f>
        <v>0</v>
      </c>
      <c r="AE85">
        <f>IF(AND(Rifle!B88=1,Rifle!V88="Yes"),1,0)</f>
        <v>0</v>
      </c>
      <c r="AF85">
        <f>IF(AND(Rifle!B88=2,Rifle!V88="Yes"),1,0)</f>
        <v>0</v>
      </c>
      <c r="AG85">
        <f>IF(AND(Rifle!B88=3,Rifle!V88="Yes"),1,0)</f>
        <v>0</v>
      </c>
      <c r="AH85">
        <f>IF(AND(Rifle!B88=4,Rifle!V88="Yes"),1,0)</f>
        <v>0</v>
      </c>
      <c r="AI85">
        <f>IF(AND(Rifle!B88=5,Rifle!V88="Yes"),1,0)</f>
        <v>0</v>
      </c>
      <c r="AJ85">
        <f>IF(AND(Rifle!B88=6,Rifle!V88="Yes"),1,0)</f>
        <v>0</v>
      </c>
      <c r="AK85">
        <f>IF(AND(Rifle!B88=7,Rifle!V88="Yes"),1,0)</f>
        <v>0</v>
      </c>
      <c r="AL85">
        <f>IF(AND(Rifle!B88=8,Rifle!V88="Yes"),1,0)</f>
        <v>0</v>
      </c>
      <c r="AN85">
        <f>IF(AND('Sniper Rifle'!B88=1,'Sniper Rifle'!V88="Yes"),1,0)</f>
        <v>0</v>
      </c>
      <c r="AO85">
        <f>IF(AND('Sniper Rifle'!B88=2,'Sniper Rifle'!V88="Yes"),1,0)</f>
        <v>0</v>
      </c>
      <c r="AP85">
        <f>IF(AND('Sniper Rifle'!B88=3,'Sniper Rifle'!V88="Yes"),1,0)</f>
        <v>0</v>
      </c>
      <c r="AQ85">
        <f>IF(AND('Sniper Rifle'!B88=4,'Sniper Rifle'!V88="Yes"),1,0)</f>
        <v>0</v>
      </c>
      <c r="AR85">
        <f>IF(AND('Sniper Rifle'!B88=5,'Sniper Rifle'!V88="Yes"),1,0)</f>
        <v>0</v>
      </c>
      <c r="AS85">
        <f>IF(AND('Sniper Rifle'!B88=6,'Sniper Rifle'!V88="Yes"),1,0)</f>
        <v>0</v>
      </c>
      <c r="AT85">
        <f>IF(AND('Sniper Rifle'!B88=7,'Sniper Rifle'!V88="Yes"),1,0)</f>
        <v>0</v>
      </c>
      <c r="AU85">
        <f>IF(AND('Sniper Rifle'!B88=8,'Sniper Rifle'!V88="Yes"),1,0)</f>
        <v>0</v>
      </c>
      <c r="AW85">
        <f>IF(AND('Spacer Rifle'!B88=1,'Spacer Rifle'!V88="Yes"),1,0)</f>
        <v>0</v>
      </c>
      <c r="AX85">
        <f>IF(AND('Spacer Rifle'!B88=2,'Spacer Rifle'!V88="Yes"),1,0)</f>
        <v>0</v>
      </c>
      <c r="AY85">
        <f>IF(AND('Spacer Rifle'!B88=3,'Spacer Rifle'!V88="Yes"),1,0)</f>
        <v>0</v>
      </c>
      <c r="AZ85">
        <f>IF(AND('Spacer Rifle'!B88=4,'Spacer Rifle'!V88="Yes"),1,0)</f>
        <v>0</v>
      </c>
      <c r="BA85">
        <f>IF(AND('Spacer Rifle'!B88=5,'Spacer Rifle'!V88="Yes"),1,0)</f>
        <v>0</v>
      </c>
      <c r="BB85">
        <f>IF(AND('Spacer Rifle'!B88=6,'Spacer Rifle'!V88="Yes"),1,0)</f>
        <v>0</v>
      </c>
      <c r="BC85">
        <f>IF(AND('Spacer Rifle'!B88=7,'Spacer Rifle'!V88="Yes"),1,0)</f>
        <v>0</v>
      </c>
      <c r="BD85">
        <f>IF(AND('Spacer Rifle'!B88=8,'Spacer Rifle'!V88="Yes"),1,0)</f>
        <v>0</v>
      </c>
      <c r="BF85">
        <f>IF(AND(LMG!B89=1,LMG!V89="Yes"),1,0)</f>
        <v>0</v>
      </c>
      <c r="BG85">
        <f>IF(AND(LMG!B89=2,LMG!V89="Yes"),1,0)</f>
        <v>0</v>
      </c>
      <c r="BH85">
        <f>IF(AND(LMG!B89=3,LMG!V89="Yes"),1,0)</f>
        <v>0</v>
      </c>
      <c r="BI85">
        <f>IF(AND(LMG!B89=4,LMG!V89="Yes"),1,0)</f>
        <v>0</v>
      </c>
      <c r="BJ85">
        <f>IF(AND(LMG!B89=5,LMG!V89="Yes"),1,0)</f>
        <v>0</v>
      </c>
      <c r="BK85">
        <f>IF(AND(LMG!B89=6,LMG!V89="Yes"),1,0)</f>
        <v>0</v>
      </c>
      <c r="BL85">
        <f>IF(AND(LMG!B89=7,LMG!V89="Yes"),1,0)</f>
        <v>0</v>
      </c>
      <c r="BM85">
        <f>IF(AND(LMG!B89=8,LMG!V89="Yes"),1,0)</f>
        <v>0</v>
      </c>
      <c r="BO85">
        <f>IF(AND(Shotgun!B89=1,Shotgun!V89="Yes"),1,0)</f>
        <v>0</v>
      </c>
      <c r="BP85">
        <f>IF(AND(Shotgun!B89=2,Shotgun!V89="Yes"),1,0)</f>
        <v>0</v>
      </c>
      <c r="BQ85">
        <f>IF(AND(Shotgun!B89=3,Shotgun!V89="Yes"),1,0)</f>
        <v>0</v>
      </c>
      <c r="BR85">
        <f>IF(AND(Shotgun!B89=4,Shotgun!V89="Yes"),1,0)</f>
        <v>0</v>
      </c>
      <c r="BS85">
        <f>IF(AND(Shotgun!B89=5,Shotgun!V89="Yes"),1,0)</f>
        <v>0</v>
      </c>
      <c r="BT85">
        <f>IF(AND(Shotgun!B89=6,Shotgun!V89="Yes"),1,0)</f>
        <v>0</v>
      </c>
      <c r="BU85">
        <f>IF(AND(Shotgun!B89=7,Shotgun!V89="Yes"),1,0)</f>
        <v>0</v>
      </c>
      <c r="BV85">
        <f>IF(AND(Shotgun!B89=8,Shotgun!V89="Yes"),1,0)</f>
        <v>0</v>
      </c>
      <c r="BX85">
        <f>IF(AND(Melee!B87=1,Melee!S87="Yes"),1,0)</f>
        <v>0</v>
      </c>
      <c r="BY85">
        <f>IF(AND(Melee!B87=2,Melee!S87="Yes"),1,0)</f>
        <v>0</v>
      </c>
      <c r="BZ85">
        <f>IF(AND(Melee!B87=3,Melee!S87="Yes"),1,0)</f>
        <v>0</v>
      </c>
      <c r="CA85">
        <f>IF(AND(Melee!B87=4,Melee!S87="Yes"),1,0)</f>
        <v>0</v>
      </c>
      <c r="CB85">
        <f>IF(AND(Melee!B87=5,Melee!S87="Yes"),1,0)</f>
        <v>0</v>
      </c>
      <c r="CC85">
        <f>IF(AND(Melee!B87=6,Melee!S87="Yes"),1,0)</f>
        <v>0</v>
      </c>
      <c r="CD85">
        <f>IF(AND(Melee!B87=7,Melee!S87="Yes"),1,0)</f>
        <v>0</v>
      </c>
      <c r="CE85">
        <f>IF(AND(Melee!B87=8,Melee!S87="Yes"),1,0)</f>
        <v>0</v>
      </c>
      <c r="CG85">
        <f>IF(AND(Misc!B86=1,Misc!O86="Yes"),1,0)</f>
        <v>0</v>
      </c>
      <c r="CH85">
        <f>IF(AND(Misc!B86=2,Misc!O86="Yes"),1,0)</f>
        <v>0</v>
      </c>
      <c r="CI85">
        <f>IF(AND(Misc!B86=3,Misc!O86="Yes"),1,0)</f>
        <v>0</v>
      </c>
      <c r="CJ85">
        <f>IF(AND(Misc!B86=4,Misc!O86="Yes"),1,0)</f>
        <v>0</v>
      </c>
      <c r="CK85">
        <f>IF(AND(Misc!B86=5,Misc!O86="Yes"),1,0)</f>
        <v>0</v>
      </c>
      <c r="CL85">
        <f>IF(AND(Misc!B86=6,Misc!O86="Yes"),1,0)</f>
        <v>0</v>
      </c>
      <c r="CM85">
        <f>IF(AND(Misc!B86=7,Misc!O86="Yes"),1,0)</f>
        <v>0</v>
      </c>
      <c r="CN85">
        <f>IF(AND(Misc!B86=8,Misc!O86="Yes"),1,0)</f>
        <v>0</v>
      </c>
    </row>
    <row r="86" spans="4:92">
      <c r="D86">
        <f>IF(AND(Handgun!B89=1,Handgun!V89="Yes"),1,0)</f>
        <v>0</v>
      </c>
      <c r="E86">
        <f>IF(AND(Handgun!B89=2,Handgun!V89="Yes"),1,0)</f>
        <v>0</v>
      </c>
      <c r="F86">
        <f>IF(AND(Handgun!B89=3,Handgun!V89="Yes"),1,0)</f>
        <v>0</v>
      </c>
      <c r="G86">
        <f>IF(AND(Handgun!B89=4,Handgun!V89="Yes"),1,0)</f>
        <v>0</v>
      </c>
      <c r="H86">
        <f>IF(AND(Handgun!B89=5,Handgun!V89="Yes"),1,0)</f>
        <v>0</v>
      </c>
      <c r="I86">
        <f>IF(AND(Handgun!B89=6,Handgun!V89="Yes"),1,0)</f>
        <v>0</v>
      </c>
      <c r="J86">
        <f>IF(AND(Handgun!B89=7,Handgun!V89="Yes"),1,0)</f>
        <v>0</v>
      </c>
      <c r="K86">
        <f>IF(AND(Handgun!B89=8,Handgun!V89="Yes"),1,0)</f>
        <v>0</v>
      </c>
      <c r="M86">
        <f>IF(AND(Revolver!B89=1,Revolver!V89="Yes"),1,0)</f>
        <v>0</v>
      </c>
      <c r="N86">
        <f>IF(AND(Revolver!B89=1,Revolver!V89="Yes"),1,0)</f>
        <v>0</v>
      </c>
      <c r="O86">
        <f>IF(AND(Revolver!B89=1,Revolver!V89="Yes"),1,0)</f>
        <v>0</v>
      </c>
      <c r="P86">
        <f>IF(AND(Revolver!B89=1,Revolver!V89="Yes"),1,0)</f>
        <v>0</v>
      </c>
      <c r="Q86">
        <f>IF(AND(Revolver!B89=5,Revolver!V89="Yes"),1,0)</f>
        <v>0</v>
      </c>
      <c r="R86">
        <f>IF(AND(Revolver!B89=6,Revolver!V89="Yes"),1,0)</f>
        <v>0</v>
      </c>
      <c r="S86">
        <f>IF(AND(Revolver!B89=7,Revolver!V89="Yes"),1,0)</f>
        <v>0</v>
      </c>
      <c r="T86">
        <f>IF(AND(Revolver!B89=8,Revolver!V89="Yes"),1,0)</f>
        <v>0</v>
      </c>
      <c r="V86">
        <f>IF(AND(SMG!B90=1,SMG!V90="Yes"),1,0)</f>
        <v>0</v>
      </c>
      <c r="W86">
        <f>IF(AND(SMG!B90=2,SMG!V90="Yes"),1,0)</f>
        <v>0</v>
      </c>
      <c r="X86">
        <f>IF(AND(SMG!B90=3,SMG!V90="Yes"),1,0)</f>
        <v>0</v>
      </c>
      <c r="Y86">
        <f>IF(AND(SMG!B90=4,SMG!V90="Yes"),1,0)</f>
        <v>0</v>
      </c>
      <c r="Z86">
        <f>IF(AND(SMG!B90=5,SMG!V90="Yes"),1,0)</f>
        <v>0</v>
      </c>
      <c r="AA86">
        <f>IF(AND(SMG!B90=6,SMG!V90="Yes"),1,0)</f>
        <v>0</v>
      </c>
      <c r="AB86">
        <f>IF(AND(SMG!B90=7,SMG!V90="Yes"),1,0)</f>
        <v>0</v>
      </c>
      <c r="AC86">
        <f>IF(AND(SMG!B90=8,SMG!V90="Yes"),1,0)</f>
        <v>0</v>
      </c>
      <c r="AE86">
        <f>IF(AND(Rifle!B89=1,Rifle!V89="Yes"),1,0)</f>
        <v>0</v>
      </c>
      <c r="AF86">
        <f>IF(AND(Rifle!B89=2,Rifle!V89="Yes"),1,0)</f>
        <v>0</v>
      </c>
      <c r="AG86">
        <f>IF(AND(Rifle!B89=3,Rifle!V89="Yes"),1,0)</f>
        <v>0</v>
      </c>
      <c r="AH86">
        <f>IF(AND(Rifle!B89=4,Rifle!V89="Yes"),1,0)</f>
        <v>0</v>
      </c>
      <c r="AI86">
        <f>IF(AND(Rifle!B89=5,Rifle!V89="Yes"),1,0)</f>
        <v>0</v>
      </c>
      <c r="AJ86">
        <f>IF(AND(Rifle!B89=6,Rifle!V89="Yes"),1,0)</f>
        <v>0</v>
      </c>
      <c r="AK86">
        <f>IF(AND(Rifle!B89=7,Rifle!V89="Yes"),1,0)</f>
        <v>0</v>
      </c>
      <c r="AL86">
        <f>IF(AND(Rifle!B89=8,Rifle!V89="Yes"),1,0)</f>
        <v>0</v>
      </c>
      <c r="AN86">
        <f>IF(AND('Sniper Rifle'!B89=1,'Sniper Rifle'!V89="Yes"),1,0)</f>
        <v>0</v>
      </c>
      <c r="AO86">
        <f>IF(AND('Sniper Rifle'!B89=2,'Sniper Rifle'!V89="Yes"),1,0)</f>
        <v>0</v>
      </c>
      <c r="AP86">
        <f>IF(AND('Sniper Rifle'!B89=3,'Sniper Rifle'!V89="Yes"),1,0)</f>
        <v>0</v>
      </c>
      <c r="AQ86">
        <f>IF(AND('Sniper Rifle'!B89=4,'Sniper Rifle'!V89="Yes"),1,0)</f>
        <v>0</v>
      </c>
      <c r="AR86">
        <f>IF(AND('Sniper Rifle'!B89=5,'Sniper Rifle'!V89="Yes"),1,0)</f>
        <v>0</v>
      </c>
      <c r="AS86">
        <f>IF(AND('Sniper Rifle'!B89=6,'Sniper Rifle'!V89="Yes"),1,0)</f>
        <v>0</v>
      </c>
      <c r="AT86">
        <f>IF(AND('Sniper Rifle'!B89=7,'Sniper Rifle'!V89="Yes"),1,0)</f>
        <v>0</v>
      </c>
      <c r="AU86">
        <f>IF(AND('Sniper Rifle'!B89=8,'Sniper Rifle'!V89="Yes"),1,0)</f>
        <v>0</v>
      </c>
      <c r="AW86">
        <f>IF(AND('Spacer Rifle'!B89=1,'Spacer Rifle'!V89="Yes"),1,0)</f>
        <v>0</v>
      </c>
      <c r="AX86">
        <f>IF(AND('Spacer Rifle'!B89=2,'Spacer Rifle'!V89="Yes"),1,0)</f>
        <v>0</v>
      </c>
      <c r="AY86">
        <f>IF(AND('Spacer Rifle'!B89=3,'Spacer Rifle'!V89="Yes"),1,0)</f>
        <v>0</v>
      </c>
      <c r="AZ86">
        <f>IF(AND('Spacer Rifle'!B89=4,'Spacer Rifle'!V89="Yes"),1,0)</f>
        <v>0</v>
      </c>
      <c r="BA86">
        <f>IF(AND('Spacer Rifle'!B89=5,'Spacer Rifle'!V89="Yes"),1,0)</f>
        <v>0</v>
      </c>
      <c r="BB86">
        <f>IF(AND('Spacer Rifle'!B89=6,'Spacer Rifle'!V89="Yes"),1,0)</f>
        <v>0</v>
      </c>
      <c r="BC86">
        <f>IF(AND('Spacer Rifle'!B89=7,'Spacer Rifle'!V89="Yes"),1,0)</f>
        <v>0</v>
      </c>
      <c r="BD86">
        <f>IF(AND('Spacer Rifle'!B89=8,'Spacer Rifle'!V89="Yes"),1,0)</f>
        <v>0</v>
      </c>
      <c r="BF86">
        <f>IF(AND(LMG!B90=1,LMG!V90="Yes"),1,0)</f>
        <v>0</v>
      </c>
      <c r="BG86">
        <f>IF(AND(LMG!B90=2,LMG!V90="Yes"),1,0)</f>
        <v>0</v>
      </c>
      <c r="BH86">
        <f>IF(AND(LMG!B90=3,LMG!V90="Yes"),1,0)</f>
        <v>0</v>
      </c>
      <c r="BI86">
        <f>IF(AND(LMG!B90=4,LMG!V90="Yes"),1,0)</f>
        <v>0</v>
      </c>
      <c r="BJ86">
        <f>IF(AND(LMG!B90=5,LMG!V90="Yes"),1,0)</f>
        <v>0</v>
      </c>
      <c r="BK86">
        <f>IF(AND(LMG!B90=6,LMG!V90="Yes"),1,0)</f>
        <v>0</v>
      </c>
      <c r="BL86">
        <f>IF(AND(LMG!B90=7,LMG!V90="Yes"),1,0)</f>
        <v>0</v>
      </c>
      <c r="BM86">
        <f>IF(AND(LMG!B90=8,LMG!V90="Yes"),1,0)</f>
        <v>0</v>
      </c>
      <c r="BO86">
        <f>IF(AND(Shotgun!B90=1,Shotgun!V90="Yes"),1,0)</f>
        <v>0</v>
      </c>
      <c r="BP86">
        <f>IF(AND(Shotgun!B90=2,Shotgun!V90="Yes"),1,0)</f>
        <v>0</v>
      </c>
      <c r="BQ86">
        <f>IF(AND(Shotgun!B90=3,Shotgun!V90="Yes"),1,0)</f>
        <v>0</v>
      </c>
      <c r="BR86">
        <f>IF(AND(Shotgun!B90=4,Shotgun!V90="Yes"),1,0)</f>
        <v>0</v>
      </c>
      <c r="BS86">
        <f>IF(AND(Shotgun!B90=5,Shotgun!V90="Yes"),1,0)</f>
        <v>0</v>
      </c>
      <c r="BT86">
        <f>IF(AND(Shotgun!B90=6,Shotgun!V90="Yes"),1,0)</f>
        <v>0</v>
      </c>
      <c r="BU86">
        <f>IF(AND(Shotgun!B90=7,Shotgun!V90="Yes"),1,0)</f>
        <v>0</v>
      </c>
      <c r="BV86">
        <f>IF(AND(Shotgun!B90=8,Shotgun!V90="Yes"),1,0)</f>
        <v>0</v>
      </c>
      <c r="BX86">
        <f>IF(AND(Melee!B88=1,Melee!S88="Yes"),1,0)</f>
        <v>0</v>
      </c>
      <c r="BY86">
        <f>IF(AND(Melee!B88=2,Melee!S88="Yes"),1,0)</f>
        <v>0</v>
      </c>
      <c r="BZ86">
        <f>IF(AND(Melee!B88=3,Melee!S88="Yes"),1,0)</f>
        <v>0</v>
      </c>
      <c r="CA86">
        <f>IF(AND(Melee!B88=4,Melee!S88="Yes"),1,0)</f>
        <v>0</v>
      </c>
      <c r="CB86">
        <f>IF(AND(Melee!B88=5,Melee!S88="Yes"),1,0)</f>
        <v>0</v>
      </c>
      <c r="CC86">
        <f>IF(AND(Melee!B88=6,Melee!S88="Yes"),1,0)</f>
        <v>0</v>
      </c>
      <c r="CD86">
        <f>IF(AND(Melee!B88=7,Melee!S88="Yes"),1,0)</f>
        <v>0</v>
      </c>
      <c r="CE86">
        <f>IF(AND(Melee!B88=8,Melee!S88="Yes"),1,0)</f>
        <v>0</v>
      </c>
      <c r="CG86">
        <f>IF(AND(Misc!B87=1,Misc!O87="Yes"),1,0)</f>
        <v>0</v>
      </c>
      <c r="CH86">
        <f>IF(AND(Misc!B87=2,Misc!O87="Yes"),1,0)</f>
        <v>0</v>
      </c>
      <c r="CI86">
        <f>IF(AND(Misc!B87=3,Misc!O87="Yes"),1,0)</f>
        <v>0</v>
      </c>
      <c r="CJ86">
        <f>IF(AND(Misc!B87=4,Misc!O87="Yes"),1,0)</f>
        <v>0</v>
      </c>
      <c r="CK86">
        <f>IF(AND(Misc!B87=5,Misc!O87="Yes"),1,0)</f>
        <v>0</v>
      </c>
      <c r="CL86">
        <f>IF(AND(Misc!B87=6,Misc!O87="Yes"),1,0)</f>
        <v>0</v>
      </c>
      <c r="CM86">
        <f>IF(AND(Misc!B87=7,Misc!O87="Yes"),1,0)</f>
        <v>0</v>
      </c>
      <c r="CN86">
        <f>IF(AND(Misc!B87=8,Misc!O87="Yes"),1,0)</f>
        <v>0</v>
      </c>
    </row>
    <row r="87" spans="4:92">
      <c r="D87">
        <f>IF(AND(Handgun!B90=1,Handgun!V90="Yes"),1,0)</f>
        <v>0</v>
      </c>
      <c r="E87">
        <f>IF(AND(Handgun!B90=2,Handgun!V90="Yes"),1,0)</f>
        <v>0</v>
      </c>
      <c r="F87">
        <f>IF(AND(Handgun!B90=3,Handgun!V90="Yes"),1,0)</f>
        <v>0</v>
      </c>
      <c r="G87">
        <f>IF(AND(Handgun!B90=4,Handgun!V90="Yes"),1,0)</f>
        <v>0</v>
      </c>
      <c r="H87">
        <f>IF(AND(Handgun!B90=5,Handgun!V90="Yes"),1,0)</f>
        <v>0</v>
      </c>
      <c r="I87">
        <f>IF(AND(Handgun!B90=6,Handgun!V90="Yes"),1,0)</f>
        <v>0</v>
      </c>
      <c r="J87">
        <f>IF(AND(Handgun!B90=7,Handgun!V90="Yes"),1,0)</f>
        <v>0</v>
      </c>
      <c r="K87">
        <f>IF(AND(Handgun!B90=8,Handgun!V90="Yes"),1,0)</f>
        <v>0</v>
      </c>
      <c r="M87">
        <f>IF(AND(Revolver!B90=1,Revolver!V90="Yes"),1,0)</f>
        <v>0</v>
      </c>
      <c r="N87">
        <f>IF(AND(Revolver!B90=1,Revolver!V90="Yes"),1,0)</f>
        <v>0</v>
      </c>
      <c r="O87">
        <f>IF(AND(Revolver!B90=1,Revolver!V90="Yes"),1,0)</f>
        <v>0</v>
      </c>
      <c r="P87">
        <f>IF(AND(Revolver!B90=1,Revolver!V90="Yes"),1,0)</f>
        <v>0</v>
      </c>
      <c r="Q87">
        <f>IF(AND(Revolver!B90=5,Revolver!V90="Yes"),1,0)</f>
        <v>0</v>
      </c>
      <c r="R87">
        <f>IF(AND(Revolver!B90=6,Revolver!V90="Yes"),1,0)</f>
        <v>0</v>
      </c>
      <c r="S87">
        <f>IF(AND(Revolver!B90=7,Revolver!V90="Yes"),1,0)</f>
        <v>0</v>
      </c>
      <c r="T87">
        <f>IF(AND(Revolver!B90=8,Revolver!V90="Yes"),1,0)</f>
        <v>0</v>
      </c>
      <c r="V87">
        <f>IF(AND(SMG!B91=1,SMG!V91="Yes"),1,0)</f>
        <v>0</v>
      </c>
      <c r="W87">
        <f>IF(AND(SMG!B91=2,SMG!V91="Yes"),1,0)</f>
        <v>0</v>
      </c>
      <c r="X87">
        <f>IF(AND(SMG!B91=3,SMG!V91="Yes"),1,0)</f>
        <v>0</v>
      </c>
      <c r="Y87">
        <f>IF(AND(SMG!B91=4,SMG!V91="Yes"),1,0)</f>
        <v>0</v>
      </c>
      <c r="Z87">
        <f>IF(AND(SMG!B91=5,SMG!V91="Yes"),1,0)</f>
        <v>0</v>
      </c>
      <c r="AA87">
        <f>IF(AND(SMG!B91=6,SMG!V91="Yes"),1,0)</f>
        <v>0</v>
      </c>
      <c r="AB87">
        <f>IF(AND(SMG!B91=7,SMG!V91="Yes"),1,0)</f>
        <v>0</v>
      </c>
      <c r="AC87">
        <f>IF(AND(SMG!B91=8,SMG!V91="Yes"),1,0)</f>
        <v>0</v>
      </c>
      <c r="AE87">
        <f>IF(AND(Rifle!B90=1,Rifle!V90="Yes"),1,0)</f>
        <v>0</v>
      </c>
      <c r="AF87">
        <f>IF(AND(Rifle!B90=2,Rifle!V90="Yes"),1,0)</f>
        <v>0</v>
      </c>
      <c r="AG87">
        <f>IF(AND(Rifle!B90=3,Rifle!V90="Yes"),1,0)</f>
        <v>0</v>
      </c>
      <c r="AH87">
        <f>IF(AND(Rifle!B90=4,Rifle!V90="Yes"),1,0)</f>
        <v>0</v>
      </c>
      <c r="AI87">
        <f>IF(AND(Rifle!B90=5,Rifle!V90="Yes"),1,0)</f>
        <v>0</v>
      </c>
      <c r="AJ87">
        <f>IF(AND(Rifle!B90=6,Rifle!V90="Yes"),1,0)</f>
        <v>0</v>
      </c>
      <c r="AK87">
        <f>IF(AND(Rifle!B90=7,Rifle!V90="Yes"),1,0)</f>
        <v>0</v>
      </c>
      <c r="AL87">
        <f>IF(AND(Rifle!B90=8,Rifle!V90="Yes"),1,0)</f>
        <v>0</v>
      </c>
      <c r="AN87">
        <f>IF(AND('Sniper Rifle'!B90=1,'Sniper Rifle'!V90="Yes"),1,0)</f>
        <v>0</v>
      </c>
      <c r="AO87">
        <f>IF(AND('Sniper Rifle'!B90=2,'Sniper Rifle'!V90="Yes"),1,0)</f>
        <v>0</v>
      </c>
      <c r="AP87">
        <f>IF(AND('Sniper Rifle'!B90=3,'Sniper Rifle'!V90="Yes"),1,0)</f>
        <v>0</v>
      </c>
      <c r="AQ87">
        <f>IF(AND('Sniper Rifle'!B90=4,'Sniper Rifle'!V90="Yes"),1,0)</f>
        <v>0</v>
      </c>
      <c r="AR87">
        <f>IF(AND('Sniper Rifle'!B90=5,'Sniper Rifle'!V90="Yes"),1,0)</f>
        <v>0</v>
      </c>
      <c r="AS87">
        <f>IF(AND('Sniper Rifle'!B90=6,'Sniper Rifle'!V90="Yes"),1,0)</f>
        <v>0</v>
      </c>
      <c r="AT87">
        <f>IF(AND('Sniper Rifle'!B90=7,'Sniper Rifle'!V90="Yes"),1,0)</f>
        <v>0</v>
      </c>
      <c r="AU87">
        <f>IF(AND('Sniper Rifle'!B90=8,'Sniper Rifle'!V90="Yes"),1,0)</f>
        <v>0</v>
      </c>
      <c r="AW87">
        <f>IF(AND('Spacer Rifle'!B90=1,'Spacer Rifle'!V90="Yes"),1,0)</f>
        <v>0</v>
      </c>
      <c r="AX87">
        <f>IF(AND('Spacer Rifle'!B90=2,'Spacer Rifle'!V90="Yes"),1,0)</f>
        <v>0</v>
      </c>
      <c r="AY87">
        <f>IF(AND('Spacer Rifle'!B90=3,'Spacer Rifle'!V90="Yes"),1,0)</f>
        <v>0</v>
      </c>
      <c r="AZ87">
        <f>IF(AND('Spacer Rifle'!B90=4,'Spacer Rifle'!V90="Yes"),1,0)</f>
        <v>0</v>
      </c>
      <c r="BA87">
        <f>IF(AND('Spacer Rifle'!B90=5,'Spacer Rifle'!V90="Yes"),1,0)</f>
        <v>0</v>
      </c>
      <c r="BB87">
        <f>IF(AND('Spacer Rifle'!B90=6,'Spacer Rifle'!V90="Yes"),1,0)</f>
        <v>0</v>
      </c>
      <c r="BC87">
        <f>IF(AND('Spacer Rifle'!B90=7,'Spacer Rifle'!V90="Yes"),1,0)</f>
        <v>0</v>
      </c>
      <c r="BD87">
        <f>IF(AND('Spacer Rifle'!B90=8,'Spacer Rifle'!V90="Yes"),1,0)</f>
        <v>0</v>
      </c>
      <c r="BF87">
        <f>IF(AND(LMG!B91=1,LMG!V91="Yes"),1,0)</f>
        <v>0</v>
      </c>
      <c r="BG87">
        <f>IF(AND(LMG!B91=2,LMG!V91="Yes"),1,0)</f>
        <v>0</v>
      </c>
      <c r="BH87">
        <f>IF(AND(LMG!B91=3,LMG!V91="Yes"),1,0)</f>
        <v>0</v>
      </c>
      <c r="BI87">
        <f>IF(AND(LMG!B91=4,LMG!V91="Yes"),1,0)</f>
        <v>0</v>
      </c>
      <c r="BJ87">
        <f>IF(AND(LMG!B91=5,LMG!V91="Yes"),1,0)</f>
        <v>0</v>
      </c>
      <c r="BK87">
        <f>IF(AND(LMG!B91=6,LMG!V91="Yes"),1,0)</f>
        <v>0</v>
      </c>
      <c r="BL87">
        <f>IF(AND(LMG!B91=7,LMG!V91="Yes"),1,0)</f>
        <v>0</v>
      </c>
      <c r="BM87">
        <f>IF(AND(LMG!B91=8,LMG!V91="Yes"),1,0)</f>
        <v>0</v>
      </c>
      <c r="BO87">
        <f>IF(AND(Shotgun!B91=1,Shotgun!V91="Yes"),1,0)</f>
        <v>0</v>
      </c>
      <c r="BP87">
        <f>IF(AND(Shotgun!B91=2,Shotgun!V91="Yes"),1,0)</f>
        <v>0</v>
      </c>
      <c r="BQ87">
        <f>IF(AND(Shotgun!B91=3,Shotgun!V91="Yes"),1,0)</f>
        <v>0</v>
      </c>
      <c r="BR87">
        <f>IF(AND(Shotgun!B91=4,Shotgun!V91="Yes"),1,0)</f>
        <v>0</v>
      </c>
      <c r="BS87">
        <f>IF(AND(Shotgun!B91=5,Shotgun!V91="Yes"),1,0)</f>
        <v>0</v>
      </c>
      <c r="BT87">
        <f>IF(AND(Shotgun!B91=6,Shotgun!V91="Yes"),1,0)</f>
        <v>0</v>
      </c>
      <c r="BU87">
        <f>IF(AND(Shotgun!B91=7,Shotgun!V91="Yes"),1,0)</f>
        <v>0</v>
      </c>
      <c r="BV87">
        <f>IF(AND(Shotgun!B91=8,Shotgun!V91="Yes"),1,0)</f>
        <v>0</v>
      </c>
      <c r="BX87">
        <f>IF(AND(Melee!B89=1,Melee!S89="Yes"),1,0)</f>
        <v>0</v>
      </c>
      <c r="BY87">
        <f>IF(AND(Melee!B89=2,Melee!S89="Yes"),1,0)</f>
        <v>0</v>
      </c>
      <c r="BZ87">
        <f>IF(AND(Melee!B89=3,Melee!S89="Yes"),1,0)</f>
        <v>0</v>
      </c>
      <c r="CA87">
        <f>IF(AND(Melee!B89=4,Melee!S89="Yes"),1,0)</f>
        <v>0</v>
      </c>
      <c r="CB87">
        <f>IF(AND(Melee!B89=5,Melee!S89="Yes"),1,0)</f>
        <v>0</v>
      </c>
      <c r="CC87">
        <f>IF(AND(Melee!B89=6,Melee!S89="Yes"),1,0)</f>
        <v>0</v>
      </c>
      <c r="CD87">
        <f>IF(AND(Melee!B89=7,Melee!S89="Yes"),1,0)</f>
        <v>0</v>
      </c>
      <c r="CE87">
        <f>IF(AND(Melee!B89=8,Melee!S89="Yes"),1,0)</f>
        <v>0</v>
      </c>
      <c r="CG87">
        <f>IF(AND(Misc!B88=1,Misc!O88="Yes"),1,0)</f>
        <v>0</v>
      </c>
      <c r="CH87">
        <f>IF(AND(Misc!B88=2,Misc!O88="Yes"),1,0)</f>
        <v>0</v>
      </c>
      <c r="CI87">
        <f>IF(AND(Misc!B88=3,Misc!O88="Yes"),1,0)</f>
        <v>0</v>
      </c>
      <c r="CJ87">
        <f>IF(AND(Misc!B88=4,Misc!O88="Yes"),1,0)</f>
        <v>0</v>
      </c>
      <c r="CK87">
        <f>IF(AND(Misc!B88=5,Misc!O88="Yes"),1,0)</f>
        <v>0</v>
      </c>
      <c r="CL87">
        <f>IF(AND(Misc!B88=6,Misc!O88="Yes"),1,0)</f>
        <v>0</v>
      </c>
      <c r="CM87">
        <f>IF(AND(Misc!B88=7,Misc!O88="Yes"),1,0)</f>
        <v>0</v>
      </c>
      <c r="CN87">
        <f>IF(AND(Misc!B88=8,Misc!O88="Yes"),1,0)</f>
        <v>0</v>
      </c>
    </row>
    <row r="88" spans="4:92">
      <c r="D88">
        <f>IF(AND(Handgun!B91=1,Handgun!V91="Yes"),1,0)</f>
        <v>0</v>
      </c>
      <c r="E88">
        <f>IF(AND(Handgun!B91=2,Handgun!V91="Yes"),1,0)</f>
        <v>0</v>
      </c>
      <c r="F88">
        <f>IF(AND(Handgun!B91=3,Handgun!V91="Yes"),1,0)</f>
        <v>0</v>
      </c>
      <c r="G88">
        <f>IF(AND(Handgun!B91=4,Handgun!V91="Yes"),1,0)</f>
        <v>0</v>
      </c>
      <c r="H88">
        <f>IF(AND(Handgun!B91=5,Handgun!V91="Yes"),1,0)</f>
        <v>0</v>
      </c>
      <c r="I88">
        <f>IF(AND(Handgun!B91=6,Handgun!V91="Yes"),1,0)</f>
        <v>0</v>
      </c>
      <c r="J88">
        <f>IF(AND(Handgun!B91=7,Handgun!V91="Yes"),1,0)</f>
        <v>0</v>
      </c>
      <c r="K88">
        <f>IF(AND(Handgun!B91=8,Handgun!V91="Yes"),1,0)</f>
        <v>0</v>
      </c>
      <c r="M88">
        <f>IF(AND(Revolver!B91=1,Revolver!V91="Yes"),1,0)</f>
        <v>0</v>
      </c>
      <c r="N88">
        <f>IF(AND(Revolver!B91=1,Revolver!V91="Yes"),1,0)</f>
        <v>0</v>
      </c>
      <c r="O88">
        <f>IF(AND(Revolver!B91=1,Revolver!V91="Yes"),1,0)</f>
        <v>0</v>
      </c>
      <c r="P88">
        <f>IF(AND(Revolver!B91=1,Revolver!V91="Yes"),1,0)</f>
        <v>0</v>
      </c>
      <c r="Q88">
        <f>IF(AND(Revolver!B91=5,Revolver!V91="Yes"),1,0)</f>
        <v>0</v>
      </c>
      <c r="R88">
        <f>IF(AND(Revolver!B91=6,Revolver!V91="Yes"),1,0)</f>
        <v>0</v>
      </c>
      <c r="S88">
        <f>IF(AND(Revolver!B91=7,Revolver!V91="Yes"),1,0)</f>
        <v>0</v>
      </c>
      <c r="T88">
        <f>IF(AND(Revolver!B91=8,Revolver!V91="Yes"),1,0)</f>
        <v>0</v>
      </c>
      <c r="V88">
        <f>IF(AND(SMG!B92=1,SMG!V92="Yes"),1,0)</f>
        <v>0</v>
      </c>
      <c r="W88">
        <f>IF(AND(SMG!B92=2,SMG!V92="Yes"),1,0)</f>
        <v>0</v>
      </c>
      <c r="X88">
        <f>IF(AND(SMG!B92=3,SMG!V92="Yes"),1,0)</f>
        <v>0</v>
      </c>
      <c r="Y88">
        <f>IF(AND(SMG!B92=4,SMG!V92="Yes"),1,0)</f>
        <v>0</v>
      </c>
      <c r="Z88">
        <f>IF(AND(SMG!B92=5,SMG!V92="Yes"),1,0)</f>
        <v>0</v>
      </c>
      <c r="AA88">
        <f>IF(AND(SMG!B92=6,SMG!V92="Yes"),1,0)</f>
        <v>0</v>
      </c>
      <c r="AB88">
        <f>IF(AND(SMG!B92=7,SMG!V92="Yes"),1,0)</f>
        <v>0</v>
      </c>
      <c r="AC88">
        <f>IF(AND(SMG!B92=8,SMG!V92="Yes"),1,0)</f>
        <v>0</v>
      </c>
      <c r="AE88">
        <f>IF(AND(Rifle!B91=1,Rifle!V91="Yes"),1,0)</f>
        <v>0</v>
      </c>
      <c r="AF88">
        <f>IF(AND(Rifle!B91=2,Rifle!V91="Yes"),1,0)</f>
        <v>0</v>
      </c>
      <c r="AG88">
        <f>IF(AND(Rifle!B91=3,Rifle!V91="Yes"),1,0)</f>
        <v>0</v>
      </c>
      <c r="AH88">
        <f>IF(AND(Rifle!B91=4,Rifle!V91="Yes"),1,0)</f>
        <v>0</v>
      </c>
      <c r="AI88">
        <f>IF(AND(Rifle!B91=5,Rifle!V91="Yes"),1,0)</f>
        <v>0</v>
      </c>
      <c r="AJ88">
        <f>IF(AND(Rifle!B91=6,Rifle!V91="Yes"),1,0)</f>
        <v>0</v>
      </c>
      <c r="AK88">
        <f>IF(AND(Rifle!B91=7,Rifle!V91="Yes"),1,0)</f>
        <v>0</v>
      </c>
      <c r="AL88">
        <f>IF(AND(Rifle!B91=8,Rifle!V91="Yes"),1,0)</f>
        <v>0</v>
      </c>
      <c r="AN88">
        <f>IF(AND('Sniper Rifle'!B91=1,'Sniper Rifle'!V91="Yes"),1,0)</f>
        <v>0</v>
      </c>
      <c r="AO88">
        <f>IF(AND('Sniper Rifle'!B91=2,'Sniper Rifle'!V91="Yes"),1,0)</f>
        <v>0</v>
      </c>
      <c r="AP88">
        <f>IF(AND('Sniper Rifle'!B91=3,'Sniper Rifle'!V91="Yes"),1,0)</f>
        <v>0</v>
      </c>
      <c r="AQ88">
        <f>IF(AND('Sniper Rifle'!B91=4,'Sniper Rifle'!V91="Yes"),1,0)</f>
        <v>0</v>
      </c>
      <c r="AR88">
        <f>IF(AND('Sniper Rifle'!B91=5,'Sniper Rifle'!V91="Yes"),1,0)</f>
        <v>0</v>
      </c>
      <c r="AS88">
        <f>IF(AND('Sniper Rifle'!B91=6,'Sniper Rifle'!V91="Yes"),1,0)</f>
        <v>0</v>
      </c>
      <c r="AT88">
        <f>IF(AND('Sniper Rifle'!B91=7,'Sniper Rifle'!V91="Yes"),1,0)</f>
        <v>0</v>
      </c>
      <c r="AU88">
        <f>IF(AND('Sniper Rifle'!B91=8,'Sniper Rifle'!V91="Yes"),1,0)</f>
        <v>0</v>
      </c>
      <c r="AW88">
        <f>IF(AND('Spacer Rifle'!B91=1,'Spacer Rifle'!V91="Yes"),1,0)</f>
        <v>0</v>
      </c>
      <c r="AX88">
        <f>IF(AND('Spacer Rifle'!B91=2,'Spacer Rifle'!V91="Yes"),1,0)</f>
        <v>0</v>
      </c>
      <c r="AY88">
        <f>IF(AND('Spacer Rifle'!B91=3,'Spacer Rifle'!V91="Yes"),1,0)</f>
        <v>0</v>
      </c>
      <c r="AZ88">
        <f>IF(AND('Spacer Rifle'!B91=4,'Spacer Rifle'!V91="Yes"),1,0)</f>
        <v>0</v>
      </c>
      <c r="BA88">
        <f>IF(AND('Spacer Rifle'!B91=5,'Spacer Rifle'!V91="Yes"),1,0)</f>
        <v>0</v>
      </c>
      <c r="BB88">
        <f>IF(AND('Spacer Rifle'!B91=6,'Spacer Rifle'!V91="Yes"),1,0)</f>
        <v>0</v>
      </c>
      <c r="BC88">
        <f>IF(AND('Spacer Rifle'!B91=7,'Spacer Rifle'!V91="Yes"),1,0)</f>
        <v>0</v>
      </c>
      <c r="BD88">
        <f>IF(AND('Spacer Rifle'!B91=8,'Spacer Rifle'!V91="Yes"),1,0)</f>
        <v>0</v>
      </c>
      <c r="BF88">
        <f>IF(AND(LMG!B92=1,LMG!V92="Yes"),1,0)</f>
        <v>0</v>
      </c>
      <c r="BG88">
        <f>IF(AND(LMG!B92=2,LMG!V92="Yes"),1,0)</f>
        <v>0</v>
      </c>
      <c r="BH88">
        <f>IF(AND(LMG!B92=3,LMG!V92="Yes"),1,0)</f>
        <v>0</v>
      </c>
      <c r="BI88">
        <f>IF(AND(LMG!B92=4,LMG!V92="Yes"),1,0)</f>
        <v>0</v>
      </c>
      <c r="BJ88">
        <f>IF(AND(LMG!B92=5,LMG!V92="Yes"),1,0)</f>
        <v>0</v>
      </c>
      <c r="BK88">
        <f>IF(AND(LMG!B92=6,LMG!V92="Yes"),1,0)</f>
        <v>0</v>
      </c>
      <c r="BL88">
        <f>IF(AND(LMG!B92=7,LMG!V92="Yes"),1,0)</f>
        <v>0</v>
      </c>
      <c r="BM88">
        <f>IF(AND(LMG!B92=8,LMG!V92="Yes"),1,0)</f>
        <v>0</v>
      </c>
      <c r="BO88">
        <f>IF(AND(Shotgun!B92=1,Shotgun!V92="Yes"),1,0)</f>
        <v>0</v>
      </c>
      <c r="BP88">
        <f>IF(AND(Shotgun!B92=2,Shotgun!V92="Yes"),1,0)</f>
        <v>0</v>
      </c>
      <c r="BQ88">
        <f>IF(AND(Shotgun!B92=3,Shotgun!V92="Yes"),1,0)</f>
        <v>0</v>
      </c>
      <c r="BR88">
        <f>IF(AND(Shotgun!B92=4,Shotgun!V92="Yes"),1,0)</f>
        <v>0</v>
      </c>
      <c r="BS88">
        <f>IF(AND(Shotgun!B92=5,Shotgun!V92="Yes"),1,0)</f>
        <v>0</v>
      </c>
      <c r="BT88">
        <f>IF(AND(Shotgun!B92=6,Shotgun!V92="Yes"),1,0)</f>
        <v>0</v>
      </c>
      <c r="BU88">
        <f>IF(AND(Shotgun!B92=7,Shotgun!V92="Yes"),1,0)</f>
        <v>0</v>
      </c>
      <c r="BV88">
        <f>IF(AND(Shotgun!B92=8,Shotgun!V92="Yes"),1,0)</f>
        <v>0</v>
      </c>
      <c r="BX88">
        <f>IF(AND(Melee!B90=1,Melee!S90="Yes"),1,0)</f>
        <v>0</v>
      </c>
      <c r="BY88">
        <f>IF(AND(Melee!B90=2,Melee!S90="Yes"),1,0)</f>
        <v>0</v>
      </c>
      <c r="BZ88">
        <f>IF(AND(Melee!B90=3,Melee!S90="Yes"),1,0)</f>
        <v>0</v>
      </c>
      <c r="CA88">
        <f>IF(AND(Melee!B90=4,Melee!S90="Yes"),1,0)</f>
        <v>0</v>
      </c>
      <c r="CB88">
        <f>IF(AND(Melee!B90=5,Melee!S90="Yes"),1,0)</f>
        <v>0</v>
      </c>
      <c r="CC88">
        <f>IF(AND(Melee!B90=6,Melee!S90="Yes"),1,0)</f>
        <v>0</v>
      </c>
      <c r="CD88">
        <f>IF(AND(Melee!B90=7,Melee!S90="Yes"),1,0)</f>
        <v>0</v>
      </c>
      <c r="CE88">
        <f>IF(AND(Melee!B90=8,Melee!S90="Yes"),1,0)</f>
        <v>0</v>
      </c>
      <c r="CG88">
        <f>IF(AND(Misc!B89=1,Misc!O89="Yes"),1,0)</f>
        <v>0</v>
      </c>
      <c r="CH88">
        <f>IF(AND(Misc!B89=2,Misc!O89="Yes"),1,0)</f>
        <v>0</v>
      </c>
      <c r="CI88">
        <f>IF(AND(Misc!B89=3,Misc!O89="Yes"),1,0)</f>
        <v>0</v>
      </c>
      <c r="CJ88">
        <f>IF(AND(Misc!B89=4,Misc!O89="Yes"),1,0)</f>
        <v>0</v>
      </c>
      <c r="CK88">
        <f>IF(AND(Misc!B89=5,Misc!O89="Yes"),1,0)</f>
        <v>0</v>
      </c>
      <c r="CL88">
        <f>IF(AND(Misc!B89=6,Misc!O89="Yes"),1,0)</f>
        <v>0</v>
      </c>
      <c r="CM88">
        <f>IF(AND(Misc!B89=7,Misc!O89="Yes"),1,0)</f>
        <v>0</v>
      </c>
      <c r="CN88">
        <f>IF(AND(Misc!B89=8,Misc!O89="Yes"),1,0)</f>
        <v>0</v>
      </c>
    </row>
    <row r="89" spans="4:92">
      <c r="D89">
        <f>IF(AND(Handgun!B92=1,Handgun!V92="Yes"),1,0)</f>
        <v>0</v>
      </c>
      <c r="E89">
        <f>IF(AND(Handgun!B92=2,Handgun!V92="Yes"),1,0)</f>
        <v>0</v>
      </c>
      <c r="F89">
        <f>IF(AND(Handgun!B92=3,Handgun!V92="Yes"),1,0)</f>
        <v>0</v>
      </c>
      <c r="G89">
        <f>IF(AND(Handgun!B92=4,Handgun!V92="Yes"),1,0)</f>
        <v>0</v>
      </c>
      <c r="H89">
        <f>IF(AND(Handgun!B92=5,Handgun!V92="Yes"),1,0)</f>
        <v>0</v>
      </c>
      <c r="I89">
        <f>IF(AND(Handgun!B92=6,Handgun!V92="Yes"),1,0)</f>
        <v>0</v>
      </c>
      <c r="J89">
        <f>IF(AND(Handgun!B92=7,Handgun!V92="Yes"),1,0)</f>
        <v>0</v>
      </c>
      <c r="K89">
        <f>IF(AND(Handgun!B92=8,Handgun!V92="Yes"),1,0)</f>
        <v>0</v>
      </c>
      <c r="M89">
        <f>IF(AND(Revolver!B92=1,Revolver!V92="Yes"),1,0)</f>
        <v>0</v>
      </c>
      <c r="N89">
        <f>IF(AND(Revolver!B92=1,Revolver!V92="Yes"),1,0)</f>
        <v>0</v>
      </c>
      <c r="O89">
        <f>IF(AND(Revolver!B92=1,Revolver!V92="Yes"),1,0)</f>
        <v>0</v>
      </c>
      <c r="P89">
        <f>IF(AND(Revolver!B92=1,Revolver!V92="Yes"),1,0)</f>
        <v>0</v>
      </c>
      <c r="Q89">
        <f>IF(AND(Revolver!B92=5,Revolver!V92="Yes"),1,0)</f>
        <v>0</v>
      </c>
      <c r="R89">
        <f>IF(AND(Revolver!B92=6,Revolver!V92="Yes"),1,0)</f>
        <v>0</v>
      </c>
      <c r="S89">
        <f>IF(AND(Revolver!B92=7,Revolver!V92="Yes"),1,0)</f>
        <v>0</v>
      </c>
      <c r="T89">
        <f>IF(AND(Revolver!B92=8,Revolver!V92="Yes"),1,0)</f>
        <v>0</v>
      </c>
      <c r="V89">
        <f>IF(AND(SMG!B93=1,SMG!V93="Yes"),1,0)</f>
        <v>0</v>
      </c>
      <c r="W89">
        <f>IF(AND(SMG!B93=2,SMG!V93="Yes"),1,0)</f>
        <v>0</v>
      </c>
      <c r="X89">
        <f>IF(AND(SMG!B93=3,SMG!V93="Yes"),1,0)</f>
        <v>0</v>
      </c>
      <c r="Y89">
        <f>IF(AND(SMG!B93=4,SMG!V93="Yes"),1,0)</f>
        <v>0</v>
      </c>
      <c r="Z89">
        <f>IF(AND(SMG!B93=5,SMG!V93="Yes"),1,0)</f>
        <v>0</v>
      </c>
      <c r="AA89">
        <f>IF(AND(SMG!B93=6,SMG!V93="Yes"),1,0)</f>
        <v>0</v>
      </c>
      <c r="AB89">
        <f>IF(AND(SMG!B93=7,SMG!V93="Yes"),1,0)</f>
        <v>0</v>
      </c>
      <c r="AC89">
        <f>IF(AND(SMG!B93=8,SMG!V93="Yes"),1,0)</f>
        <v>0</v>
      </c>
      <c r="AE89">
        <f>IF(AND(Rifle!B92=1,Rifle!V92="Yes"),1,0)</f>
        <v>0</v>
      </c>
      <c r="AF89">
        <f>IF(AND(Rifle!B92=2,Rifle!V92="Yes"),1,0)</f>
        <v>0</v>
      </c>
      <c r="AG89">
        <f>IF(AND(Rifle!B92=3,Rifle!V92="Yes"),1,0)</f>
        <v>0</v>
      </c>
      <c r="AH89">
        <f>IF(AND(Rifle!B92=4,Rifle!V92="Yes"),1,0)</f>
        <v>0</v>
      </c>
      <c r="AI89">
        <f>IF(AND(Rifle!B92=5,Rifle!V92="Yes"),1,0)</f>
        <v>0</v>
      </c>
      <c r="AJ89">
        <f>IF(AND(Rifle!B92=6,Rifle!V92="Yes"),1,0)</f>
        <v>0</v>
      </c>
      <c r="AK89">
        <f>IF(AND(Rifle!B92=7,Rifle!V92="Yes"),1,0)</f>
        <v>0</v>
      </c>
      <c r="AL89">
        <f>IF(AND(Rifle!B92=8,Rifle!V92="Yes"),1,0)</f>
        <v>0</v>
      </c>
      <c r="AN89">
        <f>IF(AND('Sniper Rifle'!B92=1,'Sniper Rifle'!V92="Yes"),1,0)</f>
        <v>0</v>
      </c>
      <c r="AO89">
        <f>IF(AND('Sniper Rifle'!B92=2,'Sniper Rifle'!V92="Yes"),1,0)</f>
        <v>0</v>
      </c>
      <c r="AP89">
        <f>IF(AND('Sniper Rifle'!B92=3,'Sniper Rifle'!V92="Yes"),1,0)</f>
        <v>0</v>
      </c>
      <c r="AQ89">
        <f>IF(AND('Sniper Rifle'!B92=4,'Sniper Rifle'!V92="Yes"),1,0)</f>
        <v>0</v>
      </c>
      <c r="AR89">
        <f>IF(AND('Sniper Rifle'!B92=5,'Sniper Rifle'!V92="Yes"),1,0)</f>
        <v>0</v>
      </c>
      <c r="AS89">
        <f>IF(AND('Sniper Rifle'!B92=6,'Sniper Rifle'!V92="Yes"),1,0)</f>
        <v>0</v>
      </c>
      <c r="AT89">
        <f>IF(AND('Sniper Rifle'!B92=7,'Sniper Rifle'!V92="Yes"),1,0)</f>
        <v>0</v>
      </c>
      <c r="AU89">
        <f>IF(AND('Sniper Rifle'!B92=8,'Sniper Rifle'!V92="Yes"),1,0)</f>
        <v>0</v>
      </c>
      <c r="AW89">
        <f>IF(AND('Spacer Rifle'!B92=1,'Spacer Rifle'!V92="Yes"),1,0)</f>
        <v>0</v>
      </c>
      <c r="AX89">
        <f>IF(AND('Spacer Rifle'!B92=2,'Spacer Rifle'!V92="Yes"),1,0)</f>
        <v>0</v>
      </c>
      <c r="AY89">
        <f>IF(AND('Spacer Rifle'!B92=3,'Spacer Rifle'!V92="Yes"),1,0)</f>
        <v>0</v>
      </c>
      <c r="AZ89">
        <f>IF(AND('Spacer Rifle'!B92=4,'Spacer Rifle'!V92="Yes"),1,0)</f>
        <v>0</v>
      </c>
      <c r="BA89">
        <f>IF(AND('Spacer Rifle'!B92=5,'Spacer Rifle'!V92="Yes"),1,0)</f>
        <v>0</v>
      </c>
      <c r="BB89">
        <f>IF(AND('Spacer Rifle'!B92=6,'Spacer Rifle'!V92="Yes"),1,0)</f>
        <v>0</v>
      </c>
      <c r="BC89">
        <f>IF(AND('Spacer Rifle'!B92=7,'Spacer Rifle'!V92="Yes"),1,0)</f>
        <v>0</v>
      </c>
      <c r="BD89">
        <f>IF(AND('Spacer Rifle'!B92=8,'Spacer Rifle'!V92="Yes"),1,0)</f>
        <v>0</v>
      </c>
      <c r="BF89">
        <f>IF(AND(LMG!B93=1,LMG!V93="Yes"),1,0)</f>
        <v>0</v>
      </c>
      <c r="BG89">
        <f>IF(AND(LMG!B93=2,LMG!V93="Yes"),1,0)</f>
        <v>0</v>
      </c>
      <c r="BH89">
        <f>IF(AND(LMG!B93=3,LMG!V93="Yes"),1,0)</f>
        <v>0</v>
      </c>
      <c r="BI89">
        <f>IF(AND(LMG!B93=4,LMG!V93="Yes"),1,0)</f>
        <v>0</v>
      </c>
      <c r="BJ89">
        <f>IF(AND(LMG!B93=5,LMG!V93="Yes"),1,0)</f>
        <v>0</v>
      </c>
      <c r="BK89">
        <f>IF(AND(LMG!B93=6,LMG!V93="Yes"),1,0)</f>
        <v>0</v>
      </c>
      <c r="BL89">
        <f>IF(AND(LMG!B93=7,LMG!V93="Yes"),1,0)</f>
        <v>0</v>
      </c>
      <c r="BM89">
        <f>IF(AND(LMG!B93=8,LMG!V93="Yes"),1,0)</f>
        <v>0</v>
      </c>
      <c r="BO89">
        <f>IF(AND(Shotgun!B93=1,Shotgun!V93="Yes"),1,0)</f>
        <v>0</v>
      </c>
      <c r="BP89">
        <f>IF(AND(Shotgun!B93=2,Shotgun!V93="Yes"),1,0)</f>
        <v>0</v>
      </c>
      <c r="BQ89">
        <f>IF(AND(Shotgun!B93=3,Shotgun!V93="Yes"),1,0)</f>
        <v>0</v>
      </c>
      <c r="BR89">
        <f>IF(AND(Shotgun!B93=4,Shotgun!V93="Yes"),1,0)</f>
        <v>0</v>
      </c>
      <c r="BS89">
        <f>IF(AND(Shotgun!B93=5,Shotgun!V93="Yes"),1,0)</f>
        <v>0</v>
      </c>
      <c r="BT89">
        <f>IF(AND(Shotgun!B93=6,Shotgun!V93="Yes"),1,0)</f>
        <v>0</v>
      </c>
      <c r="BU89">
        <f>IF(AND(Shotgun!B93=7,Shotgun!V93="Yes"),1,0)</f>
        <v>0</v>
      </c>
      <c r="BV89">
        <f>IF(AND(Shotgun!B93=8,Shotgun!V93="Yes"),1,0)</f>
        <v>0</v>
      </c>
      <c r="BX89">
        <f>IF(AND(Melee!B91=1,Melee!S91="Yes"),1,0)</f>
        <v>0</v>
      </c>
      <c r="BY89">
        <f>IF(AND(Melee!B91=2,Melee!S91="Yes"),1,0)</f>
        <v>0</v>
      </c>
      <c r="BZ89">
        <f>IF(AND(Melee!B91=3,Melee!S91="Yes"),1,0)</f>
        <v>0</v>
      </c>
      <c r="CA89">
        <f>IF(AND(Melee!B91=4,Melee!S91="Yes"),1,0)</f>
        <v>0</v>
      </c>
      <c r="CB89">
        <f>IF(AND(Melee!B91=5,Melee!S91="Yes"),1,0)</f>
        <v>0</v>
      </c>
      <c r="CC89">
        <f>IF(AND(Melee!B91=6,Melee!S91="Yes"),1,0)</f>
        <v>0</v>
      </c>
      <c r="CD89">
        <f>IF(AND(Melee!B91=7,Melee!S91="Yes"),1,0)</f>
        <v>0</v>
      </c>
      <c r="CE89">
        <f>IF(AND(Melee!B91=8,Melee!S91="Yes"),1,0)</f>
        <v>0</v>
      </c>
      <c r="CG89">
        <f>IF(AND(Misc!B90=1,Misc!O90="Yes"),1,0)</f>
        <v>0</v>
      </c>
      <c r="CH89">
        <f>IF(AND(Misc!B90=2,Misc!O90="Yes"),1,0)</f>
        <v>0</v>
      </c>
      <c r="CI89">
        <f>IF(AND(Misc!B90=3,Misc!O90="Yes"),1,0)</f>
        <v>0</v>
      </c>
      <c r="CJ89">
        <f>IF(AND(Misc!B90=4,Misc!O90="Yes"),1,0)</f>
        <v>0</v>
      </c>
      <c r="CK89">
        <f>IF(AND(Misc!B90=5,Misc!O90="Yes"),1,0)</f>
        <v>0</v>
      </c>
      <c r="CL89">
        <f>IF(AND(Misc!B90=6,Misc!O90="Yes"),1,0)</f>
        <v>0</v>
      </c>
      <c r="CM89">
        <f>IF(AND(Misc!B90=7,Misc!O90="Yes"),1,0)</f>
        <v>0</v>
      </c>
      <c r="CN89">
        <f>IF(AND(Misc!B90=8,Misc!O90="Yes"),1,0)</f>
        <v>0</v>
      </c>
    </row>
    <row r="90" spans="4:92">
      <c r="D90">
        <f>IF(AND(Handgun!B93=1,Handgun!V93="Yes"),1,0)</f>
        <v>0</v>
      </c>
      <c r="E90">
        <f>IF(AND(Handgun!B93=2,Handgun!V93="Yes"),1,0)</f>
        <v>0</v>
      </c>
      <c r="F90">
        <f>IF(AND(Handgun!B93=3,Handgun!V93="Yes"),1,0)</f>
        <v>0</v>
      </c>
      <c r="G90">
        <f>IF(AND(Handgun!B93=4,Handgun!V93="Yes"),1,0)</f>
        <v>0</v>
      </c>
      <c r="H90">
        <f>IF(AND(Handgun!B93=5,Handgun!V93="Yes"),1,0)</f>
        <v>0</v>
      </c>
      <c r="I90">
        <f>IF(AND(Handgun!B93=6,Handgun!V93="Yes"),1,0)</f>
        <v>0</v>
      </c>
      <c r="J90">
        <f>IF(AND(Handgun!B93=7,Handgun!V93="Yes"),1,0)</f>
        <v>0</v>
      </c>
      <c r="K90">
        <f>IF(AND(Handgun!B93=8,Handgun!V93="Yes"),1,0)</f>
        <v>0</v>
      </c>
      <c r="M90">
        <f>IF(AND(Revolver!B93=1,Revolver!V93="Yes"),1,0)</f>
        <v>0</v>
      </c>
      <c r="N90">
        <f>IF(AND(Revolver!B93=1,Revolver!V93="Yes"),1,0)</f>
        <v>0</v>
      </c>
      <c r="O90">
        <f>IF(AND(Revolver!B93=1,Revolver!V93="Yes"),1,0)</f>
        <v>0</v>
      </c>
      <c r="P90">
        <f>IF(AND(Revolver!B93=1,Revolver!V93="Yes"),1,0)</f>
        <v>0</v>
      </c>
      <c r="Q90">
        <f>IF(AND(Revolver!B93=5,Revolver!V93="Yes"),1,0)</f>
        <v>0</v>
      </c>
      <c r="R90">
        <f>IF(AND(Revolver!B93=6,Revolver!V93="Yes"),1,0)</f>
        <v>0</v>
      </c>
      <c r="S90">
        <f>IF(AND(Revolver!B93=7,Revolver!V93="Yes"),1,0)</f>
        <v>0</v>
      </c>
      <c r="T90">
        <f>IF(AND(Revolver!B93=8,Revolver!V93="Yes"),1,0)</f>
        <v>0</v>
      </c>
      <c r="V90">
        <f>IF(AND(SMG!B94=1,SMG!V94="Yes"),1,0)</f>
        <v>0</v>
      </c>
      <c r="W90">
        <f>IF(AND(SMG!B94=2,SMG!V94="Yes"),1,0)</f>
        <v>0</v>
      </c>
      <c r="X90">
        <f>IF(AND(SMG!B94=3,SMG!V94="Yes"),1,0)</f>
        <v>0</v>
      </c>
      <c r="Y90">
        <f>IF(AND(SMG!B94=4,SMG!V94="Yes"),1,0)</f>
        <v>0</v>
      </c>
      <c r="Z90">
        <f>IF(AND(SMG!B94=5,SMG!V94="Yes"),1,0)</f>
        <v>0</v>
      </c>
      <c r="AA90">
        <f>IF(AND(SMG!B94=6,SMG!V94="Yes"),1,0)</f>
        <v>0</v>
      </c>
      <c r="AB90">
        <f>IF(AND(SMG!B94=7,SMG!V94="Yes"),1,0)</f>
        <v>0</v>
      </c>
      <c r="AC90">
        <f>IF(AND(SMG!B94=8,SMG!V94="Yes"),1,0)</f>
        <v>0</v>
      </c>
      <c r="AE90">
        <f>IF(AND(Rifle!B93=1,Rifle!V93="Yes"),1,0)</f>
        <v>0</v>
      </c>
      <c r="AF90">
        <f>IF(AND(Rifle!B93=2,Rifle!V93="Yes"),1,0)</f>
        <v>0</v>
      </c>
      <c r="AG90">
        <f>IF(AND(Rifle!B93=3,Rifle!V93="Yes"),1,0)</f>
        <v>0</v>
      </c>
      <c r="AH90">
        <f>IF(AND(Rifle!B93=4,Rifle!V93="Yes"),1,0)</f>
        <v>0</v>
      </c>
      <c r="AI90">
        <f>IF(AND(Rifle!B93=5,Rifle!V93="Yes"),1,0)</f>
        <v>0</v>
      </c>
      <c r="AJ90">
        <f>IF(AND(Rifle!B93=6,Rifle!V93="Yes"),1,0)</f>
        <v>0</v>
      </c>
      <c r="AK90">
        <f>IF(AND(Rifle!B93=7,Rifle!V93="Yes"),1,0)</f>
        <v>0</v>
      </c>
      <c r="AL90">
        <f>IF(AND(Rifle!B93=8,Rifle!V93="Yes"),1,0)</f>
        <v>0</v>
      </c>
      <c r="AN90">
        <f>IF(AND('Sniper Rifle'!B93=1,'Sniper Rifle'!V93="Yes"),1,0)</f>
        <v>0</v>
      </c>
      <c r="AO90">
        <f>IF(AND('Sniper Rifle'!B93=2,'Sniper Rifle'!V93="Yes"),1,0)</f>
        <v>0</v>
      </c>
      <c r="AP90">
        <f>IF(AND('Sniper Rifle'!B93=3,'Sniper Rifle'!V93="Yes"),1,0)</f>
        <v>0</v>
      </c>
      <c r="AQ90">
        <f>IF(AND('Sniper Rifle'!B93=4,'Sniper Rifle'!V93="Yes"),1,0)</f>
        <v>0</v>
      </c>
      <c r="AR90">
        <f>IF(AND('Sniper Rifle'!B93=5,'Sniper Rifle'!V93="Yes"),1,0)</f>
        <v>0</v>
      </c>
      <c r="AS90">
        <f>IF(AND('Sniper Rifle'!B93=6,'Sniper Rifle'!V93="Yes"),1,0)</f>
        <v>0</v>
      </c>
      <c r="AT90">
        <f>IF(AND('Sniper Rifle'!B93=7,'Sniper Rifle'!V93="Yes"),1,0)</f>
        <v>0</v>
      </c>
      <c r="AU90">
        <f>IF(AND('Sniper Rifle'!B93=8,'Sniper Rifle'!V93="Yes"),1,0)</f>
        <v>0</v>
      </c>
      <c r="AW90">
        <f>IF(AND('Spacer Rifle'!B93=1,'Spacer Rifle'!V93="Yes"),1,0)</f>
        <v>0</v>
      </c>
      <c r="AX90">
        <f>IF(AND('Spacer Rifle'!B93=2,'Spacer Rifle'!V93="Yes"),1,0)</f>
        <v>0</v>
      </c>
      <c r="AY90">
        <f>IF(AND('Spacer Rifle'!B93=3,'Spacer Rifle'!V93="Yes"),1,0)</f>
        <v>0</v>
      </c>
      <c r="AZ90">
        <f>IF(AND('Spacer Rifle'!B93=4,'Spacer Rifle'!V93="Yes"),1,0)</f>
        <v>0</v>
      </c>
      <c r="BA90">
        <f>IF(AND('Spacer Rifle'!B93=5,'Spacer Rifle'!V93="Yes"),1,0)</f>
        <v>0</v>
      </c>
      <c r="BB90">
        <f>IF(AND('Spacer Rifle'!B93=6,'Spacer Rifle'!V93="Yes"),1,0)</f>
        <v>0</v>
      </c>
      <c r="BC90">
        <f>IF(AND('Spacer Rifle'!B93=7,'Spacer Rifle'!V93="Yes"),1,0)</f>
        <v>0</v>
      </c>
      <c r="BD90">
        <f>IF(AND('Spacer Rifle'!B93=8,'Spacer Rifle'!V93="Yes"),1,0)</f>
        <v>0</v>
      </c>
      <c r="BF90">
        <f>IF(AND(LMG!B94=1,LMG!V94="Yes"),1,0)</f>
        <v>0</v>
      </c>
      <c r="BG90">
        <f>IF(AND(LMG!B94=2,LMG!V94="Yes"),1,0)</f>
        <v>0</v>
      </c>
      <c r="BH90">
        <f>IF(AND(LMG!B94=3,LMG!V94="Yes"),1,0)</f>
        <v>0</v>
      </c>
      <c r="BI90">
        <f>IF(AND(LMG!B94=4,LMG!V94="Yes"),1,0)</f>
        <v>0</v>
      </c>
      <c r="BJ90">
        <f>IF(AND(LMG!B94=5,LMG!V94="Yes"),1,0)</f>
        <v>0</v>
      </c>
      <c r="BK90">
        <f>IF(AND(LMG!B94=6,LMG!V94="Yes"),1,0)</f>
        <v>0</v>
      </c>
      <c r="BL90">
        <f>IF(AND(LMG!B94=7,LMG!V94="Yes"),1,0)</f>
        <v>0</v>
      </c>
      <c r="BM90">
        <f>IF(AND(LMG!B94=8,LMG!V94="Yes"),1,0)</f>
        <v>0</v>
      </c>
      <c r="BO90">
        <f>IF(AND(Shotgun!B94=1,Shotgun!V94="Yes"),1,0)</f>
        <v>0</v>
      </c>
      <c r="BP90">
        <f>IF(AND(Shotgun!B94=2,Shotgun!V94="Yes"),1,0)</f>
        <v>0</v>
      </c>
      <c r="BQ90">
        <f>IF(AND(Shotgun!B94=3,Shotgun!V94="Yes"),1,0)</f>
        <v>0</v>
      </c>
      <c r="BR90">
        <f>IF(AND(Shotgun!B94=4,Shotgun!V94="Yes"),1,0)</f>
        <v>0</v>
      </c>
      <c r="BS90">
        <f>IF(AND(Shotgun!B94=5,Shotgun!V94="Yes"),1,0)</f>
        <v>0</v>
      </c>
      <c r="BT90">
        <f>IF(AND(Shotgun!B94=6,Shotgun!V94="Yes"),1,0)</f>
        <v>0</v>
      </c>
      <c r="BU90">
        <f>IF(AND(Shotgun!B94=7,Shotgun!V94="Yes"),1,0)</f>
        <v>0</v>
      </c>
      <c r="BV90">
        <f>IF(AND(Shotgun!B94=8,Shotgun!V94="Yes"),1,0)</f>
        <v>0</v>
      </c>
      <c r="BX90">
        <f>IF(AND(Melee!B92=1,Melee!S92="Yes"),1,0)</f>
        <v>0</v>
      </c>
      <c r="BY90">
        <f>IF(AND(Melee!B92=2,Melee!S92="Yes"),1,0)</f>
        <v>0</v>
      </c>
      <c r="BZ90">
        <f>IF(AND(Melee!B92=3,Melee!S92="Yes"),1,0)</f>
        <v>0</v>
      </c>
      <c r="CA90">
        <f>IF(AND(Melee!B92=4,Melee!S92="Yes"),1,0)</f>
        <v>0</v>
      </c>
      <c r="CB90">
        <f>IF(AND(Melee!B92=5,Melee!S92="Yes"),1,0)</f>
        <v>0</v>
      </c>
      <c r="CC90">
        <f>IF(AND(Melee!B92=6,Melee!S92="Yes"),1,0)</f>
        <v>0</v>
      </c>
      <c r="CD90">
        <f>IF(AND(Melee!B92=7,Melee!S92="Yes"),1,0)</f>
        <v>0</v>
      </c>
      <c r="CE90">
        <f>IF(AND(Melee!B92=8,Melee!S92="Yes"),1,0)</f>
        <v>0</v>
      </c>
      <c r="CG90">
        <f>IF(AND(Misc!B91=1,Misc!O91="Yes"),1,0)</f>
        <v>0</v>
      </c>
      <c r="CH90">
        <f>IF(AND(Misc!B91=2,Misc!O91="Yes"),1,0)</f>
        <v>0</v>
      </c>
      <c r="CI90">
        <f>IF(AND(Misc!B91=3,Misc!O91="Yes"),1,0)</f>
        <v>0</v>
      </c>
      <c r="CJ90">
        <f>IF(AND(Misc!B91=4,Misc!O91="Yes"),1,0)</f>
        <v>0</v>
      </c>
      <c r="CK90">
        <f>IF(AND(Misc!B91=5,Misc!O91="Yes"),1,0)</f>
        <v>0</v>
      </c>
      <c r="CL90">
        <f>IF(AND(Misc!B91=6,Misc!O91="Yes"),1,0)</f>
        <v>0</v>
      </c>
      <c r="CM90">
        <f>IF(AND(Misc!B91=7,Misc!O91="Yes"),1,0)</f>
        <v>0</v>
      </c>
      <c r="CN90">
        <f>IF(AND(Misc!B91=8,Misc!O91="Yes"),1,0)</f>
        <v>0</v>
      </c>
    </row>
    <row r="91" spans="4:92">
      <c r="D91">
        <f>IF(AND(Handgun!B94=1,Handgun!V94="Yes"),1,0)</f>
        <v>0</v>
      </c>
      <c r="E91">
        <f>IF(AND(Handgun!B94=2,Handgun!V94="Yes"),1,0)</f>
        <v>0</v>
      </c>
      <c r="F91">
        <f>IF(AND(Handgun!B94=3,Handgun!V94="Yes"),1,0)</f>
        <v>0</v>
      </c>
      <c r="G91">
        <f>IF(AND(Handgun!B94=4,Handgun!V94="Yes"),1,0)</f>
        <v>0</v>
      </c>
      <c r="H91">
        <f>IF(AND(Handgun!B94=5,Handgun!V94="Yes"),1,0)</f>
        <v>0</v>
      </c>
      <c r="I91">
        <f>IF(AND(Handgun!B94=6,Handgun!V94="Yes"),1,0)</f>
        <v>0</v>
      </c>
      <c r="J91">
        <f>IF(AND(Handgun!B94=7,Handgun!V94="Yes"),1,0)</f>
        <v>0</v>
      </c>
      <c r="K91">
        <f>IF(AND(Handgun!B94=8,Handgun!V94="Yes"),1,0)</f>
        <v>0</v>
      </c>
      <c r="M91">
        <f>IF(AND(Revolver!B94=1,Revolver!V94="Yes"),1,0)</f>
        <v>0</v>
      </c>
      <c r="N91">
        <f>IF(AND(Revolver!B94=1,Revolver!V94="Yes"),1,0)</f>
        <v>0</v>
      </c>
      <c r="O91">
        <f>IF(AND(Revolver!B94=1,Revolver!V94="Yes"),1,0)</f>
        <v>0</v>
      </c>
      <c r="P91">
        <f>IF(AND(Revolver!B94=1,Revolver!V94="Yes"),1,0)</f>
        <v>0</v>
      </c>
      <c r="Q91">
        <f>IF(AND(Revolver!B94=5,Revolver!V94="Yes"),1,0)</f>
        <v>0</v>
      </c>
      <c r="R91">
        <f>IF(AND(Revolver!B94=6,Revolver!V94="Yes"),1,0)</f>
        <v>0</v>
      </c>
      <c r="S91">
        <f>IF(AND(Revolver!B94=7,Revolver!V94="Yes"),1,0)</f>
        <v>0</v>
      </c>
      <c r="T91">
        <f>IF(AND(Revolver!B94=8,Revolver!V94="Yes"),1,0)</f>
        <v>0</v>
      </c>
      <c r="V91">
        <f>IF(AND(SMG!B95=1,SMG!V95="Yes"),1,0)</f>
        <v>0</v>
      </c>
      <c r="W91">
        <f>IF(AND(SMG!B95=2,SMG!V95="Yes"),1,0)</f>
        <v>0</v>
      </c>
      <c r="X91">
        <f>IF(AND(SMG!B95=3,SMG!V95="Yes"),1,0)</f>
        <v>0</v>
      </c>
      <c r="Y91">
        <f>IF(AND(SMG!B95=4,SMG!V95="Yes"),1,0)</f>
        <v>0</v>
      </c>
      <c r="Z91">
        <f>IF(AND(SMG!B95=5,SMG!V95="Yes"),1,0)</f>
        <v>0</v>
      </c>
      <c r="AA91">
        <f>IF(AND(SMG!B95=6,SMG!V95="Yes"),1,0)</f>
        <v>0</v>
      </c>
      <c r="AB91">
        <f>IF(AND(SMG!B95=7,SMG!V95="Yes"),1,0)</f>
        <v>0</v>
      </c>
      <c r="AC91">
        <f>IF(AND(SMG!B95=8,SMG!V95="Yes"),1,0)</f>
        <v>0</v>
      </c>
      <c r="AE91">
        <f>IF(AND(Rifle!B94=1,Rifle!V94="Yes"),1,0)</f>
        <v>0</v>
      </c>
      <c r="AF91">
        <f>IF(AND(Rifle!B94=2,Rifle!V94="Yes"),1,0)</f>
        <v>0</v>
      </c>
      <c r="AG91">
        <f>IF(AND(Rifle!B94=3,Rifle!V94="Yes"),1,0)</f>
        <v>0</v>
      </c>
      <c r="AH91">
        <f>IF(AND(Rifle!B94=4,Rifle!V94="Yes"),1,0)</f>
        <v>0</v>
      </c>
      <c r="AI91">
        <f>IF(AND(Rifle!B94=5,Rifle!V94="Yes"),1,0)</f>
        <v>0</v>
      </c>
      <c r="AJ91">
        <f>IF(AND(Rifle!B94=6,Rifle!V94="Yes"),1,0)</f>
        <v>0</v>
      </c>
      <c r="AK91">
        <f>IF(AND(Rifle!B94=7,Rifle!V94="Yes"),1,0)</f>
        <v>0</v>
      </c>
      <c r="AL91">
        <f>IF(AND(Rifle!B94=8,Rifle!V94="Yes"),1,0)</f>
        <v>0</v>
      </c>
      <c r="AN91">
        <f>IF(AND('Sniper Rifle'!B94=1,'Sniper Rifle'!V94="Yes"),1,0)</f>
        <v>0</v>
      </c>
      <c r="AO91">
        <f>IF(AND('Sniper Rifle'!B94=2,'Sniper Rifle'!V94="Yes"),1,0)</f>
        <v>0</v>
      </c>
      <c r="AP91">
        <f>IF(AND('Sniper Rifle'!B94=3,'Sniper Rifle'!V94="Yes"),1,0)</f>
        <v>0</v>
      </c>
      <c r="AQ91">
        <f>IF(AND('Sniper Rifle'!B94=4,'Sniper Rifle'!V94="Yes"),1,0)</f>
        <v>0</v>
      </c>
      <c r="AR91">
        <f>IF(AND('Sniper Rifle'!B94=5,'Sniper Rifle'!V94="Yes"),1,0)</f>
        <v>0</v>
      </c>
      <c r="AS91">
        <f>IF(AND('Sniper Rifle'!B94=6,'Sniper Rifle'!V94="Yes"),1,0)</f>
        <v>0</v>
      </c>
      <c r="AT91">
        <f>IF(AND('Sniper Rifle'!B94=7,'Sniper Rifle'!V94="Yes"),1,0)</f>
        <v>0</v>
      </c>
      <c r="AU91">
        <f>IF(AND('Sniper Rifle'!B94=8,'Sniper Rifle'!V94="Yes"),1,0)</f>
        <v>0</v>
      </c>
      <c r="AW91">
        <f>IF(AND('Spacer Rifle'!B94=1,'Spacer Rifle'!V94="Yes"),1,0)</f>
        <v>0</v>
      </c>
      <c r="AX91">
        <f>IF(AND('Spacer Rifle'!B94=2,'Spacer Rifle'!V94="Yes"),1,0)</f>
        <v>0</v>
      </c>
      <c r="AY91">
        <f>IF(AND('Spacer Rifle'!B94=3,'Spacer Rifle'!V94="Yes"),1,0)</f>
        <v>0</v>
      </c>
      <c r="AZ91">
        <f>IF(AND('Spacer Rifle'!B94=4,'Spacer Rifle'!V94="Yes"),1,0)</f>
        <v>0</v>
      </c>
      <c r="BA91">
        <f>IF(AND('Spacer Rifle'!B94=5,'Spacer Rifle'!V94="Yes"),1,0)</f>
        <v>0</v>
      </c>
      <c r="BB91">
        <f>IF(AND('Spacer Rifle'!B94=6,'Spacer Rifle'!V94="Yes"),1,0)</f>
        <v>0</v>
      </c>
      <c r="BC91">
        <f>IF(AND('Spacer Rifle'!B94=7,'Spacer Rifle'!V94="Yes"),1,0)</f>
        <v>0</v>
      </c>
      <c r="BD91">
        <f>IF(AND('Spacer Rifle'!B94=8,'Spacer Rifle'!V94="Yes"),1,0)</f>
        <v>0</v>
      </c>
      <c r="BF91">
        <f>IF(AND(LMG!B95=1,LMG!V95="Yes"),1,0)</f>
        <v>0</v>
      </c>
      <c r="BG91">
        <f>IF(AND(LMG!B95=2,LMG!V95="Yes"),1,0)</f>
        <v>0</v>
      </c>
      <c r="BH91">
        <f>IF(AND(LMG!B95=3,LMG!V95="Yes"),1,0)</f>
        <v>0</v>
      </c>
      <c r="BI91">
        <f>IF(AND(LMG!B95=4,LMG!V95="Yes"),1,0)</f>
        <v>0</v>
      </c>
      <c r="BJ91">
        <f>IF(AND(LMG!B95=5,LMG!V95="Yes"),1,0)</f>
        <v>0</v>
      </c>
      <c r="BK91">
        <f>IF(AND(LMG!B95=6,LMG!V95="Yes"),1,0)</f>
        <v>0</v>
      </c>
      <c r="BL91">
        <f>IF(AND(LMG!B95=7,LMG!V95="Yes"),1,0)</f>
        <v>0</v>
      </c>
      <c r="BM91">
        <f>IF(AND(LMG!B95=8,LMG!V95="Yes"),1,0)</f>
        <v>0</v>
      </c>
      <c r="BO91">
        <f>IF(AND(Shotgun!B95=1,Shotgun!V95="Yes"),1,0)</f>
        <v>0</v>
      </c>
      <c r="BP91">
        <f>IF(AND(Shotgun!B95=2,Shotgun!V95="Yes"),1,0)</f>
        <v>0</v>
      </c>
      <c r="BQ91">
        <f>IF(AND(Shotgun!B95=3,Shotgun!V95="Yes"),1,0)</f>
        <v>0</v>
      </c>
      <c r="BR91">
        <f>IF(AND(Shotgun!B95=4,Shotgun!V95="Yes"),1,0)</f>
        <v>0</v>
      </c>
      <c r="BS91">
        <f>IF(AND(Shotgun!B95=5,Shotgun!V95="Yes"),1,0)</f>
        <v>0</v>
      </c>
      <c r="BT91">
        <f>IF(AND(Shotgun!B95=6,Shotgun!V95="Yes"),1,0)</f>
        <v>0</v>
      </c>
      <c r="BU91">
        <f>IF(AND(Shotgun!B95=7,Shotgun!V95="Yes"),1,0)</f>
        <v>0</v>
      </c>
      <c r="BV91">
        <f>IF(AND(Shotgun!B95=8,Shotgun!V95="Yes"),1,0)</f>
        <v>0</v>
      </c>
      <c r="BX91">
        <f>IF(AND(Melee!B93=1,Melee!S93="Yes"),1,0)</f>
        <v>0</v>
      </c>
      <c r="BY91">
        <f>IF(AND(Melee!B93=2,Melee!S93="Yes"),1,0)</f>
        <v>0</v>
      </c>
      <c r="BZ91">
        <f>IF(AND(Melee!B93=3,Melee!S93="Yes"),1,0)</f>
        <v>0</v>
      </c>
      <c r="CA91">
        <f>IF(AND(Melee!B93=4,Melee!S93="Yes"),1,0)</f>
        <v>0</v>
      </c>
      <c r="CB91">
        <f>IF(AND(Melee!B93=5,Melee!S93="Yes"),1,0)</f>
        <v>0</v>
      </c>
      <c r="CC91">
        <f>IF(AND(Melee!B93=6,Melee!S93="Yes"),1,0)</f>
        <v>0</v>
      </c>
      <c r="CD91">
        <f>IF(AND(Melee!B93=7,Melee!S93="Yes"),1,0)</f>
        <v>0</v>
      </c>
      <c r="CE91">
        <f>IF(AND(Melee!B93=8,Melee!S93="Yes"),1,0)</f>
        <v>0</v>
      </c>
      <c r="CG91">
        <f>IF(AND(Misc!B92=1,Misc!O92="Yes"),1,0)</f>
        <v>0</v>
      </c>
      <c r="CH91">
        <f>IF(AND(Misc!B92=2,Misc!O92="Yes"),1,0)</f>
        <v>0</v>
      </c>
      <c r="CI91">
        <f>IF(AND(Misc!B92=3,Misc!O92="Yes"),1,0)</f>
        <v>0</v>
      </c>
      <c r="CJ91">
        <f>IF(AND(Misc!B92=4,Misc!O92="Yes"),1,0)</f>
        <v>0</v>
      </c>
      <c r="CK91">
        <f>IF(AND(Misc!B92=5,Misc!O92="Yes"),1,0)</f>
        <v>0</v>
      </c>
      <c r="CL91">
        <f>IF(AND(Misc!B92=6,Misc!O92="Yes"),1,0)</f>
        <v>0</v>
      </c>
      <c r="CM91">
        <f>IF(AND(Misc!B92=7,Misc!O92="Yes"),1,0)</f>
        <v>0</v>
      </c>
      <c r="CN91">
        <f>IF(AND(Misc!B92=8,Misc!O92="Yes"),1,0)</f>
        <v>0</v>
      </c>
    </row>
    <row r="92" spans="4:92">
      <c r="D92">
        <f>IF(AND(Handgun!B95=1,Handgun!V95="Yes"),1,0)</f>
        <v>0</v>
      </c>
      <c r="E92">
        <f>IF(AND(Handgun!B95=2,Handgun!V95="Yes"),1,0)</f>
        <v>0</v>
      </c>
      <c r="F92">
        <f>IF(AND(Handgun!B95=3,Handgun!V95="Yes"),1,0)</f>
        <v>0</v>
      </c>
      <c r="G92">
        <f>IF(AND(Handgun!B95=4,Handgun!V95="Yes"),1,0)</f>
        <v>0</v>
      </c>
      <c r="H92">
        <f>IF(AND(Handgun!B95=5,Handgun!V95="Yes"),1,0)</f>
        <v>0</v>
      </c>
      <c r="I92">
        <f>IF(AND(Handgun!B95=6,Handgun!V95="Yes"),1,0)</f>
        <v>0</v>
      </c>
      <c r="J92">
        <f>IF(AND(Handgun!B95=7,Handgun!V95="Yes"),1,0)</f>
        <v>0</v>
      </c>
      <c r="K92">
        <f>IF(AND(Handgun!B95=8,Handgun!V95="Yes"),1,0)</f>
        <v>0</v>
      </c>
      <c r="M92">
        <f>IF(AND(Revolver!B95=1,Revolver!V95="Yes"),1,0)</f>
        <v>0</v>
      </c>
      <c r="N92">
        <f>IF(AND(Revolver!B95=1,Revolver!V95="Yes"),1,0)</f>
        <v>0</v>
      </c>
      <c r="O92">
        <f>IF(AND(Revolver!B95=1,Revolver!V95="Yes"),1,0)</f>
        <v>0</v>
      </c>
      <c r="P92">
        <f>IF(AND(Revolver!B95=1,Revolver!V95="Yes"),1,0)</f>
        <v>0</v>
      </c>
      <c r="Q92">
        <f>IF(AND(Revolver!B95=5,Revolver!V95="Yes"),1,0)</f>
        <v>0</v>
      </c>
      <c r="R92">
        <f>IF(AND(Revolver!B95=6,Revolver!V95="Yes"),1,0)</f>
        <v>0</v>
      </c>
      <c r="S92">
        <f>IF(AND(Revolver!B95=7,Revolver!V95="Yes"),1,0)</f>
        <v>0</v>
      </c>
      <c r="T92">
        <f>IF(AND(Revolver!B95=8,Revolver!V95="Yes"),1,0)</f>
        <v>0</v>
      </c>
      <c r="V92">
        <f>IF(AND(SMG!B96=1,SMG!V96="Yes"),1,0)</f>
        <v>0</v>
      </c>
      <c r="W92">
        <f>IF(AND(SMG!B96=2,SMG!V96="Yes"),1,0)</f>
        <v>0</v>
      </c>
      <c r="X92">
        <f>IF(AND(SMG!B96=3,SMG!V96="Yes"),1,0)</f>
        <v>0</v>
      </c>
      <c r="Y92">
        <f>IF(AND(SMG!B96=4,SMG!V96="Yes"),1,0)</f>
        <v>0</v>
      </c>
      <c r="Z92">
        <f>IF(AND(SMG!B96=5,SMG!V96="Yes"),1,0)</f>
        <v>0</v>
      </c>
      <c r="AA92">
        <f>IF(AND(SMG!B96=6,SMG!V96="Yes"),1,0)</f>
        <v>0</v>
      </c>
      <c r="AB92">
        <f>IF(AND(SMG!B96=7,SMG!V96="Yes"),1,0)</f>
        <v>0</v>
      </c>
      <c r="AC92">
        <f>IF(AND(SMG!B96=8,SMG!V96="Yes"),1,0)</f>
        <v>0</v>
      </c>
      <c r="AE92">
        <f>IF(AND(Rifle!B95=1,Rifle!V95="Yes"),1,0)</f>
        <v>0</v>
      </c>
      <c r="AF92">
        <f>IF(AND(Rifle!B95=2,Rifle!V95="Yes"),1,0)</f>
        <v>0</v>
      </c>
      <c r="AG92">
        <f>IF(AND(Rifle!B95=3,Rifle!V95="Yes"),1,0)</f>
        <v>0</v>
      </c>
      <c r="AH92">
        <f>IF(AND(Rifle!B95=4,Rifle!V95="Yes"),1,0)</f>
        <v>0</v>
      </c>
      <c r="AI92">
        <f>IF(AND(Rifle!B95=5,Rifle!V95="Yes"),1,0)</f>
        <v>0</v>
      </c>
      <c r="AJ92">
        <f>IF(AND(Rifle!B95=6,Rifle!V95="Yes"),1,0)</f>
        <v>0</v>
      </c>
      <c r="AK92">
        <f>IF(AND(Rifle!B95=7,Rifle!V95="Yes"),1,0)</f>
        <v>0</v>
      </c>
      <c r="AL92">
        <f>IF(AND(Rifle!B95=8,Rifle!V95="Yes"),1,0)</f>
        <v>0</v>
      </c>
      <c r="AN92">
        <f>IF(AND('Sniper Rifle'!B95=1,'Sniper Rifle'!V95="Yes"),1,0)</f>
        <v>0</v>
      </c>
      <c r="AO92">
        <f>IF(AND('Sniper Rifle'!B95=2,'Sniper Rifle'!V95="Yes"),1,0)</f>
        <v>0</v>
      </c>
      <c r="AP92">
        <f>IF(AND('Sniper Rifle'!B95=3,'Sniper Rifle'!V95="Yes"),1,0)</f>
        <v>0</v>
      </c>
      <c r="AQ92">
        <f>IF(AND('Sniper Rifle'!B95=4,'Sniper Rifle'!V95="Yes"),1,0)</f>
        <v>0</v>
      </c>
      <c r="AR92">
        <f>IF(AND('Sniper Rifle'!B95=5,'Sniper Rifle'!V95="Yes"),1,0)</f>
        <v>0</v>
      </c>
      <c r="AS92">
        <f>IF(AND('Sniper Rifle'!B95=6,'Sniper Rifle'!V95="Yes"),1,0)</f>
        <v>0</v>
      </c>
      <c r="AT92">
        <f>IF(AND('Sniper Rifle'!B95=7,'Sniper Rifle'!V95="Yes"),1,0)</f>
        <v>0</v>
      </c>
      <c r="AU92">
        <f>IF(AND('Sniper Rifle'!B95=8,'Sniper Rifle'!V95="Yes"),1,0)</f>
        <v>0</v>
      </c>
      <c r="AW92">
        <f>IF(AND('Spacer Rifle'!B95=1,'Spacer Rifle'!V95="Yes"),1,0)</f>
        <v>0</v>
      </c>
      <c r="AX92">
        <f>IF(AND('Spacer Rifle'!B95=2,'Spacer Rifle'!V95="Yes"),1,0)</f>
        <v>0</v>
      </c>
      <c r="AY92">
        <f>IF(AND('Spacer Rifle'!B95=3,'Spacer Rifle'!V95="Yes"),1,0)</f>
        <v>0</v>
      </c>
      <c r="AZ92">
        <f>IF(AND('Spacer Rifle'!B95=4,'Spacer Rifle'!V95="Yes"),1,0)</f>
        <v>0</v>
      </c>
      <c r="BA92">
        <f>IF(AND('Spacer Rifle'!B95=5,'Spacer Rifle'!V95="Yes"),1,0)</f>
        <v>0</v>
      </c>
      <c r="BB92">
        <f>IF(AND('Spacer Rifle'!B95=6,'Spacer Rifle'!V95="Yes"),1,0)</f>
        <v>0</v>
      </c>
      <c r="BC92">
        <f>IF(AND('Spacer Rifle'!B95=7,'Spacer Rifle'!V95="Yes"),1,0)</f>
        <v>0</v>
      </c>
      <c r="BD92">
        <f>IF(AND('Spacer Rifle'!B95=8,'Spacer Rifle'!V95="Yes"),1,0)</f>
        <v>0</v>
      </c>
      <c r="BF92">
        <f>IF(AND(LMG!B96=1,LMG!V96="Yes"),1,0)</f>
        <v>0</v>
      </c>
      <c r="BG92">
        <f>IF(AND(LMG!B96=2,LMG!V96="Yes"),1,0)</f>
        <v>0</v>
      </c>
      <c r="BH92">
        <f>IF(AND(LMG!B96=3,LMG!V96="Yes"),1,0)</f>
        <v>0</v>
      </c>
      <c r="BI92">
        <f>IF(AND(LMG!B96=4,LMG!V96="Yes"),1,0)</f>
        <v>0</v>
      </c>
      <c r="BJ92">
        <f>IF(AND(LMG!B96=5,LMG!V96="Yes"),1,0)</f>
        <v>0</v>
      </c>
      <c r="BK92">
        <f>IF(AND(LMG!B96=6,LMG!V96="Yes"),1,0)</f>
        <v>0</v>
      </c>
      <c r="BL92">
        <f>IF(AND(LMG!B96=7,LMG!V96="Yes"),1,0)</f>
        <v>0</v>
      </c>
      <c r="BM92">
        <f>IF(AND(LMG!B96=8,LMG!V96="Yes"),1,0)</f>
        <v>0</v>
      </c>
      <c r="BO92">
        <f>IF(AND(Shotgun!B96=1,Shotgun!V96="Yes"),1,0)</f>
        <v>0</v>
      </c>
      <c r="BP92">
        <f>IF(AND(Shotgun!B96=2,Shotgun!V96="Yes"),1,0)</f>
        <v>0</v>
      </c>
      <c r="BQ92">
        <f>IF(AND(Shotgun!B96=3,Shotgun!V96="Yes"),1,0)</f>
        <v>0</v>
      </c>
      <c r="BR92">
        <f>IF(AND(Shotgun!B96=4,Shotgun!V96="Yes"),1,0)</f>
        <v>0</v>
      </c>
      <c r="BS92">
        <f>IF(AND(Shotgun!B96=5,Shotgun!V96="Yes"),1,0)</f>
        <v>0</v>
      </c>
      <c r="BT92">
        <f>IF(AND(Shotgun!B96=6,Shotgun!V96="Yes"),1,0)</f>
        <v>0</v>
      </c>
      <c r="BU92">
        <f>IF(AND(Shotgun!B96=7,Shotgun!V96="Yes"),1,0)</f>
        <v>0</v>
      </c>
      <c r="BV92">
        <f>IF(AND(Shotgun!B96=8,Shotgun!V96="Yes"),1,0)</f>
        <v>0</v>
      </c>
      <c r="BX92">
        <f>IF(AND(Melee!B94=1,Melee!S94="Yes"),1,0)</f>
        <v>0</v>
      </c>
      <c r="BY92">
        <f>IF(AND(Melee!B94=2,Melee!S94="Yes"),1,0)</f>
        <v>0</v>
      </c>
      <c r="BZ92">
        <f>IF(AND(Melee!B94=3,Melee!S94="Yes"),1,0)</f>
        <v>0</v>
      </c>
      <c r="CA92">
        <f>IF(AND(Melee!B94=4,Melee!S94="Yes"),1,0)</f>
        <v>0</v>
      </c>
      <c r="CB92">
        <f>IF(AND(Melee!B94=5,Melee!S94="Yes"),1,0)</f>
        <v>0</v>
      </c>
      <c r="CC92">
        <f>IF(AND(Melee!B94=6,Melee!S94="Yes"),1,0)</f>
        <v>0</v>
      </c>
      <c r="CD92">
        <f>IF(AND(Melee!B94=7,Melee!S94="Yes"),1,0)</f>
        <v>0</v>
      </c>
      <c r="CE92">
        <f>IF(AND(Melee!B94=8,Melee!S94="Yes"),1,0)</f>
        <v>0</v>
      </c>
      <c r="CG92">
        <f>IF(AND(Misc!B93=1,Misc!O93="Yes"),1,0)</f>
        <v>0</v>
      </c>
      <c r="CH92">
        <f>IF(AND(Misc!B93=2,Misc!O93="Yes"),1,0)</f>
        <v>0</v>
      </c>
      <c r="CI92">
        <f>IF(AND(Misc!B93=3,Misc!O93="Yes"),1,0)</f>
        <v>0</v>
      </c>
      <c r="CJ92">
        <f>IF(AND(Misc!B93=4,Misc!O93="Yes"),1,0)</f>
        <v>0</v>
      </c>
      <c r="CK92">
        <f>IF(AND(Misc!B93=5,Misc!O93="Yes"),1,0)</f>
        <v>0</v>
      </c>
      <c r="CL92">
        <f>IF(AND(Misc!B93=6,Misc!O93="Yes"),1,0)</f>
        <v>0</v>
      </c>
      <c r="CM92">
        <f>IF(AND(Misc!B93=7,Misc!O93="Yes"),1,0)</f>
        <v>0</v>
      </c>
      <c r="CN92">
        <f>IF(AND(Misc!B93=8,Misc!O93="Yes"),1,0)</f>
        <v>0</v>
      </c>
    </row>
    <row r="93" spans="4:92">
      <c r="D93">
        <f>IF(AND(Handgun!B96=1,Handgun!V96="Yes"),1,0)</f>
        <v>0</v>
      </c>
      <c r="E93">
        <f>IF(AND(Handgun!B96=2,Handgun!V96="Yes"),1,0)</f>
        <v>0</v>
      </c>
      <c r="F93">
        <f>IF(AND(Handgun!B96=3,Handgun!V96="Yes"),1,0)</f>
        <v>0</v>
      </c>
      <c r="G93">
        <f>IF(AND(Handgun!B96=4,Handgun!V96="Yes"),1,0)</f>
        <v>0</v>
      </c>
      <c r="H93">
        <f>IF(AND(Handgun!B96=5,Handgun!V96="Yes"),1,0)</f>
        <v>0</v>
      </c>
      <c r="I93">
        <f>IF(AND(Handgun!B96=6,Handgun!V96="Yes"),1,0)</f>
        <v>0</v>
      </c>
      <c r="J93">
        <f>IF(AND(Handgun!B96=7,Handgun!V96="Yes"),1,0)</f>
        <v>0</v>
      </c>
      <c r="K93">
        <f>IF(AND(Handgun!B96=8,Handgun!V96="Yes"),1,0)</f>
        <v>0</v>
      </c>
      <c r="M93">
        <f>IF(AND(Revolver!B96=1,Revolver!V96="Yes"),1,0)</f>
        <v>0</v>
      </c>
      <c r="N93">
        <f>IF(AND(Revolver!B96=1,Revolver!V96="Yes"),1,0)</f>
        <v>0</v>
      </c>
      <c r="O93">
        <f>IF(AND(Revolver!B96=1,Revolver!V96="Yes"),1,0)</f>
        <v>0</v>
      </c>
      <c r="P93">
        <f>IF(AND(Revolver!B96=1,Revolver!V96="Yes"),1,0)</f>
        <v>0</v>
      </c>
      <c r="Q93">
        <f>IF(AND(Revolver!B96=5,Revolver!V96="Yes"),1,0)</f>
        <v>0</v>
      </c>
      <c r="R93">
        <f>IF(AND(Revolver!B96=6,Revolver!V96="Yes"),1,0)</f>
        <v>0</v>
      </c>
      <c r="S93">
        <f>IF(AND(Revolver!B96=7,Revolver!V96="Yes"),1,0)</f>
        <v>0</v>
      </c>
      <c r="T93">
        <f>IF(AND(Revolver!B96=8,Revolver!V96="Yes"),1,0)</f>
        <v>0</v>
      </c>
      <c r="V93">
        <f>IF(AND(SMG!B97=1,SMG!V97="Yes"),1,0)</f>
        <v>0</v>
      </c>
      <c r="W93">
        <f>IF(AND(SMG!B97=2,SMG!V97="Yes"),1,0)</f>
        <v>0</v>
      </c>
      <c r="X93">
        <f>IF(AND(SMG!B97=3,SMG!V97="Yes"),1,0)</f>
        <v>0</v>
      </c>
      <c r="Y93">
        <f>IF(AND(SMG!B97=4,SMG!V97="Yes"),1,0)</f>
        <v>0</v>
      </c>
      <c r="Z93">
        <f>IF(AND(SMG!B97=5,SMG!V97="Yes"),1,0)</f>
        <v>0</v>
      </c>
      <c r="AA93">
        <f>IF(AND(SMG!B97=6,SMG!V97="Yes"),1,0)</f>
        <v>0</v>
      </c>
      <c r="AB93">
        <f>IF(AND(SMG!B97=7,SMG!V97="Yes"),1,0)</f>
        <v>0</v>
      </c>
      <c r="AC93">
        <f>IF(AND(SMG!B97=8,SMG!V97="Yes"),1,0)</f>
        <v>0</v>
      </c>
      <c r="AE93">
        <f>IF(AND(Rifle!B96=1,Rifle!V96="Yes"),1,0)</f>
        <v>0</v>
      </c>
      <c r="AF93">
        <f>IF(AND(Rifle!B96=2,Rifle!V96="Yes"),1,0)</f>
        <v>0</v>
      </c>
      <c r="AG93">
        <f>IF(AND(Rifle!B96=3,Rifle!V96="Yes"),1,0)</f>
        <v>0</v>
      </c>
      <c r="AH93">
        <f>IF(AND(Rifle!B96=4,Rifle!V96="Yes"),1,0)</f>
        <v>0</v>
      </c>
      <c r="AI93">
        <f>IF(AND(Rifle!B96=5,Rifle!V96="Yes"),1,0)</f>
        <v>0</v>
      </c>
      <c r="AJ93">
        <f>IF(AND(Rifle!B96=6,Rifle!V96="Yes"),1,0)</f>
        <v>0</v>
      </c>
      <c r="AK93">
        <f>IF(AND(Rifle!B96=7,Rifle!V96="Yes"),1,0)</f>
        <v>0</v>
      </c>
      <c r="AL93">
        <f>IF(AND(Rifle!B96=8,Rifle!V96="Yes"),1,0)</f>
        <v>0</v>
      </c>
      <c r="AN93">
        <f>IF(AND('Sniper Rifle'!B96=1,'Sniper Rifle'!V96="Yes"),1,0)</f>
        <v>0</v>
      </c>
      <c r="AO93">
        <f>IF(AND('Sniper Rifle'!B96=2,'Sniper Rifle'!V96="Yes"),1,0)</f>
        <v>0</v>
      </c>
      <c r="AP93">
        <f>IF(AND('Sniper Rifle'!B96=3,'Sniper Rifle'!V96="Yes"),1,0)</f>
        <v>0</v>
      </c>
      <c r="AQ93">
        <f>IF(AND('Sniper Rifle'!B96=4,'Sniper Rifle'!V96="Yes"),1,0)</f>
        <v>0</v>
      </c>
      <c r="AR93">
        <f>IF(AND('Sniper Rifle'!B96=5,'Sniper Rifle'!V96="Yes"),1,0)</f>
        <v>0</v>
      </c>
      <c r="AS93">
        <f>IF(AND('Sniper Rifle'!B96=6,'Sniper Rifle'!V96="Yes"),1,0)</f>
        <v>0</v>
      </c>
      <c r="AT93">
        <f>IF(AND('Sniper Rifle'!B96=7,'Sniper Rifle'!V96="Yes"),1,0)</f>
        <v>0</v>
      </c>
      <c r="AU93">
        <f>IF(AND('Sniper Rifle'!B96=8,'Sniper Rifle'!V96="Yes"),1,0)</f>
        <v>0</v>
      </c>
      <c r="AW93">
        <f>IF(AND('Spacer Rifle'!B96=1,'Spacer Rifle'!V96="Yes"),1,0)</f>
        <v>0</v>
      </c>
      <c r="AX93">
        <f>IF(AND('Spacer Rifle'!B96=2,'Spacer Rifle'!V96="Yes"),1,0)</f>
        <v>0</v>
      </c>
      <c r="AY93">
        <f>IF(AND('Spacer Rifle'!B96=3,'Spacer Rifle'!V96="Yes"),1,0)</f>
        <v>0</v>
      </c>
      <c r="AZ93">
        <f>IF(AND('Spacer Rifle'!B96=4,'Spacer Rifle'!V96="Yes"),1,0)</f>
        <v>0</v>
      </c>
      <c r="BA93">
        <f>IF(AND('Spacer Rifle'!B96=5,'Spacer Rifle'!V96="Yes"),1,0)</f>
        <v>0</v>
      </c>
      <c r="BB93">
        <f>IF(AND('Spacer Rifle'!B96=6,'Spacer Rifle'!V96="Yes"),1,0)</f>
        <v>0</v>
      </c>
      <c r="BC93">
        <f>IF(AND('Spacer Rifle'!B96=7,'Spacer Rifle'!V96="Yes"),1,0)</f>
        <v>0</v>
      </c>
      <c r="BD93">
        <f>IF(AND('Spacer Rifle'!B96=8,'Spacer Rifle'!V96="Yes"),1,0)</f>
        <v>0</v>
      </c>
      <c r="BF93">
        <f>IF(AND(LMG!B97=1,LMG!V97="Yes"),1,0)</f>
        <v>0</v>
      </c>
      <c r="BG93">
        <f>IF(AND(LMG!B97=2,LMG!V97="Yes"),1,0)</f>
        <v>0</v>
      </c>
      <c r="BH93">
        <f>IF(AND(LMG!B97=3,LMG!V97="Yes"),1,0)</f>
        <v>0</v>
      </c>
      <c r="BI93">
        <f>IF(AND(LMG!B97=4,LMG!V97="Yes"),1,0)</f>
        <v>0</v>
      </c>
      <c r="BJ93">
        <f>IF(AND(LMG!B97=5,LMG!V97="Yes"),1,0)</f>
        <v>0</v>
      </c>
      <c r="BK93">
        <f>IF(AND(LMG!B97=6,LMG!V97="Yes"),1,0)</f>
        <v>0</v>
      </c>
      <c r="BL93">
        <f>IF(AND(LMG!B97=7,LMG!V97="Yes"),1,0)</f>
        <v>0</v>
      </c>
      <c r="BM93">
        <f>IF(AND(LMG!B97=8,LMG!V97="Yes"),1,0)</f>
        <v>0</v>
      </c>
      <c r="BO93">
        <f>IF(AND(Shotgun!B97=1,Shotgun!V97="Yes"),1,0)</f>
        <v>0</v>
      </c>
      <c r="BP93">
        <f>IF(AND(Shotgun!B97=2,Shotgun!V97="Yes"),1,0)</f>
        <v>0</v>
      </c>
      <c r="BQ93">
        <f>IF(AND(Shotgun!B97=3,Shotgun!V97="Yes"),1,0)</f>
        <v>0</v>
      </c>
      <c r="BR93">
        <f>IF(AND(Shotgun!B97=4,Shotgun!V97="Yes"),1,0)</f>
        <v>0</v>
      </c>
      <c r="BS93">
        <f>IF(AND(Shotgun!B97=5,Shotgun!V97="Yes"),1,0)</f>
        <v>0</v>
      </c>
      <c r="BT93">
        <f>IF(AND(Shotgun!B97=6,Shotgun!V97="Yes"),1,0)</f>
        <v>0</v>
      </c>
      <c r="BU93">
        <f>IF(AND(Shotgun!B97=7,Shotgun!V97="Yes"),1,0)</f>
        <v>0</v>
      </c>
      <c r="BV93">
        <f>IF(AND(Shotgun!B97=8,Shotgun!V97="Yes"),1,0)</f>
        <v>0</v>
      </c>
      <c r="BX93">
        <f>IF(AND(Melee!B95=1,Melee!S95="Yes"),1,0)</f>
        <v>0</v>
      </c>
      <c r="BY93">
        <f>IF(AND(Melee!B95=2,Melee!S95="Yes"),1,0)</f>
        <v>0</v>
      </c>
      <c r="BZ93">
        <f>IF(AND(Melee!B95=3,Melee!S95="Yes"),1,0)</f>
        <v>0</v>
      </c>
      <c r="CA93">
        <f>IF(AND(Melee!B95=4,Melee!S95="Yes"),1,0)</f>
        <v>0</v>
      </c>
      <c r="CB93">
        <f>IF(AND(Melee!B95=5,Melee!S95="Yes"),1,0)</f>
        <v>0</v>
      </c>
      <c r="CC93">
        <f>IF(AND(Melee!B95=6,Melee!S95="Yes"),1,0)</f>
        <v>0</v>
      </c>
      <c r="CD93">
        <f>IF(AND(Melee!B95=7,Melee!S95="Yes"),1,0)</f>
        <v>0</v>
      </c>
      <c r="CE93">
        <f>IF(AND(Melee!B95=8,Melee!S95="Yes"),1,0)</f>
        <v>0</v>
      </c>
      <c r="CG93">
        <f>IF(AND(Misc!B94=1,Misc!O94="Yes"),1,0)</f>
        <v>0</v>
      </c>
      <c r="CH93">
        <f>IF(AND(Misc!B94=2,Misc!O94="Yes"),1,0)</f>
        <v>0</v>
      </c>
      <c r="CI93">
        <f>IF(AND(Misc!B94=3,Misc!O94="Yes"),1,0)</f>
        <v>0</v>
      </c>
      <c r="CJ93">
        <f>IF(AND(Misc!B94=4,Misc!O94="Yes"),1,0)</f>
        <v>0</v>
      </c>
      <c r="CK93">
        <f>IF(AND(Misc!B94=5,Misc!O94="Yes"),1,0)</f>
        <v>0</v>
      </c>
      <c r="CL93">
        <f>IF(AND(Misc!B94=6,Misc!O94="Yes"),1,0)</f>
        <v>0</v>
      </c>
      <c r="CM93">
        <f>IF(AND(Misc!B94=7,Misc!O94="Yes"),1,0)</f>
        <v>0</v>
      </c>
      <c r="CN93">
        <f>IF(AND(Misc!B94=8,Misc!O94="Yes"),1,0)</f>
        <v>0</v>
      </c>
    </row>
    <row r="94" spans="4:92">
      <c r="D94">
        <f>IF(AND(Handgun!B97=1,Handgun!V97="Yes"),1,0)</f>
        <v>0</v>
      </c>
      <c r="E94">
        <f>IF(AND(Handgun!B97=2,Handgun!V97="Yes"),1,0)</f>
        <v>0</v>
      </c>
      <c r="F94">
        <f>IF(AND(Handgun!B97=3,Handgun!V97="Yes"),1,0)</f>
        <v>0</v>
      </c>
      <c r="G94">
        <f>IF(AND(Handgun!B97=4,Handgun!V97="Yes"),1,0)</f>
        <v>0</v>
      </c>
      <c r="H94">
        <f>IF(AND(Handgun!B97=5,Handgun!V97="Yes"),1,0)</f>
        <v>0</v>
      </c>
      <c r="I94">
        <f>IF(AND(Handgun!B97=6,Handgun!V97="Yes"),1,0)</f>
        <v>0</v>
      </c>
      <c r="J94">
        <f>IF(AND(Handgun!B97=7,Handgun!V97="Yes"),1,0)</f>
        <v>0</v>
      </c>
      <c r="K94">
        <f>IF(AND(Handgun!B97=8,Handgun!V97="Yes"),1,0)</f>
        <v>0</v>
      </c>
      <c r="M94">
        <f>IF(AND(Revolver!B97=1,Revolver!V97="Yes"),1,0)</f>
        <v>0</v>
      </c>
      <c r="N94">
        <f>IF(AND(Revolver!B97=1,Revolver!V97="Yes"),1,0)</f>
        <v>0</v>
      </c>
      <c r="O94">
        <f>IF(AND(Revolver!B97=1,Revolver!V97="Yes"),1,0)</f>
        <v>0</v>
      </c>
      <c r="P94">
        <f>IF(AND(Revolver!B97=1,Revolver!V97="Yes"),1,0)</f>
        <v>0</v>
      </c>
      <c r="Q94">
        <f>IF(AND(Revolver!B97=5,Revolver!V97="Yes"),1,0)</f>
        <v>0</v>
      </c>
      <c r="R94">
        <f>IF(AND(Revolver!B97=6,Revolver!V97="Yes"),1,0)</f>
        <v>0</v>
      </c>
      <c r="S94">
        <f>IF(AND(Revolver!B97=7,Revolver!V97="Yes"),1,0)</f>
        <v>0</v>
      </c>
      <c r="T94">
        <f>IF(AND(Revolver!B97=8,Revolver!V97="Yes"),1,0)</f>
        <v>0</v>
      </c>
      <c r="V94">
        <f>IF(AND(SMG!B98=1,SMG!V98="Yes"),1,0)</f>
        <v>0</v>
      </c>
      <c r="W94">
        <f>IF(AND(SMG!B98=2,SMG!V98="Yes"),1,0)</f>
        <v>0</v>
      </c>
      <c r="X94">
        <f>IF(AND(SMG!B98=3,SMG!V98="Yes"),1,0)</f>
        <v>0</v>
      </c>
      <c r="Y94">
        <f>IF(AND(SMG!B98=4,SMG!V98="Yes"),1,0)</f>
        <v>0</v>
      </c>
      <c r="Z94">
        <f>IF(AND(SMG!B98=5,SMG!V98="Yes"),1,0)</f>
        <v>0</v>
      </c>
      <c r="AA94">
        <f>IF(AND(SMG!B98=6,SMG!V98="Yes"),1,0)</f>
        <v>0</v>
      </c>
      <c r="AB94">
        <f>IF(AND(SMG!B98=7,SMG!V98="Yes"),1,0)</f>
        <v>0</v>
      </c>
      <c r="AC94">
        <f>IF(AND(SMG!B98=8,SMG!V98="Yes"),1,0)</f>
        <v>0</v>
      </c>
      <c r="AE94">
        <f>IF(AND(Rifle!B97=1,Rifle!V97="Yes"),1,0)</f>
        <v>0</v>
      </c>
      <c r="AF94">
        <f>IF(AND(Rifle!B97=2,Rifle!V97="Yes"),1,0)</f>
        <v>0</v>
      </c>
      <c r="AG94">
        <f>IF(AND(Rifle!B97=3,Rifle!V97="Yes"),1,0)</f>
        <v>0</v>
      </c>
      <c r="AH94">
        <f>IF(AND(Rifle!B97=4,Rifle!V97="Yes"),1,0)</f>
        <v>0</v>
      </c>
      <c r="AI94">
        <f>IF(AND(Rifle!B97=5,Rifle!V97="Yes"),1,0)</f>
        <v>0</v>
      </c>
      <c r="AJ94">
        <f>IF(AND(Rifle!B97=6,Rifle!V97="Yes"),1,0)</f>
        <v>0</v>
      </c>
      <c r="AK94">
        <f>IF(AND(Rifle!B97=7,Rifle!V97="Yes"),1,0)</f>
        <v>0</v>
      </c>
      <c r="AL94">
        <f>IF(AND(Rifle!B97=8,Rifle!V97="Yes"),1,0)</f>
        <v>0</v>
      </c>
      <c r="AN94">
        <f>IF(AND('Sniper Rifle'!B97=1,'Sniper Rifle'!V97="Yes"),1,0)</f>
        <v>0</v>
      </c>
      <c r="AO94">
        <f>IF(AND('Sniper Rifle'!B97=2,'Sniper Rifle'!V97="Yes"),1,0)</f>
        <v>0</v>
      </c>
      <c r="AP94">
        <f>IF(AND('Sniper Rifle'!B97=3,'Sniper Rifle'!V97="Yes"),1,0)</f>
        <v>0</v>
      </c>
      <c r="AQ94">
        <f>IF(AND('Sniper Rifle'!B97=4,'Sniper Rifle'!V97="Yes"),1,0)</f>
        <v>0</v>
      </c>
      <c r="AR94">
        <f>IF(AND('Sniper Rifle'!B97=5,'Sniper Rifle'!V97="Yes"),1,0)</f>
        <v>0</v>
      </c>
      <c r="AS94">
        <f>IF(AND('Sniper Rifle'!B97=6,'Sniper Rifle'!V97="Yes"),1,0)</f>
        <v>0</v>
      </c>
      <c r="AT94">
        <f>IF(AND('Sniper Rifle'!B97=7,'Sniper Rifle'!V97="Yes"),1,0)</f>
        <v>0</v>
      </c>
      <c r="AU94">
        <f>IF(AND('Sniper Rifle'!B97=8,'Sniper Rifle'!V97="Yes"),1,0)</f>
        <v>0</v>
      </c>
      <c r="AW94">
        <f>IF(AND('Spacer Rifle'!B97=1,'Spacer Rifle'!V97="Yes"),1,0)</f>
        <v>0</v>
      </c>
      <c r="AX94">
        <f>IF(AND('Spacer Rifle'!B97=2,'Spacer Rifle'!V97="Yes"),1,0)</f>
        <v>0</v>
      </c>
      <c r="AY94">
        <f>IF(AND('Spacer Rifle'!B97=3,'Spacer Rifle'!V97="Yes"),1,0)</f>
        <v>0</v>
      </c>
      <c r="AZ94">
        <f>IF(AND('Spacer Rifle'!B97=4,'Spacer Rifle'!V97="Yes"),1,0)</f>
        <v>0</v>
      </c>
      <c r="BA94">
        <f>IF(AND('Spacer Rifle'!B97=5,'Spacer Rifle'!V97="Yes"),1,0)</f>
        <v>0</v>
      </c>
      <c r="BB94">
        <f>IF(AND('Spacer Rifle'!B97=6,'Spacer Rifle'!V97="Yes"),1,0)</f>
        <v>0</v>
      </c>
      <c r="BC94">
        <f>IF(AND('Spacer Rifle'!B97=7,'Spacer Rifle'!V97="Yes"),1,0)</f>
        <v>0</v>
      </c>
      <c r="BD94">
        <f>IF(AND('Spacer Rifle'!B97=8,'Spacer Rifle'!V97="Yes"),1,0)</f>
        <v>0</v>
      </c>
      <c r="BF94">
        <f>IF(AND(LMG!B98=1,LMG!V98="Yes"),1,0)</f>
        <v>0</v>
      </c>
      <c r="BG94">
        <f>IF(AND(LMG!B98=2,LMG!V98="Yes"),1,0)</f>
        <v>0</v>
      </c>
      <c r="BH94">
        <f>IF(AND(LMG!B98=3,LMG!V98="Yes"),1,0)</f>
        <v>0</v>
      </c>
      <c r="BI94">
        <f>IF(AND(LMG!B98=4,LMG!V98="Yes"),1,0)</f>
        <v>0</v>
      </c>
      <c r="BJ94">
        <f>IF(AND(LMG!B98=5,LMG!V98="Yes"),1,0)</f>
        <v>0</v>
      </c>
      <c r="BK94">
        <f>IF(AND(LMG!B98=6,LMG!V98="Yes"),1,0)</f>
        <v>0</v>
      </c>
      <c r="BL94">
        <f>IF(AND(LMG!B98=7,LMG!V98="Yes"),1,0)</f>
        <v>0</v>
      </c>
      <c r="BM94">
        <f>IF(AND(LMG!B98=8,LMG!V98="Yes"),1,0)</f>
        <v>0</v>
      </c>
      <c r="BO94">
        <f>IF(AND(Shotgun!B98=1,Shotgun!V98="Yes"),1,0)</f>
        <v>0</v>
      </c>
      <c r="BP94">
        <f>IF(AND(Shotgun!B98=2,Shotgun!V98="Yes"),1,0)</f>
        <v>0</v>
      </c>
      <c r="BQ94">
        <f>IF(AND(Shotgun!B98=3,Shotgun!V98="Yes"),1,0)</f>
        <v>0</v>
      </c>
      <c r="BR94">
        <f>IF(AND(Shotgun!B98=4,Shotgun!V98="Yes"),1,0)</f>
        <v>0</v>
      </c>
      <c r="BS94">
        <f>IF(AND(Shotgun!B98=5,Shotgun!V98="Yes"),1,0)</f>
        <v>0</v>
      </c>
      <c r="BT94">
        <f>IF(AND(Shotgun!B98=6,Shotgun!V98="Yes"),1,0)</f>
        <v>0</v>
      </c>
      <c r="BU94">
        <f>IF(AND(Shotgun!B98=7,Shotgun!V98="Yes"),1,0)</f>
        <v>0</v>
      </c>
      <c r="BV94">
        <f>IF(AND(Shotgun!B98=8,Shotgun!V98="Yes"),1,0)</f>
        <v>0</v>
      </c>
      <c r="BX94">
        <f>IF(AND(Melee!B96=1,Melee!S96="Yes"),1,0)</f>
        <v>0</v>
      </c>
      <c r="BY94">
        <f>IF(AND(Melee!B96=2,Melee!S96="Yes"),1,0)</f>
        <v>0</v>
      </c>
      <c r="BZ94">
        <f>IF(AND(Melee!B96=3,Melee!S96="Yes"),1,0)</f>
        <v>0</v>
      </c>
      <c r="CA94">
        <f>IF(AND(Melee!B96=4,Melee!S96="Yes"),1,0)</f>
        <v>0</v>
      </c>
      <c r="CB94">
        <f>IF(AND(Melee!B96=5,Melee!S96="Yes"),1,0)</f>
        <v>0</v>
      </c>
      <c r="CC94">
        <f>IF(AND(Melee!B96=6,Melee!S96="Yes"),1,0)</f>
        <v>0</v>
      </c>
      <c r="CD94">
        <f>IF(AND(Melee!B96=7,Melee!S96="Yes"),1,0)</f>
        <v>0</v>
      </c>
      <c r="CE94">
        <f>IF(AND(Melee!B96=8,Melee!S96="Yes"),1,0)</f>
        <v>0</v>
      </c>
      <c r="CG94">
        <f>IF(AND(Misc!B95=1,Misc!O95="Yes"),1,0)</f>
        <v>0</v>
      </c>
      <c r="CH94">
        <f>IF(AND(Misc!B95=2,Misc!O95="Yes"),1,0)</f>
        <v>0</v>
      </c>
      <c r="CI94">
        <f>IF(AND(Misc!B95=3,Misc!O95="Yes"),1,0)</f>
        <v>0</v>
      </c>
      <c r="CJ94">
        <f>IF(AND(Misc!B95=4,Misc!O95="Yes"),1,0)</f>
        <v>0</v>
      </c>
      <c r="CK94">
        <f>IF(AND(Misc!B95=5,Misc!O95="Yes"),1,0)</f>
        <v>0</v>
      </c>
      <c r="CL94">
        <f>IF(AND(Misc!B95=6,Misc!O95="Yes"),1,0)</f>
        <v>0</v>
      </c>
      <c r="CM94">
        <f>IF(AND(Misc!B95=7,Misc!O95="Yes"),1,0)</f>
        <v>0</v>
      </c>
      <c r="CN94">
        <f>IF(AND(Misc!B95=8,Misc!O95="Yes"),1,0)</f>
        <v>0</v>
      </c>
    </row>
    <row r="95" spans="4:92">
      <c r="D95">
        <f>IF(AND(Handgun!B98=1,Handgun!V98="Yes"),1,0)</f>
        <v>0</v>
      </c>
      <c r="E95">
        <f>IF(AND(Handgun!B98=2,Handgun!V98="Yes"),1,0)</f>
        <v>0</v>
      </c>
      <c r="F95">
        <f>IF(AND(Handgun!B98=3,Handgun!V98="Yes"),1,0)</f>
        <v>0</v>
      </c>
      <c r="G95">
        <f>IF(AND(Handgun!B98=4,Handgun!V98="Yes"),1,0)</f>
        <v>0</v>
      </c>
      <c r="H95">
        <f>IF(AND(Handgun!B98=5,Handgun!V98="Yes"),1,0)</f>
        <v>0</v>
      </c>
      <c r="I95">
        <f>IF(AND(Handgun!B98=6,Handgun!V98="Yes"),1,0)</f>
        <v>0</v>
      </c>
      <c r="J95">
        <f>IF(AND(Handgun!B98=7,Handgun!V98="Yes"),1,0)</f>
        <v>0</v>
      </c>
      <c r="K95">
        <f>IF(AND(Handgun!B98=8,Handgun!V98="Yes"),1,0)</f>
        <v>0</v>
      </c>
      <c r="M95">
        <f>IF(AND(Revolver!B98=1,Revolver!V98="Yes"),1,0)</f>
        <v>0</v>
      </c>
      <c r="N95">
        <f>IF(AND(Revolver!B98=1,Revolver!V98="Yes"),1,0)</f>
        <v>0</v>
      </c>
      <c r="O95">
        <f>IF(AND(Revolver!B98=1,Revolver!V98="Yes"),1,0)</f>
        <v>0</v>
      </c>
      <c r="P95">
        <f>IF(AND(Revolver!B98=1,Revolver!V98="Yes"),1,0)</f>
        <v>0</v>
      </c>
      <c r="Q95">
        <f>IF(AND(Revolver!B98=5,Revolver!V98="Yes"),1,0)</f>
        <v>0</v>
      </c>
      <c r="R95">
        <f>IF(AND(Revolver!B98=6,Revolver!V98="Yes"),1,0)</f>
        <v>0</v>
      </c>
      <c r="S95">
        <f>IF(AND(Revolver!B98=7,Revolver!V98="Yes"),1,0)</f>
        <v>0</v>
      </c>
      <c r="T95">
        <f>IF(AND(Revolver!B98=8,Revolver!V98="Yes"),1,0)</f>
        <v>0</v>
      </c>
      <c r="V95">
        <f>IF(AND(SMG!B99=1,SMG!V99="Yes"),1,0)</f>
        <v>0</v>
      </c>
      <c r="W95">
        <f>IF(AND(SMG!B99=2,SMG!V99="Yes"),1,0)</f>
        <v>0</v>
      </c>
      <c r="X95">
        <f>IF(AND(SMG!B99=3,SMG!V99="Yes"),1,0)</f>
        <v>0</v>
      </c>
      <c r="Y95">
        <f>IF(AND(SMG!B99=4,SMG!V99="Yes"),1,0)</f>
        <v>0</v>
      </c>
      <c r="Z95">
        <f>IF(AND(SMG!B99=5,SMG!V99="Yes"),1,0)</f>
        <v>0</v>
      </c>
      <c r="AA95">
        <f>IF(AND(SMG!B99=6,SMG!V99="Yes"),1,0)</f>
        <v>0</v>
      </c>
      <c r="AB95">
        <f>IF(AND(SMG!B99=7,SMG!V99="Yes"),1,0)</f>
        <v>0</v>
      </c>
      <c r="AC95">
        <f>IF(AND(SMG!B99=8,SMG!V99="Yes"),1,0)</f>
        <v>0</v>
      </c>
      <c r="AE95">
        <f>IF(AND(Rifle!B98=1,Rifle!V98="Yes"),1,0)</f>
        <v>0</v>
      </c>
      <c r="AF95">
        <f>IF(AND(Rifle!B98=2,Rifle!V98="Yes"),1,0)</f>
        <v>0</v>
      </c>
      <c r="AG95">
        <f>IF(AND(Rifle!B98=3,Rifle!V98="Yes"),1,0)</f>
        <v>0</v>
      </c>
      <c r="AH95">
        <f>IF(AND(Rifle!B98=4,Rifle!V98="Yes"),1,0)</f>
        <v>0</v>
      </c>
      <c r="AI95">
        <f>IF(AND(Rifle!B98=5,Rifle!V98="Yes"),1,0)</f>
        <v>0</v>
      </c>
      <c r="AJ95">
        <f>IF(AND(Rifle!B98=6,Rifle!V98="Yes"),1,0)</f>
        <v>0</v>
      </c>
      <c r="AK95">
        <f>IF(AND(Rifle!B98=7,Rifle!V98="Yes"),1,0)</f>
        <v>0</v>
      </c>
      <c r="AL95">
        <f>IF(AND(Rifle!B98=8,Rifle!V98="Yes"),1,0)</f>
        <v>0</v>
      </c>
      <c r="AN95">
        <f>IF(AND('Sniper Rifle'!B98=1,'Sniper Rifle'!V98="Yes"),1,0)</f>
        <v>0</v>
      </c>
      <c r="AO95">
        <f>IF(AND('Sniper Rifle'!B98=2,'Sniper Rifle'!V98="Yes"),1,0)</f>
        <v>0</v>
      </c>
      <c r="AP95">
        <f>IF(AND('Sniper Rifle'!B98=3,'Sniper Rifle'!V98="Yes"),1,0)</f>
        <v>0</v>
      </c>
      <c r="AQ95">
        <f>IF(AND('Sniper Rifle'!B98=4,'Sniper Rifle'!V98="Yes"),1,0)</f>
        <v>0</v>
      </c>
      <c r="AR95">
        <f>IF(AND('Sniper Rifle'!B98=5,'Sniper Rifle'!V98="Yes"),1,0)</f>
        <v>0</v>
      </c>
      <c r="AS95">
        <f>IF(AND('Sniper Rifle'!B98=6,'Sniper Rifle'!V98="Yes"),1,0)</f>
        <v>0</v>
      </c>
      <c r="AT95">
        <f>IF(AND('Sniper Rifle'!B98=7,'Sniper Rifle'!V98="Yes"),1,0)</f>
        <v>0</v>
      </c>
      <c r="AU95">
        <f>IF(AND('Sniper Rifle'!B98=8,'Sniper Rifle'!V98="Yes"),1,0)</f>
        <v>0</v>
      </c>
      <c r="AW95">
        <f>IF(AND('Spacer Rifle'!B98=1,'Spacer Rifle'!V98="Yes"),1,0)</f>
        <v>0</v>
      </c>
      <c r="AX95">
        <f>IF(AND('Spacer Rifle'!B98=2,'Spacer Rifle'!V98="Yes"),1,0)</f>
        <v>0</v>
      </c>
      <c r="AY95">
        <f>IF(AND('Spacer Rifle'!B98=3,'Spacer Rifle'!V98="Yes"),1,0)</f>
        <v>0</v>
      </c>
      <c r="AZ95">
        <f>IF(AND('Spacer Rifle'!B98=4,'Spacer Rifle'!V98="Yes"),1,0)</f>
        <v>0</v>
      </c>
      <c r="BA95">
        <f>IF(AND('Spacer Rifle'!B98=5,'Spacer Rifle'!V98="Yes"),1,0)</f>
        <v>0</v>
      </c>
      <c r="BB95">
        <f>IF(AND('Spacer Rifle'!B98=6,'Spacer Rifle'!V98="Yes"),1,0)</f>
        <v>0</v>
      </c>
      <c r="BC95">
        <f>IF(AND('Spacer Rifle'!B98=7,'Spacer Rifle'!V98="Yes"),1,0)</f>
        <v>0</v>
      </c>
      <c r="BD95">
        <f>IF(AND('Spacer Rifle'!B98=8,'Spacer Rifle'!V98="Yes"),1,0)</f>
        <v>0</v>
      </c>
      <c r="BF95">
        <f>IF(AND(LMG!B99=1,LMG!V99="Yes"),1,0)</f>
        <v>0</v>
      </c>
      <c r="BG95">
        <f>IF(AND(LMG!B99=2,LMG!V99="Yes"),1,0)</f>
        <v>0</v>
      </c>
      <c r="BH95">
        <f>IF(AND(LMG!B99=3,LMG!V99="Yes"),1,0)</f>
        <v>0</v>
      </c>
      <c r="BI95">
        <f>IF(AND(LMG!B99=4,LMG!V99="Yes"),1,0)</f>
        <v>0</v>
      </c>
      <c r="BJ95">
        <f>IF(AND(LMG!B99=5,LMG!V99="Yes"),1,0)</f>
        <v>0</v>
      </c>
      <c r="BK95">
        <f>IF(AND(LMG!B99=6,LMG!V99="Yes"),1,0)</f>
        <v>0</v>
      </c>
      <c r="BL95">
        <f>IF(AND(LMG!B99=7,LMG!V99="Yes"),1,0)</f>
        <v>0</v>
      </c>
      <c r="BM95">
        <f>IF(AND(LMG!B99=8,LMG!V99="Yes"),1,0)</f>
        <v>0</v>
      </c>
      <c r="BO95">
        <f>IF(AND(Shotgun!B99=1,Shotgun!V99="Yes"),1,0)</f>
        <v>0</v>
      </c>
      <c r="BP95">
        <f>IF(AND(Shotgun!B99=2,Shotgun!V99="Yes"),1,0)</f>
        <v>0</v>
      </c>
      <c r="BQ95">
        <f>IF(AND(Shotgun!B99=3,Shotgun!V99="Yes"),1,0)</f>
        <v>0</v>
      </c>
      <c r="BR95">
        <f>IF(AND(Shotgun!B99=4,Shotgun!V99="Yes"),1,0)</f>
        <v>0</v>
      </c>
      <c r="BS95">
        <f>IF(AND(Shotgun!B99=5,Shotgun!V99="Yes"),1,0)</f>
        <v>0</v>
      </c>
      <c r="BT95">
        <f>IF(AND(Shotgun!B99=6,Shotgun!V99="Yes"),1,0)</f>
        <v>0</v>
      </c>
      <c r="BU95">
        <f>IF(AND(Shotgun!B99=7,Shotgun!V99="Yes"),1,0)</f>
        <v>0</v>
      </c>
      <c r="BV95">
        <f>IF(AND(Shotgun!B99=8,Shotgun!V99="Yes"),1,0)</f>
        <v>0</v>
      </c>
      <c r="BX95">
        <f>IF(AND(Melee!B97=1,Melee!S97="Yes"),1,0)</f>
        <v>0</v>
      </c>
      <c r="BY95">
        <f>IF(AND(Melee!B97=2,Melee!S97="Yes"),1,0)</f>
        <v>0</v>
      </c>
      <c r="BZ95">
        <f>IF(AND(Melee!B97=3,Melee!S97="Yes"),1,0)</f>
        <v>0</v>
      </c>
      <c r="CA95">
        <f>IF(AND(Melee!B97=4,Melee!S97="Yes"),1,0)</f>
        <v>0</v>
      </c>
      <c r="CB95">
        <f>IF(AND(Melee!B97=5,Melee!S97="Yes"),1,0)</f>
        <v>0</v>
      </c>
      <c r="CC95">
        <f>IF(AND(Melee!B97=6,Melee!S97="Yes"),1,0)</f>
        <v>0</v>
      </c>
      <c r="CD95">
        <f>IF(AND(Melee!B97=7,Melee!S97="Yes"),1,0)</f>
        <v>0</v>
      </c>
      <c r="CE95">
        <f>IF(AND(Melee!B97=8,Melee!S97="Yes"),1,0)</f>
        <v>0</v>
      </c>
      <c r="CG95">
        <f>IF(AND(Misc!B96=1,Misc!O96="Yes"),1,0)</f>
        <v>0</v>
      </c>
      <c r="CH95">
        <f>IF(AND(Misc!B96=2,Misc!O96="Yes"),1,0)</f>
        <v>0</v>
      </c>
      <c r="CI95">
        <f>IF(AND(Misc!B96=3,Misc!O96="Yes"),1,0)</f>
        <v>0</v>
      </c>
      <c r="CJ95">
        <f>IF(AND(Misc!B96=4,Misc!O96="Yes"),1,0)</f>
        <v>0</v>
      </c>
      <c r="CK95">
        <f>IF(AND(Misc!B96=5,Misc!O96="Yes"),1,0)</f>
        <v>0</v>
      </c>
      <c r="CL95">
        <f>IF(AND(Misc!B96=6,Misc!O96="Yes"),1,0)</f>
        <v>0</v>
      </c>
      <c r="CM95">
        <f>IF(AND(Misc!B96=7,Misc!O96="Yes"),1,0)</f>
        <v>0</v>
      </c>
      <c r="CN95">
        <f>IF(AND(Misc!B96=8,Misc!O96="Yes"),1,0)</f>
        <v>0</v>
      </c>
    </row>
    <row r="96" spans="4:92">
      <c r="D96">
        <f>IF(AND(Handgun!B99=1,Handgun!V99="Yes"),1,0)</f>
        <v>0</v>
      </c>
      <c r="E96">
        <f>IF(AND(Handgun!B99=2,Handgun!V99="Yes"),1,0)</f>
        <v>0</v>
      </c>
      <c r="F96">
        <f>IF(AND(Handgun!B99=3,Handgun!V99="Yes"),1,0)</f>
        <v>0</v>
      </c>
      <c r="G96">
        <f>IF(AND(Handgun!B99=4,Handgun!V99="Yes"),1,0)</f>
        <v>0</v>
      </c>
      <c r="H96">
        <f>IF(AND(Handgun!B99=5,Handgun!V99="Yes"),1,0)</f>
        <v>0</v>
      </c>
      <c r="I96">
        <f>IF(AND(Handgun!B99=6,Handgun!V99="Yes"),1,0)</f>
        <v>0</v>
      </c>
      <c r="J96">
        <f>IF(AND(Handgun!B99=7,Handgun!V99="Yes"),1,0)</f>
        <v>0</v>
      </c>
      <c r="K96">
        <f>IF(AND(Handgun!B99=8,Handgun!V99="Yes"),1,0)</f>
        <v>0</v>
      </c>
      <c r="M96">
        <f>IF(AND(Revolver!B99=1,Revolver!V99="Yes"),1,0)</f>
        <v>0</v>
      </c>
      <c r="N96">
        <f>IF(AND(Revolver!B99=1,Revolver!V99="Yes"),1,0)</f>
        <v>0</v>
      </c>
      <c r="O96">
        <f>IF(AND(Revolver!B99=1,Revolver!V99="Yes"),1,0)</f>
        <v>0</v>
      </c>
      <c r="P96">
        <f>IF(AND(Revolver!B99=1,Revolver!V99="Yes"),1,0)</f>
        <v>0</v>
      </c>
      <c r="Q96">
        <f>IF(AND(Revolver!B99=5,Revolver!V99="Yes"),1,0)</f>
        <v>0</v>
      </c>
      <c r="R96">
        <f>IF(AND(Revolver!B99=6,Revolver!V99="Yes"),1,0)</f>
        <v>0</v>
      </c>
      <c r="S96">
        <f>IF(AND(Revolver!B99=7,Revolver!V99="Yes"),1,0)</f>
        <v>0</v>
      </c>
      <c r="T96">
        <f>IF(AND(Revolver!B99=8,Revolver!V99="Yes"),1,0)</f>
        <v>0</v>
      </c>
      <c r="V96">
        <f>IF(AND(SMG!B100=1,SMG!V100="Yes"),1,0)</f>
        <v>0</v>
      </c>
      <c r="W96">
        <f>IF(AND(SMG!B100=2,SMG!V100="Yes"),1,0)</f>
        <v>0</v>
      </c>
      <c r="X96">
        <f>IF(AND(SMG!B100=3,SMG!V100="Yes"),1,0)</f>
        <v>0</v>
      </c>
      <c r="Y96">
        <f>IF(AND(SMG!B100=4,SMG!V100="Yes"),1,0)</f>
        <v>0</v>
      </c>
      <c r="Z96">
        <f>IF(AND(SMG!B100=5,SMG!V100="Yes"),1,0)</f>
        <v>0</v>
      </c>
      <c r="AA96">
        <f>IF(AND(SMG!B100=6,SMG!V100="Yes"),1,0)</f>
        <v>0</v>
      </c>
      <c r="AB96">
        <f>IF(AND(SMG!B100=7,SMG!V100="Yes"),1,0)</f>
        <v>0</v>
      </c>
      <c r="AC96">
        <f>IF(AND(SMG!B100=8,SMG!V100="Yes"),1,0)</f>
        <v>0</v>
      </c>
      <c r="AE96">
        <f>IF(AND(Rifle!B99=1,Rifle!V99="Yes"),1,0)</f>
        <v>0</v>
      </c>
      <c r="AF96">
        <f>IF(AND(Rifle!B99=2,Rifle!V99="Yes"),1,0)</f>
        <v>0</v>
      </c>
      <c r="AG96">
        <f>IF(AND(Rifle!B99=3,Rifle!V99="Yes"),1,0)</f>
        <v>0</v>
      </c>
      <c r="AH96">
        <f>IF(AND(Rifle!B99=4,Rifle!V99="Yes"),1,0)</f>
        <v>0</v>
      </c>
      <c r="AI96">
        <f>IF(AND(Rifle!B99=5,Rifle!V99="Yes"),1,0)</f>
        <v>0</v>
      </c>
      <c r="AJ96">
        <f>IF(AND(Rifle!B99=6,Rifle!V99="Yes"),1,0)</f>
        <v>0</v>
      </c>
      <c r="AK96">
        <f>IF(AND(Rifle!B99=7,Rifle!V99="Yes"),1,0)</f>
        <v>0</v>
      </c>
      <c r="AL96">
        <f>IF(AND(Rifle!B99=8,Rifle!V99="Yes"),1,0)</f>
        <v>0</v>
      </c>
      <c r="AN96">
        <f>IF(AND('Sniper Rifle'!B99=1,'Sniper Rifle'!V99="Yes"),1,0)</f>
        <v>0</v>
      </c>
      <c r="AO96">
        <f>IF(AND('Sniper Rifle'!B99=2,'Sniper Rifle'!V99="Yes"),1,0)</f>
        <v>0</v>
      </c>
      <c r="AP96">
        <f>IF(AND('Sniper Rifle'!B99=3,'Sniper Rifle'!V99="Yes"),1,0)</f>
        <v>0</v>
      </c>
      <c r="AQ96">
        <f>IF(AND('Sniper Rifle'!B99=4,'Sniper Rifle'!V99="Yes"),1,0)</f>
        <v>0</v>
      </c>
      <c r="AR96">
        <f>IF(AND('Sniper Rifle'!B99=5,'Sniper Rifle'!V99="Yes"),1,0)</f>
        <v>0</v>
      </c>
      <c r="AS96">
        <f>IF(AND('Sniper Rifle'!B99=6,'Sniper Rifle'!V99="Yes"),1,0)</f>
        <v>0</v>
      </c>
      <c r="AT96">
        <f>IF(AND('Sniper Rifle'!B99=7,'Sniper Rifle'!V99="Yes"),1,0)</f>
        <v>0</v>
      </c>
      <c r="AU96">
        <f>IF(AND('Sniper Rifle'!B99=8,'Sniper Rifle'!V99="Yes"),1,0)</f>
        <v>0</v>
      </c>
      <c r="AW96">
        <f>IF(AND('Spacer Rifle'!B99=1,'Spacer Rifle'!V99="Yes"),1,0)</f>
        <v>0</v>
      </c>
      <c r="AX96">
        <f>IF(AND('Spacer Rifle'!B99=2,'Spacer Rifle'!V99="Yes"),1,0)</f>
        <v>0</v>
      </c>
      <c r="AY96">
        <f>IF(AND('Spacer Rifle'!B99=3,'Spacer Rifle'!V99="Yes"),1,0)</f>
        <v>0</v>
      </c>
      <c r="AZ96">
        <f>IF(AND('Spacer Rifle'!B99=4,'Spacer Rifle'!V99="Yes"),1,0)</f>
        <v>0</v>
      </c>
      <c r="BA96">
        <f>IF(AND('Spacer Rifle'!B99=5,'Spacer Rifle'!V99="Yes"),1,0)</f>
        <v>0</v>
      </c>
      <c r="BB96">
        <f>IF(AND('Spacer Rifle'!B99=6,'Spacer Rifle'!V99="Yes"),1,0)</f>
        <v>0</v>
      </c>
      <c r="BC96">
        <f>IF(AND('Spacer Rifle'!B99=7,'Spacer Rifle'!V99="Yes"),1,0)</f>
        <v>0</v>
      </c>
      <c r="BD96">
        <f>IF(AND('Spacer Rifle'!B99=8,'Spacer Rifle'!V99="Yes"),1,0)</f>
        <v>0</v>
      </c>
      <c r="BF96">
        <f>IF(AND(LMG!B100=1,LMG!V100="Yes"),1,0)</f>
        <v>0</v>
      </c>
      <c r="BG96">
        <f>IF(AND(LMG!B100=2,LMG!V100="Yes"),1,0)</f>
        <v>0</v>
      </c>
      <c r="BH96">
        <f>IF(AND(LMG!B100=3,LMG!V100="Yes"),1,0)</f>
        <v>0</v>
      </c>
      <c r="BI96">
        <f>IF(AND(LMG!B100=4,LMG!V100="Yes"),1,0)</f>
        <v>0</v>
      </c>
      <c r="BJ96">
        <f>IF(AND(LMG!B100=5,LMG!V100="Yes"),1,0)</f>
        <v>0</v>
      </c>
      <c r="BK96">
        <f>IF(AND(LMG!B100=6,LMG!V100="Yes"),1,0)</f>
        <v>0</v>
      </c>
      <c r="BL96">
        <f>IF(AND(LMG!B100=7,LMG!V100="Yes"),1,0)</f>
        <v>0</v>
      </c>
      <c r="BM96">
        <f>IF(AND(LMG!B100=8,LMG!V100="Yes"),1,0)</f>
        <v>0</v>
      </c>
      <c r="BO96">
        <f>IF(AND(Shotgun!B100=1,Shotgun!V100="Yes"),1,0)</f>
        <v>0</v>
      </c>
      <c r="BP96">
        <f>IF(AND(Shotgun!B100=2,Shotgun!V100="Yes"),1,0)</f>
        <v>0</v>
      </c>
      <c r="BQ96">
        <f>IF(AND(Shotgun!B100=3,Shotgun!V100="Yes"),1,0)</f>
        <v>0</v>
      </c>
      <c r="BR96">
        <f>IF(AND(Shotgun!B100=4,Shotgun!V100="Yes"),1,0)</f>
        <v>0</v>
      </c>
      <c r="BS96">
        <f>IF(AND(Shotgun!B100=5,Shotgun!V100="Yes"),1,0)</f>
        <v>0</v>
      </c>
      <c r="BT96">
        <f>IF(AND(Shotgun!B100=6,Shotgun!V100="Yes"),1,0)</f>
        <v>0</v>
      </c>
      <c r="BU96">
        <f>IF(AND(Shotgun!B100=7,Shotgun!V100="Yes"),1,0)</f>
        <v>0</v>
      </c>
      <c r="BV96">
        <f>IF(AND(Shotgun!B100=8,Shotgun!V100="Yes"),1,0)</f>
        <v>0</v>
      </c>
      <c r="BX96">
        <f>IF(AND(Melee!B98=1,Melee!S98="Yes"),1,0)</f>
        <v>0</v>
      </c>
      <c r="BY96">
        <f>IF(AND(Melee!B98=2,Melee!S98="Yes"),1,0)</f>
        <v>0</v>
      </c>
      <c r="BZ96">
        <f>IF(AND(Melee!B98=3,Melee!S98="Yes"),1,0)</f>
        <v>0</v>
      </c>
      <c r="CA96">
        <f>IF(AND(Melee!B98=4,Melee!S98="Yes"),1,0)</f>
        <v>0</v>
      </c>
      <c r="CB96">
        <f>IF(AND(Melee!B98=5,Melee!S98="Yes"),1,0)</f>
        <v>0</v>
      </c>
      <c r="CC96">
        <f>IF(AND(Melee!B98=6,Melee!S98="Yes"),1,0)</f>
        <v>0</v>
      </c>
      <c r="CD96">
        <f>IF(AND(Melee!B98=7,Melee!S98="Yes"),1,0)</f>
        <v>0</v>
      </c>
      <c r="CE96">
        <f>IF(AND(Melee!B98=8,Melee!S98="Yes"),1,0)</f>
        <v>0</v>
      </c>
      <c r="CG96">
        <f>IF(AND(Misc!B97=1,Misc!O97="Yes"),1,0)</f>
        <v>0</v>
      </c>
      <c r="CH96">
        <f>IF(AND(Misc!B97=2,Misc!O97="Yes"),1,0)</f>
        <v>0</v>
      </c>
      <c r="CI96">
        <f>IF(AND(Misc!B97=3,Misc!O97="Yes"),1,0)</f>
        <v>0</v>
      </c>
      <c r="CJ96">
        <f>IF(AND(Misc!B97=4,Misc!O97="Yes"),1,0)</f>
        <v>0</v>
      </c>
      <c r="CK96">
        <f>IF(AND(Misc!B97=5,Misc!O97="Yes"),1,0)</f>
        <v>0</v>
      </c>
      <c r="CL96">
        <f>IF(AND(Misc!B97=6,Misc!O97="Yes"),1,0)</f>
        <v>0</v>
      </c>
      <c r="CM96">
        <f>IF(AND(Misc!B97=7,Misc!O97="Yes"),1,0)</f>
        <v>0</v>
      </c>
      <c r="CN96">
        <f>IF(AND(Misc!B97=8,Misc!O97="Yes"),1,0)</f>
        <v>0</v>
      </c>
    </row>
    <row r="97" spans="4:92">
      <c r="D97">
        <f>IF(AND(Handgun!B100=1,Handgun!V100="Yes"),1,0)</f>
        <v>0</v>
      </c>
      <c r="E97">
        <f>IF(AND(Handgun!B100=2,Handgun!V100="Yes"),1,0)</f>
        <v>0</v>
      </c>
      <c r="F97">
        <f>IF(AND(Handgun!B100=3,Handgun!V100="Yes"),1,0)</f>
        <v>0</v>
      </c>
      <c r="G97">
        <f>IF(AND(Handgun!B100=4,Handgun!V100="Yes"),1,0)</f>
        <v>0</v>
      </c>
      <c r="H97">
        <f>IF(AND(Handgun!B100=5,Handgun!V100="Yes"),1,0)</f>
        <v>0</v>
      </c>
      <c r="I97">
        <f>IF(AND(Handgun!B100=6,Handgun!V100="Yes"),1,0)</f>
        <v>0</v>
      </c>
      <c r="J97">
        <f>IF(AND(Handgun!B100=7,Handgun!V100="Yes"),1,0)</f>
        <v>0</v>
      </c>
      <c r="K97">
        <f>IF(AND(Handgun!B100=8,Handgun!V100="Yes"),1,0)</f>
        <v>0</v>
      </c>
      <c r="M97">
        <f>IF(AND(Revolver!B100=1,Revolver!V100="Yes"),1,0)</f>
        <v>0</v>
      </c>
      <c r="N97">
        <f>IF(AND(Revolver!B100=1,Revolver!V100="Yes"),1,0)</f>
        <v>0</v>
      </c>
      <c r="O97">
        <f>IF(AND(Revolver!B100=1,Revolver!V100="Yes"),1,0)</f>
        <v>0</v>
      </c>
      <c r="P97">
        <f>IF(AND(Revolver!B100=1,Revolver!V100="Yes"),1,0)</f>
        <v>0</v>
      </c>
      <c r="Q97">
        <f>IF(AND(Revolver!B100=5,Revolver!V100="Yes"),1,0)</f>
        <v>0</v>
      </c>
      <c r="R97">
        <f>IF(AND(Revolver!B100=6,Revolver!V100="Yes"),1,0)</f>
        <v>0</v>
      </c>
      <c r="S97">
        <f>IF(AND(Revolver!B100=7,Revolver!V100="Yes"),1,0)</f>
        <v>0</v>
      </c>
      <c r="T97">
        <f>IF(AND(Revolver!B100=8,Revolver!V100="Yes"),1,0)</f>
        <v>0</v>
      </c>
      <c r="V97">
        <f>IF(AND(SMG!B101=1,SMG!V101="Yes"),1,0)</f>
        <v>0</v>
      </c>
      <c r="W97">
        <f>IF(AND(SMG!B101=2,SMG!V101="Yes"),1,0)</f>
        <v>0</v>
      </c>
      <c r="X97">
        <f>IF(AND(SMG!B101=3,SMG!V101="Yes"),1,0)</f>
        <v>0</v>
      </c>
      <c r="Y97">
        <f>IF(AND(SMG!B101=4,SMG!V101="Yes"),1,0)</f>
        <v>0</v>
      </c>
      <c r="Z97">
        <f>IF(AND(SMG!B101=5,SMG!V101="Yes"),1,0)</f>
        <v>0</v>
      </c>
      <c r="AA97">
        <f>IF(AND(SMG!B101=6,SMG!V101="Yes"),1,0)</f>
        <v>0</v>
      </c>
      <c r="AB97">
        <f>IF(AND(SMG!B101=7,SMG!V101="Yes"),1,0)</f>
        <v>0</v>
      </c>
      <c r="AC97">
        <f>IF(AND(SMG!B101=8,SMG!V101="Yes"),1,0)</f>
        <v>0</v>
      </c>
      <c r="AE97">
        <f>IF(AND(Rifle!B100=1,Rifle!V100="Yes"),1,0)</f>
        <v>0</v>
      </c>
      <c r="AF97">
        <f>IF(AND(Rifle!B100=2,Rifle!V100="Yes"),1,0)</f>
        <v>0</v>
      </c>
      <c r="AG97">
        <f>IF(AND(Rifle!B100=3,Rifle!V100="Yes"),1,0)</f>
        <v>0</v>
      </c>
      <c r="AH97">
        <f>IF(AND(Rifle!B100=4,Rifle!V100="Yes"),1,0)</f>
        <v>0</v>
      </c>
      <c r="AI97">
        <f>IF(AND(Rifle!B100=5,Rifle!V100="Yes"),1,0)</f>
        <v>0</v>
      </c>
      <c r="AJ97">
        <f>IF(AND(Rifle!B100=6,Rifle!V100="Yes"),1,0)</f>
        <v>0</v>
      </c>
      <c r="AK97">
        <f>IF(AND(Rifle!B100=7,Rifle!V100="Yes"),1,0)</f>
        <v>0</v>
      </c>
      <c r="AL97">
        <f>IF(AND(Rifle!B100=8,Rifle!V100="Yes"),1,0)</f>
        <v>0</v>
      </c>
      <c r="AN97">
        <f>IF(AND('Sniper Rifle'!B100=1,'Sniper Rifle'!V100="Yes"),1,0)</f>
        <v>0</v>
      </c>
      <c r="AO97">
        <f>IF(AND('Sniper Rifle'!B100=2,'Sniper Rifle'!V100="Yes"),1,0)</f>
        <v>0</v>
      </c>
      <c r="AP97">
        <f>IF(AND('Sniper Rifle'!B100=3,'Sniper Rifle'!V100="Yes"),1,0)</f>
        <v>0</v>
      </c>
      <c r="AQ97">
        <f>IF(AND('Sniper Rifle'!B100=4,'Sniper Rifle'!V100="Yes"),1,0)</f>
        <v>0</v>
      </c>
      <c r="AR97">
        <f>IF(AND('Sniper Rifle'!B100=5,'Sniper Rifle'!V100="Yes"),1,0)</f>
        <v>0</v>
      </c>
      <c r="AS97">
        <f>IF(AND('Sniper Rifle'!B100=6,'Sniper Rifle'!V100="Yes"),1,0)</f>
        <v>0</v>
      </c>
      <c r="AT97">
        <f>IF(AND('Sniper Rifle'!B100=7,'Sniper Rifle'!V100="Yes"),1,0)</f>
        <v>0</v>
      </c>
      <c r="AU97">
        <f>IF(AND('Sniper Rifle'!B100=8,'Sniper Rifle'!V100="Yes"),1,0)</f>
        <v>0</v>
      </c>
      <c r="AW97">
        <f>IF(AND('Spacer Rifle'!B100=1,'Spacer Rifle'!V100="Yes"),1,0)</f>
        <v>0</v>
      </c>
      <c r="AX97">
        <f>IF(AND('Spacer Rifle'!B100=2,'Spacer Rifle'!V100="Yes"),1,0)</f>
        <v>0</v>
      </c>
      <c r="AY97">
        <f>IF(AND('Spacer Rifle'!B100=3,'Spacer Rifle'!V100="Yes"),1,0)</f>
        <v>0</v>
      </c>
      <c r="AZ97">
        <f>IF(AND('Spacer Rifle'!B100=4,'Spacer Rifle'!V100="Yes"),1,0)</f>
        <v>0</v>
      </c>
      <c r="BA97">
        <f>IF(AND('Spacer Rifle'!B100=5,'Spacer Rifle'!V100="Yes"),1,0)</f>
        <v>0</v>
      </c>
      <c r="BB97">
        <f>IF(AND('Spacer Rifle'!B100=6,'Spacer Rifle'!V100="Yes"),1,0)</f>
        <v>0</v>
      </c>
      <c r="BC97">
        <f>IF(AND('Spacer Rifle'!B100=7,'Spacer Rifle'!V100="Yes"),1,0)</f>
        <v>0</v>
      </c>
      <c r="BD97">
        <f>IF(AND('Spacer Rifle'!B100=8,'Spacer Rifle'!V100="Yes"),1,0)</f>
        <v>0</v>
      </c>
      <c r="BF97">
        <f>IF(AND(LMG!B101=1,LMG!V101="Yes"),1,0)</f>
        <v>0</v>
      </c>
      <c r="BG97">
        <f>IF(AND(LMG!B101=2,LMG!V101="Yes"),1,0)</f>
        <v>0</v>
      </c>
      <c r="BH97">
        <f>IF(AND(LMG!B101=3,LMG!V101="Yes"),1,0)</f>
        <v>0</v>
      </c>
      <c r="BI97">
        <f>IF(AND(LMG!B101=4,LMG!V101="Yes"),1,0)</f>
        <v>0</v>
      </c>
      <c r="BJ97">
        <f>IF(AND(LMG!B101=5,LMG!V101="Yes"),1,0)</f>
        <v>0</v>
      </c>
      <c r="BK97">
        <f>IF(AND(LMG!B101=6,LMG!V101="Yes"),1,0)</f>
        <v>0</v>
      </c>
      <c r="BL97">
        <f>IF(AND(LMG!B101=7,LMG!V101="Yes"),1,0)</f>
        <v>0</v>
      </c>
      <c r="BM97">
        <f>IF(AND(LMG!B101=8,LMG!V101="Yes"),1,0)</f>
        <v>0</v>
      </c>
      <c r="BO97">
        <f>IF(AND(Shotgun!B101=1,Shotgun!V101="Yes"),1,0)</f>
        <v>0</v>
      </c>
      <c r="BP97">
        <f>IF(AND(Shotgun!B101=2,Shotgun!V101="Yes"),1,0)</f>
        <v>0</v>
      </c>
      <c r="BQ97">
        <f>IF(AND(Shotgun!B101=3,Shotgun!V101="Yes"),1,0)</f>
        <v>0</v>
      </c>
      <c r="BR97">
        <f>IF(AND(Shotgun!B101=4,Shotgun!V101="Yes"),1,0)</f>
        <v>0</v>
      </c>
      <c r="BS97">
        <f>IF(AND(Shotgun!B101=5,Shotgun!V101="Yes"),1,0)</f>
        <v>0</v>
      </c>
      <c r="BT97">
        <f>IF(AND(Shotgun!B101=6,Shotgun!V101="Yes"),1,0)</f>
        <v>0</v>
      </c>
      <c r="BU97">
        <f>IF(AND(Shotgun!B101=7,Shotgun!V101="Yes"),1,0)</f>
        <v>0</v>
      </c>
      <c r="BV97">
        <f>IF(AND(Shotgun!B101=8,Shotgun!V101="Yes"),1,0)</f>
        <v>0</v>
      </c>
      <c r="BX97">
        <f>IF(AND(Melee!B99=1,Melee!S99="Yes"),1,0)</f>
        <v>0</v>
      </c>
      <c r="BY97">
        <f>IF(AND(Melee!B99=2,Melee!S99="Yes"),1,0)</f>
        <v>0</v>
      </c>
      <c r="BZ97">
        <f>IF(AND(Melee!B99=3,Melee!S99="Yes"),1,0)</f>
        <v>0</v>
      </c>
      <c r="CA97">
        <f>IF(AND(Melee!B99=4,Melee!S99="Yes"),1,0)</f>
        <v>0</v>
      </c>
      <c r="CB97">
        <f>IF(AND(Melee!B99=5,Melee!S99="Yes"),1,0)</f>
        <v>0</v>
      </c>
      <c r="CC97">
        <f>IF(AND(Melee!B99=6,Melee!S99="Yes"),1,0)</f>
        <v>0</v>
      </c>
      <c r="CD97">
        <f>IF(AND(Melee!B99=7,Melee!S99="Yes"),1,0)</f>
        <v>0</v>
      </c>
      <c r="CE97">
        <f>IF(AND(Melee!B99=8,Melee!S99="Yes"),1,0)</f>
        <v>0</v>
      </c>
      <c r="CG97">
        <f>IF(AND(Misc!B98=1,Misc!O98="Yes"),1,0)</f>
        <v>0</v>
      </c>
      <c r="CH97">
        <f>IF(AND(Misc!B98=2,Misc!O98="Yes"),1,0)</f>
        <v>0</v>
      </c>
      <c r="CI97">
        <f>IF(AND(Misc!B98=3,Misc!O98="Yes"),1,0)</f>
        <v>0</v>
      </c>
      <c r="CJ97">
        <f>IF(AND(Misc!B98=4,Misc!O98="Yes"),1,0)</f>
        <v>0</v>
      </c>
      <c r="CK97">
        <f>IF(AND(Misc!B98=5,Misc!O98="Yes"),1,0)</f>
        <v>0</v>
      </c>
      <c r="CL97">
        <f>IF(AND(Misc!B98=6,Misc!O98="Yes"),1,0)</f>
        <v>0</v>
      </c>
      <c r="CM97">
        <f>IF(AND(Misc!B98=7,Misc!O98="Yes"),1,0)</f>
        <v>0</v>
      </c>
      <c r="CN97">
        <f>IF(AND(Misc!B98=8,Misc!O98="Yes"),1,0)</f>
        <v>0</v>
      </c>
    </row>
    <row r="98" spans="4:92">
      <c r="D98">
        <f>IF(AND(Handgun!B101=1,Handgun!V101="Yes"),1,0)</f>
        <v>0</v>
      </c>
      <c r="E98">
        <f>IF(AND(Handgun!B101=2,Handgun!V101="Yes"),1,0)</f>
        <v>0</v>
      </c>
      <c r="F98">
        <f>IF(AND(Handgun!B101=3,Handgun!V101="Yes"),1,0)</f>
        <v>0</v>
      </c>
      <c r="G98">
        <f>IF(AND(Handgun!B101=4,Handgun!V101="Yes"),1,0)</f>
        <v>0</v>
      </c>
      <c r="H98">
        <f>IF(AND(Handgun!B101=5,Handgun!V101="Yes"),1,0)</f>
        <v>0</v>
      </c>
      <c r="I98">
        <f>IF(AND(Handgun!B101=6,Handgun!V101="Yes"),1,0)</f>
        <v>0</v>
      </c>
      <c r="J98">
        <f>IF(AND(Handgun!B101=7,Handgun!V101="Yes"),1,0)</f>
        <v>0</v>
      </c>
      <c r="K98">
        <f>IF(AND(Handgun!B101=8,Handgun!V101="Yes"),1,0)</f>
        <v>0</v>
      </c>
      <c r="M98">
        <f>IF(AND(Revolver!B101=1,Revolver!V101="Yes"),1,0)</f>
        <v>0</v>
      </c>
      <c r="N98">
        <f>IF(AND(Revolver!B101=1,Revolver!V101="Yes"),1,0)</f>
        <v>0</v>
      </c>
      <c r="O98">
        <f>IF(AND(Revolver!B101=1,Revolver!V101="Yes"),1,0)</f>
        <v>0</v>
      </c>
      <c r="P98">
        <f>IF(AND(Revolver!B101=1,Revolver!V101="Yes"),1,0)</f>
        <v>0</v>
      </c>
      <c r="Q98">
        <f>IF(AND(Revolver!B101=5,Revolver!V101="Yes"),1,0)</f>
        <v>0</v>
      </c>
      <c r="R98">
        <f>IF(AND(Revolver!B101=6,Revolver!V101="Yes"),1,0)</f>
        <v>0</v>
      </c>
      <c r="S98">
        <f>IF(AND(Revolver!B101=7,Revolver!V101="Yes"),1,0)</f>
        <v>0</v>
      </c>
      <c r="T98">
        <f>IF(AND(Revolver!B101=8,Revolver!V101="Yes"),1,0)</f>
        <v>0</v>
      </c>
      <c r="V98">
        <f>IF(AND(SMG!B102=1,SMG!V102="Yes"),1,0)</f>
        <v>0</v>
      </c>
      <c r="W98">
        <f>IF(AND(SMG!B102=2,SMG!V102="Yes"),1,0)</f>
        <v>0</v>
      </c>
      <c r="X98">
        <f>IF(AND(SMG!B102=3,SMG!V102="Yes"),1,0)</f>
        <v>0</v>
      </c>
      <c r="Y98">
        <f>IF(AND(SMG!B102=4,SMG!V102="Yes"),1,0)</f>
        <v>0</v>
      </c>
      <c r="Z98">
        <f>IF(AND(SMG!B102=5,SMG!V102="Yes"),1,0)</f>
        <v>0</v>
      </c>
      <c r="AA98">
        <f>IF(AND(SMG!B102=6,SMG!V102="Yes"),1,0)</f>
        <v>0</v>
      </c>
      <c r="AB98">
        <f>IF(AND(SMG!B102=7,SMG!V102="Yes"),1,0)</f>
        <v>0</v>
      </c>
      <c r="AC98">
        <f>IF(AND(SMG!B102=8,SMG!V102="Yes"),1,0)</f>
        <v>0</v>
      </c>
      <c r="AE98">
        <f>IF(AND(Rifle!B101=1,Rifle!V101="Yes"),1,0)</f>
        <v>0</v>
      </c>
      <c r="AF98">
        <f>IF(AND(Rifle!B101=2,Rifle!V101="Yes"),1,0)</f>
        <v>0</v>
      </c>
      <c r="AG98">
        <f>IF(AND(Rifle!B101=3,Rifle!V101="Yes"),1,0)</f>
        <v>0</v>
      </c>
      <c r="AH98">
        <f>IF(AND(Rifle!B101=4,Rifle!V101="Yes"),1,0)</f>
        <v>0</v>
      </c>
      <c r="AI98">
        <f>IF(AND(Rifle!B101=5,Rifle!V101="Yes"),1,0)</f>
        <v>0</v>
      </c>
      <c r="AJ98">
        <f>IF(AND(Rifle!B101=6,Rifle!V101="Yes"),1,0)</f>
        <v>0</v>
      </c>
      <c r="AK98">
        <f>IF(AND(Rifle!B101=7,Rifle!V101="Yes"),1,0)</f>
        <v>0</v>
      </c>
      <c r="AL98">
        <f>IF(AND(Rifle!B101=8,Rifle!V101="Yes"),1,0)</f>
        <v>0</v>
      </c>
      <c r="AN98">
        <f>IF(AND('Sniper Rifle'!B101=1,'Sniper Rifle'!V101="Yes"),1,0)</f>
        <v>0</v>
      </c>
      <c r="AO98">
        <f>IF(AND('Sniper Rifle'!B101=2,'Sniper Rifle'!V101="Yes"),1,0)</f>
        <v>0</v>
      </c>
      <c r="AP98">
        <f>IF(AND('Sniper Rifle'!B101=3,'Sniper Rifle'!V101="Yes"),1,0)</f>
        <v>0</v>
      </c>
      <c r="AQ98">
        <f>IF(AND('Sniper Rifle'!B101=4,'Sniper Rifle'!V101="Yes"),1,0)</f>
        <v>0</v>
      </c>
      <c r="AR98">
        <f>IF(AND('Sniper Rifle'!B101=5,'Sniper Rifle'!V101="Yes"),1,0)</f>
        <v>0</v>
      </c>
      <c r="AS98">
        <f>IF(AND('Sniper Rifle'!B101=6,'Sniper Rifle'!V101="Yes"),1,0)</f>
        <v>0</v>
      </c>
      <c r="AT98">
        <f>IF(AND('Sniper Rifle'!B101=7,'Sniper Rifle'!V101="Yes"),1,0)</f>
        <v>0</v>
      </c>
      <c r="AU98">
        <f>IF(AND('Sniper Rifle'!B101=8,'Sniper Rifle'!V101="Yes"),1,0)</f>
        <v>0</v>
      </c>
      <c r="AW98">
        <f>IF(AND('Spacer Rifle'!B101=1,'Spacer Rifle'!V101="Yes"),1,0)</f>
        <v>0</v>
      </c>
      <c r="AX98">
        <f>IF(AND('Spacer Rifle'!B101=2,'Spacer Rifle'!V101="Yes"),1,0)</f>
        <v>0</v>
      </c>
      <c r="AY98">
        <f>IF(AND('Spacer Rifle'!B101=3,'Spacer Rifle'!V101="Yes"),1,0)</f>
        <v>0</v>
      </c>
      <c r="AZ98">
        <f>IF(AND('Spacer Rifle'!B101=4,'Spacer Rifle'!V101="Yes"),1,0)</f>
        <v>0</v>
      </c>
      <c r="BA98">
        <f>IF(AND('Spacer Rifle'!B101=5,'Spacer Rifle'!V101="Yes"),1,0)</f>
        <v>0</v>
      </c>
      <c r="BB98">
        <f>IF(AND('Spacer Rifle'!B101=6,'Spacer Rifle'!V101="Yes"),1,0)</f>
        <v>0</v>
      </c>
      <c r="BC98">
        <f>IF(AND('Spacer Rifle'!B101=7,'Spacer Rifle'!V101="Yes"),1,0)</f>
        <v>0</v>
      </c>
      <c r="BD98">
        <f>IF(AND('Spacer Rifle'!B101=8,'Spacer Rifle'!V101="Yes"),1,0)</f>
        <v>0</v>
      </c>
      <c r="BF98">
        <f>IF(AND(LMG!B102=1,LMG!V102="Yes"),1,0)</f>
        <v>0</v>
      </c>
      <c r="BG98">
        <f>IF(AND(LMG!B102=2,LMG!V102="Yes"),1,0)</f>
        <v>0</v>
      </c>
      <c r="BH98">
        <f>IF(AND(LMG!B102=3,LMG!V102="Yes"),1,0)</f>
        <v>0</v>
      </c>
      <c r="BI98">
        <f>IF(AND(LMG!B102=4,LMG!V102="Yes"),1,0)</f>
        <v>0</v>
      </c>
      <c r="BJ98">
        <f>IF(AND(LMG!B102=5,LMG!V102="Yes"),1,0)</f>
        <v>0</v>
      </c>
      <c r="BK98">
        <f>IF(AND(LMG!B102=6,LMG!V102="Yes"),1,0)</f>
        <v>0</v>
      </c>
      <c r="BL98">
        <f>IF(AND(LMG!B102=7,LMG!V102="Yes"),1,0)</f>
        <v>0</v>
      </c>
      <c r="BM98">
        <f>IF(AND(LMG!B102=8,LMG!V102="Yes"),1,0)</f>
        <v>0</v>
      </c>
      <c r="BO98">
        <f>IF(AND(Shotgun!B102=1,Shotgun!V102="Yes"),1,0)</f>
        <v>0</v>
      </c>
      <c r="BP98">
        <f>IF(AND(Shotgun!B102=2,Shotgun!V102="Yes"),1,0)</f>
        <v>0</v>
      </c>
      <c r="BQ98">
        <f>IF(AND(Shotgun!B102=3,Shotgun!V102="Yes"),1,0)</f>
        <v>0</v>
      </c>
      <c r="BR98">
        <f>IF(AND(Shotgun!B102=4,Shotgun!V102="Yes"),1,0)</f>
        <v>0</v>
      </c>
      <c r="BS98">
        <f>IF(AND(Shotgun!B102=5,Shotgun!V102="Yes"),1,0)</f>
        <v>0</v>
      </c>
      <c r="BT98">
        <f>IF(AND(Shotgun!B102=6,Shotgun!V102="Yes"),1,0)</f>
        <v>0</v>
      </c>
      <c r="BU98">
        <f>IF(AND(Shotgun!B102=7,Shotgun!V102="Yes"),1,0)</f>
        <v>0</v>
      </c>
      <c r="BV98">
        <f>IF(AND(Shotgun!B102=8,Shotgun!V102="Yes"),1,0)</f>
        <v>0</v>
      </c>
      <c r="BX98">
        <f>IF(AND(Melee!B100=1,Melee!S100="Yes"),1,0)</f>
        <v>0</v>
      </c>
      <c r="BY98">
        <f>IF(AND(Melee!B100=2,Melee!S100="Yes"),1,0)</f>
        <v>0</v>
      </c>
      <c r="BZ98">
        <f>IF(AND(Melee!B100=3,Melee!S100="Yes"),1,0)</f>
        <v>0</v>
      </c>
      <c r="CA98">
        <f>IF(AND(Melee!B100=4,Melee!S100="Yes"),1,0)</f>
        <v>0</v>
      </c>
      <c r="CB98">
        <f>IF(AND(Melee!B100=5,Melee!S100="Yes"),1,0)</f>
        <v>0</v>
      </c>
      <c r="CC98">
        <f>IF(AND(Melee!B100=6,Melee!S100="Yes"),1,0)</f>
        <v>0</v>
      </c>
      <c r="CD98">
        <f>IF(AND(Melee!B100=7,Melee!S100="Yes"),1,0)</f>
        <v>0</v>
      </c>
      <c r="CE98">
        <f>IF(AND(Melee!B100=8,Melee!S100="Yes"),1,0)</f>
        <v>0</v>
      </c>
      <c r="CG98">
        <f>IF(AND(Misc!B99=1,Misc!O99="Yes"),1,0)</f>
        <v>0</v>
      </c>
      <c r="CH98">
        <f>IF(AND(Misc!B99=2,Misc!O99="Yes"),1,0)</f>
        <v>0</v>
      </c>
      <c r="CI98">
        <f>IF(AND(Misc!B99=3,Misc!O99="Yes"),1,0)</f>
        <v>0</v>
      </c>
      <c r="CJ98">
        <f>IF(AND(Misc!B99=4,Misc!O99="Yes"),1,0)</f>
        <v>0</v>
      </c>
      <c r="CK98">
        <f>IF(AND(Misc!B99=5,Misc!O99="Yes"),1,0)</f>
        <v>0</v>
      </c>
      <c r="CL98">
        <f>IF(AND(Misc!B99=6,Misc!O99="Yes"),1,0)</f>
        <v>0</v>
      </c>
      <c r="CM98">
        <f>IF(AND(Misc!B99=7,Misc!O99="Yes"),1,0)</f>
        <v>0</v>
      </c>
      <c r="CN98">
        <f>IF(AND(Misc!B99=8,Misc!O99="Yes"),1,0)</f>
        <v>0</v>
      </c>
    </row>
    <row r="99" spans="4:92">
      <c r="D99">
        <f>IF(AND(Handgun!B102=1,Handgun!V102="Yes"),1,0)</f>
        <v>0</v>
      </c>
      <c r="E99">
        <f>IF(AND(Handgun!B102=2,Handgun!V102="Yes"),1,0)</f>
        <v>0</v>
      </c>
      <c r="F99">
        <f>IF(AND(Handgun!B102=3,Handgun!V102="Yes"),1,0)</f>
        <v>0</v>
      </c>
      <c r="G99">
        <f>IF(AND(Handgun!B102=4,Handgun!V102="Yes"),1,0)</f>
        <v>0</v>
      </c>
      <c r="H99">
        <f>IF(AND(Handgun!B102=5,Handgun!V102="Yes"),1,0)</f>
        <v>0</v>
      </c>
      <c r="I99">
        <f>IF(AND(Handgun!B102=6,Handgun!V102="Yes"),1,0)</f>
        <v>0</v>
      </c>
      <c r="J99">
        <f>IF(AND(Handgun!B102=7,Handgun!V102="Yes"),1,0)</f>
        <v>0</v>
      </c>
      <c r="K99">
        <f>IF(AND(Handgun!B102=8,Handgun!V102="Yes"),1,0)</f>
        <v>0</v>
      </c>
      <c r="M99">
        <f>IF(AND(Revolver!B102=1,Revolver!V102="Yes"),1,0)</f>
        <v>0</v>
      </c>
      <c r="N99">
        <f>IF(AND(Revolver!B102=1,Revolver!V102="Yes"),1,0)</f>
        <v>0</v>
      </c>
      <c r="O99">
        <f>IF(AND(Revolver!B102=1,Revolver!V102="Yes"),1,0)</f>
        <v>0</v>
      </c>
      <c r="P99">
        <f>IF(AND(Revolver!B102=1,Revolver!V102="Yes"),1,0)</f>
        <v>0</v>
      </c>
      <c r="Q99">
        <f>IF(AND(Revolver!B102=5,Revolver!V102="Yes"),1,0)</f>
        <v>0</v>
      </c>
      <c r="R99">
        <f>IF(AND(Revolver!B102=6,Revolver!V102="Yes"),1,0)</f>
        <v>0</v>
      </c>
      <c r="S99">
        <f>IF(AND(Revolver!B102=7,Revolver!V102="Yes"),1,0)</f>
        <v>0</v>
      </c>
      <c r="T99">
        <f>IF(AND(Revolver!B102=8,Revolver!V102="Yes"),1,0)</f>
        <v>0</v>
      </c>
      <c r="V99">
        <f>IF(AND(SMG!B103=1,SMG!V103="Yes"),1,0)</f>
        <v>0</v>
      </c>
      <c r="W99">
        <f>IF(AND(SMG!B103=2,SMG!V103="Yes"),1,0)</f>
        <v>0</v>
      </c>
      <c r="X99">
        <f>IF(AND(SMG!B103=3,SMG!V103="Yes"),1,0)</f>
        <v>0</v>
      </c>
      <c r="Y99">
        <f>IF(AND(SMG!B103=4,SMG!V103="Yes"),1,0)</f>
        <v>0</v>
      </c>
      <c r="Z99">
        <f>IF(AND(SMG!B103=5,SMG!V103="Yes"),1,0)</f>
        <v>0</v>
      </c>
      <c r="AA99">
        <f>IF(AND(SMG!B103=6,SMG!V103="Yes"),1,0)</f>
        <v>0</v>
      </c>
      <c r="AB99">
        <f>IF(AND(SMG!B103=7,SMG!V103="Yes"),1,0)</f>
        <v>0</v>
      </c>
      <c r="AC99">
        <f>IF(AND(SMG!B103=8,SMG!V103="Yes"),1,0)</f>
        <v>0</v>
      </c>
      <c r="AE99">
        <f>IF(AND(Rifle!B102=1,Rifle!V102="Yes"),1,0)</f>
        <v>0</v>
      </c>
      <c r="AF99">
        <f>IF(AND(Rifle!B102=2,Rifle!V102="Yes"),1,0)</f>
        <v>0</v>
      </c>
      <c r="AG99">
        <f>IF(AND(Rifle!B102=3,Rifle!V102="Yes"),1,0)</f>
        <v>0</v>
      </c>
      <c r="AH99">
        <f>IF(AND(Rifle!B102=4,Rifle!V102="Yes"),1,0)</f>
        <v>0</v>
      </c>
      <c r="AI99">
        <f>IF(AND(Rifle!B102=5,Rifle!V102="Yes"),1,0)</f>
        <v>0</v>
      </c>
      <c r="AJ99">
        <f>IF(AND(Rifle!B102=6,Rifle!V102="Yes"),1,0)</f>
        <v>0</v>
      </c>
      <c r="AK99">
        <f>IF(AND(Rifle!B102=7,Rifle!V102="Yes"),1,0)</f>
        <v>0</v>
      </c>
      <c r="AL99">
        <f>IF(AND(Rifle!B102=8,Rifle!V102="Yes"),1,0)</f>
        <v>0</v>
      </c>
      <c r="AN99">
        <f>IF(AND('Sniper Rifle'!B102=1,'Sniper Rifle'!V102="Yes"),1,0)</f>
        <v>0</v>
      </c>
      <c r="AO99">
        <f>IF(AND('Sniper Rifle'!B102=2,'Sniper Rifle'!V102="Yes"),1,0)</f>
        <v>0</v>
      </c>
      <c r="AP99">
        <f>IF(AND('Sniper Rifle'!B102=3,'Sniper Rifle'!V102="Yes"),1,0)</f>
        <v>0</v>
      </c>
      <c r="AQ99">
        <f>IF(AND('Sniper Rifle'!B102=4,'Sniper Rifle'!V102="Yes"),1,0)</f>
        <v>0</v>
      </c>
      <c r="AR99">
        <f>IF(AND('Sniper Rifle'!B102=5,'Sniper Rifle'!V102="Yes"),1,0)</f>
        <v>0</v>
      </c>
      <c r="AS99">
        <f>IF(AND('Sniper Rifle'!B102=6,'Sniper Rifle'!V102="Yes"),1,0)</f>
        <v>0</v>
      </c>
      <c r="AT99">
        <f>IF(AND('Sniper Rifle'!B102=7,'Sniper Rifle'!V102="Yes"),1,0)</f>
        <v>0</v>
      </c>
      <c r="AU99">
        <f>IF(AND('Sniper Rifle'!B102=8,'Sniper Rifle'!V102="Yes"),1,0)</f>
        <v>0</v>
      </c>
      <c r="AW99">
        <f>IF(AND('Spacer Rifle'!B102=1,'Spacer Rifle'!V102="Yes"),1,0)</f>
        <v>0</v>
      </c>
      <c r="AX99">
        <f>IF(AND('Spacer Rifle'!B102=2,'Spacer Rifle'!V102="Yes"),1,0)</f>
        <v>0</v>
      </c>
      <c r="AY99">
        <f>IF(AND('Spacer Rifle'!B102=3,'Spacer Rifle'!V102="Yes"),1,0)</f>
        <v>0</v>
      </c>
      <c r="AZ99">
        <f>IF(AND('Spacer Rifle'!B102=4,'Spacer Rifle'!V102="Yes"),1,0)</f>
        <v>0</v>
      </c>
      <c r="BA99">
        <f>IF(AND('Spacer Rifle'!B102=5,'Spacer Rifle'!V102="Yes"),1,0)</f>
        <v>0</v>
      </c>
      <c r="BB99">
        <f>IF(AND('Spacer Rifle'!B102=6,'Spacer Rifle'!V102="Yes"),1,0)</f>
        <v>0</v>
      </c>
      <c r="BC99">
        <f>IF(AND('Spacer Rifle'!B102=7,'Spacer Rifle'!V102="Yes"),1,0)</f>
        <v>0</v>
      </c>
      <c r="BD99">
        <f>IF(AND('Spacer Rifle'!B102=8,'Spacer Rifle'!V102="Yes"),1,0)</f>
        <v>0</v>
      </c>
      <c r="BF99">
        <f>IF(AND(LMG!B103=1,LMG!V103="Yes"),1,0)</f>
        <v>0</v>
      </c>
      <c r="BG99">
        <f>IF(AND(LMG!B103=2,LMG!V103="Yes"),1,0)</f>
        <v>0</v>
      </c>
      <c r="BH99">
        <f>IF(AND(LMG!B103=3,LMG!V103="Yes"),1,0)</f>
        <v>0</v>
      </c>
      <c r="BI99">
        <f>IF(AND(LMG!B103=4,LMG!V103="Yes"),1,0)</f>
        <v>0</v>
      </c>
      <c r="BJ99">
        <f>IF(AND(LMG!B103=5,LMG!V103="Yes"),1,0)</f>
        <v>0</v>
      </c>
      <c r="BK99">
        <f>IF(AND(LMG!B103=6,LMG!V103="Yes"),1,0)</f>
        <v>0</v>
      </c>
      <c r="BL99">
        <f>IF(AND(LMG!B103=7,LMG!V103="Yes"),1,0)</f>
        <v>0</v>
      </c>
      <c r="BM99">
        <f>IF(AND(LMG!B103=8,LMG!V103="Yes"),1,0)</f>
        <v>0</v>
      </c>
      <c r="BO99">
        <f>IF(AND(Shotgun!B103=1,Shotgun!V103="Yes"),1,0)</f>
        <v>0</v>
      </c>
      <c r="BP99">
        <f>IF(AND(Shotgun!B103=2,Shotgun!V103="Yes"),1,0)</f>
        <v>0</v>
      </c>
      <c r="BQ99">
        <f>IF(AND(Shotgun!B103=3,Shotgun!V103="Yes"),1,0)</f>
        <v>0</v>
      </c>
      <c r="BR99">
        <f>IF(AND(Shotgun!B103=4,Shotgun!V103="Yes"),1,0)</f>
        <v>0</v>
      </c>
      <c r="BS99">
        <f>IF(AND(Shotgun!B103=5,Shotgun!V103="Yes"),1,0)</f>
        <v>0</v>
      </c>
      <c r="BT99">
        <f>IF(AND(Shotgun!B103=6,Shotgun!V103="Yes"),1,0)</f>
        <v>0</v>
      </c>
      <c r="BU99">
        <f>IF(AND(Shotgun!B103=7,Shotgun!V103="Yes"),1,0)</f>
        <v>0</v>
      </c>
      <c r="BV99">
        <f>IF(AND(Shotgun!B103=8,Shotgun!V103="Yes"),1,0)</f>
        <v>0</v>
      </c>
      <c r="BX99">
        <f>IF(AND(Melee!B101=1,Melee!S101="Yes"),1,0)</f>
        <v>0</v>
      </c>
      <c r="BY99">
        <f>IF(AND(Melee!B101=2,Melee!S101="Yes"),1,0)</f>
        <v>0</v>
      </c>
      <c r="BZ99">
        <f>IF(AND(Melee!B101=3,Melee!S101="Yes"),1,0)</f>
        <v>0</v>
      </c>
      <c r="CA99">
        <f>IF(AND(Melee!B101=4,Melee!S101="Yes"),1,0)</f>
        <v>0</v>
      </c>
      <c r="CB99">
        <f>IF(AND(Melee!B101=5,Melee!S101="Yes"),1,0)</f>
        <v>0</v>
      </c>
      <c r="CC99">
        <f>IF(AND(Melee!B101=6,Melee!S101="Yes"),1,0)</f>
        <v>0</v>
      </c>
      <c r="CD99">
        <f>IF(AND(Melee!B101=7,Melee!S101="Yes"),1,0)</f>
        <v>0</v>
      </c>
      <c r="CE99">
        <f>IF(AND(Melee!B101=8,Melee!S101="Yes"),1,0)</f>
        <v>0</v>
      </c>
      <c r="CG99">
        <f>IF(AND(Misc!B100=1,Misc!O100="Yes"),1,0)</f>
        <v>0</v>
      </c>
      <c r="CH99">
        <f>IF(AND(Misc!B100=2,Misc!O100="Yes"),1,0)</f>
        <v>0</v>
      </c>
      <c r="CI99">
        <f>IF(AND(Misc!B100=3,Misc!O100="Yes"),1,0)</f>
        <v>0</v>
      </c>
      <c r="CJ99">
        <f>IF(AND(Misc!B100=4,Misc!O100="Yes"),1,0)</f>
        <v>0</v>
      </c>
      <c r="CK99">
        <f>IF(AND(Misc!B100=5,Misc!O100="Yes"),1,0)</f>
        <v>0</v>
      </c>
      <c r="CL99">
        <f>IF(AND(Misc!B100=6,Misc!O100="Yes"),1,0)</f>
        <v>0</v>
      </c>
      <c r="CM99">
        <f>IF(AND(Misc!B100=7,Misc!O100="Yes"),1,0)</f>
        <v>0</v>
      </c>
      <c r="CN99">
        <f>IF(AND(Misc!B100=8,Misc!O100="Yes"),1,0)</f>
        <v>0</v>
      </c>
    </row>
    <row r="100" spans="4:92">
      <c r="D100">
        <f>IF(AND(Handgun!B103=1,Handgun!V103="Yes"),1,0)</f>
        <v>0</v>
      </c>
      <c r="E100">
        <f>IF(AND(Handgun!B103=2,Handgun!V103="Yes"),1,0)</f>
        <v>0</v>
      </c>
      <c r="F100">
        <f>IF(AND(Handgun!B103=3,Handgun!V103="Yes"),1,0)</f>
        <v>0</v>
      </c>
      <c r="G100">
        <f>IF(AND(Handgun!B103=4,Handgun!V103="Yes"),1,0)</f>
        <v>0</v>
      </c>
      <c r="H100">
        <f>IF(AND(Handgun!B103=5,Handgun!V103="Yes"),1,0)</f>
        <v>0</v>
      </c>
      <c r="I100">
        <f>IF(AND(Handgun!B103=6,Handgun!V103="Yes"),1,0)</f>
        <v>0</v>
      </c>
      <c r="J100">
        <f>IF(AND(Handgun!B103=7,Handgun!V103="Yes"),1,0)</f>
        <v>0</v>
      </c>
      <c r="K100">
        <f>IF(AND(Handgun!B103=8,Handgun!V103="Yes"),1,0)</f>
        <v>0</v>
      </c>
      <c r="M100">
        <f>IF(AND(Revolver!B103=1,Revolver!V103="Yes"),1,0)</f>
        <v>0</v>
      </c>
      <c r="N100">
        <f>IF(AND(Revolver!B103=1,Revolver!V103="Yes"),1,0)</f>
        <v>0</v>
      </c>
      <c r="O100">
        <f>IF(AND(Revolver!B103=1,Revolver!V103="Yes"),1,0)</f>
        <v>0</v>
      </c>
      <c r="P100">
        <f>IF(AND(Revolver!B103=1,Revolver!V103="Yes"),1,0)</f>
        <v>0</v>
      </c>
      <c r="Q100">
        <f>IF(AND(Revolver!B103=5,Revolver!V103="Yes"),1,0)</f>
        <v>0</v>
      </c>
      <c r="R100">
        <f>IF(AND(Revolver!B103=6,Revolver!V103="Yes"),1,0)</f>
        <v>0</v>
      </c>
      <c r="S100">
        <f>IF(AND(Revolver!B103=7,Revolver!V103="Yes"),1,0)</f>
        <v>0</v>
      </c>
      <c r="T100">
        <f>IF(AND(Revolver!B103=8,Revolver!V103="Yes"),1,0)</f>
        <v>0</v>
      </c>
      <c r="V100">
        <f>IF(AND(SMG!B104=1,SMG!V104="Yes"),1,0)</f>
        <v>0</v>
      </c>
      <c r="W100">
        <f>IF(AND(SMG!B104=2,SMG!V104="Yes"),1,0)</f>
        <v>0</v>
      </c>
      <c r="X100">
        <f>IF(AND(SMG!B104=3,SMG!V104="Yes"),1,0)</f>
        <v>0</v>
      </c>
      <c r="Y100">
        <f>IF(AND(SMG!B104=4,SMG!V104="Yes"),1,0)</f>
        <v>0</v>
      </c>
      <c r="Z100">
        <f>IF(AND(SMG!B104=5,SMG!V104="Yes"),1,0)</f>
        <v>0</v>
      </c>
      <c r="AA100">
        <f>IF(AND(SMG!B104=6,SMG!V104="Yes"),1,0)</f>
        <v>0</v>
      </c>
      <c r="AB100">
        <f>IF(AND(SMG!B104=7,SMG!V104="Yes"),1,0)</f>
        <v>0</v>
      </c>
      <c r="AC100">
        <f>IF(AND(SMG!B104=8,SMG!V104="Yes"),1,0)</f>
        <v>0</v>
      </c>
      <c r="AE100">
        <f>IF(AND(Rifle!B103=1,Rifle!V103="Yes"),1,0)</f>
        <v>0</v>
      </c>
      <c r="AF100">
        <f>IF(AND(Rifle!B103=2,Rifle!V103="Yes"),1,0)</f>
        <v>0</v>
      </c>
      <c r="AG100">
        <f>IF(AND(Rifle!B103=3,Rifle!V103="Yes"),1,0)</f>
        <v>0</v>
      </c>
      <c r="AH100">
        <f>IF(AND(Rifle!B103=4,Rifle!V103="Yes"),1,0)</f>
        <v>0</v>
      </c>
      <c r="AI100">
        <f>IF(AND(Rifle!B103=5,Rifle!V103="Yes"),1,0)</f>
        <v>0</v>
      </c>
      <c r="AJ100">
        <f>IF(AND(Rifle!B103=6,Rifle!V103="Yes"),1,0)</f>
        <v>0</v>
      </c>
      <c r="AK100">
        <f>IF(AND(Rifle!B103=7,Rifle!V103="Yes"),1,0)</f>
        <v>0</v>
      </c>
      <c r="AL100">
        <f>IF(AND(Rifle!B103=8,Rifle!V103="Yes"),1,0)</f>
        <v>0</v>
      </c>
      <c r="AN100">
        <f>IF(AND('Sniper Rifle'!B103=1,'Sniper Rifle'!V103="Yes"),1,0)</f>
        <v>0</v>
      </c>
      <c r="AO100">
        <f>IF(AND('Sniper Rifle'!B103=2,'Sniper Rifle'!V103="Yes"),1,0)</f>
        <v>0</v>
      </c>
      <c r="AP100">
        <f>IF(AND('Sniper Rifle'!B103=3,'Sniper Rifle'!V103="Yes"),1,0)</f>
        <v>0</v>
      </c>
      <c r="AQ100">
        <f>IF(AND('Sniper Rifle'!B103=4,'Sniper Rifle'!V103="Yes"),1,0)</f>
        <v>0</v>
      </c>
      <c r="AR100">
        <f>IF(AND('Sniper Rifle'!B103=5,'Sniper Rifle'!V103="Yes"),1,0)</f>
        <v>0</v>
      </c>
      <c r="AS100">
        <f>IF(AND('Sniper Rifle'!B103=6,'Sniper Rifle'!V103="Yes"),1,0)</f>
        <v>0</v>
      </c>
      <c r="AT100">
        <f>IF(AND('Sniper Rifle'!B103=7,'Sniper Rifle'!V103="Yes"),1,0)</f>
        <v>0</v>
      </c>
      <c r="AU100">
        <f>IF(AND('Sniper Rifle'!B103=8,'Sniper Rifle'!V103="Yes"),1,0)</f>
        <v>0</v>
      </c>
      <c r="AW100">
        <f>IF(AND('Spacer Rifle'!B103=1,'Spacer Rifle'!V103="Yes"),1,0)</f>
        <v>0</v>
      </c>
      <c r="AX100">
        <f>IF(AND('Spacer Rifle'!B103=2,'Spacer Rifle'!V103="Yes"),1,0)</f>
        <v>0</v>
      </c>
      <c r="AY100">
        <f>IF(AND('Spacer Rifle'!B103=3,'Spacer Rifle'!V103="Yes"),1,0)</f>
        <v>0</v>
      </c>
      <c r="AZ100">
        <f>IF(AND('Spacer Rifle'!B103=4,'Spacer Rifle'!V103="Yes"),1,0)</f>
        <v>0</v>
      </c>
      <c r="BA100">
        <f>IF(AND('Spacer Rifle'!B103=5,'Spacer Rifle'!V103="Yes"),1,0)</f>
        <v>0</v>
      </c>
      <c r="BB100">
        <f>IF(AND('Spacer Rifle'!B103=6,'Spacer Rifle'!V103="Yes"),1,0)</f>
        <v>0</v>
      </c>
      <c r="BC100">
        <f>IF(AND('Spacer Rifle'!B103=7,'Spacer Rifle'!V103="Yes"),1,0)</f>
        <v>0</v>
      </c>
      <c r="BD100">
        <f>IF(AND('Spacer Rifle'!B103=8,'Spacer Rifle'!V103="Yes"),1,0)</f>
        <v>0</v>
      </c>
      <c r="BF100">
        <f>IF(AND(LMG!B104=1,LMG!V104="Yes"),1,0)</f>
        <v>0</v>
      </c>
      <c r="BG100">
        <f>IF(AND(LMG!B104=2,LMG!V104="Yes"),1,0)</f>
        <v>0</v>
      </c>
      <c r="BH100">
        <f>IF(AND(LMG!B104=3,LMG!V104="Yes"),1,0)</f>
        <v>0</v>
      </c>
      <c r="BI100">
        <f>IF(AND(LMG!B104=4,LMG!V104="Yes"),1,0)</f>
        <v>0</v>
      </c>
      <c r="BJ100">
        <f>IF(AND(LMG!B104=5,LMG!V104="Yes"),1,0)</f>
        <v>0</v>
      </c>
      <c r="BK100">
        <f>IF(AND(LMG!B104=6,LMG!V104="Yes"),1,0)</f>
        <v>0</v>
      </c>
      <c r="BL100">
        <f>IF(AND(LMG!B104=7,LMG!V104="Yes"),1,0)</f>
        <v>0</v>
      </c>
      <c r="BM100">
        <f>IF(AND(LMG!B104=8,LMG!V104="Yes"),1,0)</f>
        <v>0</v>
      </c>
      <c r="BO100">
        <f>IF(AND(Shotgun!B104=1,Shotgun!V104="Yes"),1,0)</f>
        <v>0</v>
      </c>
      <c r="BP100">
        <f>IF(AND(Shotgun!B104=2,Shotgun!V104="Yes"),1,0)</f>
        <v>0</v>
      </c>
      <c r="BQ100">
        <f>IF(AND(Shotgun!B104=3,Shotgun!V104="Yes"),1,0)</f>
        <v>0</v>
      </c>
      <c r="BR100">
        <f>IF(AND(Shotgun!B104=4,Shotgun!V104="Yes"),1,0)</f>
        <v>0</v>
      </c>
      <c r="BS100">
        <f>IF(AND(Shotgun!B104=5,Shotgun!V104="Yes"),1,0)</f>
        <v>0</v>
      </c>
      <c r="BT100">
        <f>IF(AND(Shotgun!B104=6,Shotgun!V104="Yes"),1,0)</f>
        <v>0</v>
      </c>
      <c r="BU100">
        <f>IF(AND(Shotgun!B104=7,Shotgun!V104="Yes"),1,0)</f>
        <v>0</v>
      </c>
      <c r="BV100">
        <f>IF(AND(Shotgun!B104=8,Shotgun!V104="Yes"),1,0)</f>
        <v>0</v>
      </c>
      <c r="BX100">
        <f>IF(AND(Melee!B102=1,Melee!S102="Yes"),1,0)</f>
        <v>0</v>
      </c>
      <c r="BY100">
        <f>IF(AND(Melee!B102=2,Melee!S102="Yes"),1,0)</f>
        <v>0</v>
      </c>
      <c r="BZ100">
        <f>IF(AND(Melee!B102=3,Melee!S102="Yes"),1,0)</f>
        <v>0</v>
      </c>
      <c r="CA100">
        <f>IF(AND(Melee!B102=4,Melee!S102="Yes"),1,0)</f>
        <v>0</v>
      </c>
      <c r="CB100">
        <f>IF(AND(Melee!B102=5,Melee!S102="Yes"),1,0)</f>
        <v>0</v>
      </c>
      <c r="CC100">
        <f>IF(AND(Melee!B102=6,Melee!S102="Yes"),1,0)</f>
        <v>0</v>
      </c>
      <c r="CD100">
        <f>IF(AND(Melee!B102=7,Melee!S102="Yes"),1,0)</f>
        <v>0</v>
      </c>
      <c r="CE100">
        <f>IF(AND(Melee!B102=8,Melee!S102="Yes"),1,0)</f>
        <v>0</v>
      </c>
      <c r="CG100">
        <f>IF(AND(Misc!B101=1,Misc!O101="Yes"),1,0)</f>
        <v>0</v>
      </c>
      <c r="CH100">
        <f>IF(AND(Misc!B101=2,Misc!O101="Yes"),1,0)</f>
        <v>0</v>
      </c>
      <c r="CI100">
        <f>IF(AND(Misc!B101=3,Misc!O101="Yes"),1,0)</f>
        <v>0</v>
      </c>
      <c r="CJ100">
        <f>IF(AND(Misc!B101=4,Misc!O101="Yes"),1,0)</f>
        <v>0</v>
      </c>
      <c r="CK100">
        <f>IF(AND(Misc!B101=5,Misc!O101="Yes"),1,0)</f>
        <v>0</v>
      </c>
      <c r="CL100">
        <f>IF(AND(Misc!B101=6,Misc!O101="Yes"),1,0)</f>
        <v>0</v>
      </c>
      <c r="CM100">
        <f>IF(AND(Misc!B101=7,Misc!O101="Yes"),1,0)</f>
        <v>0</v>
      </c>
      <c r="CN100">
        <f>IF(AND(Misc!B101=8,Misc!O101="Yes"),1,0)</f>
        <v>0</v>
      </c>
    </row>
    <row r="101" spans="4:92">
      <c r="D101">
        <f>IF(AND(Handgun!B104=1,Handgun!V104="Yes"),1,0)</f>
        <v>0</v>
      </c>
      <c r="E101">
        <f>IF(AND(Handgun!B104=2,Handgun!V104="Yes"),1,0)</f>
        <v>0</v>
      </c>
      <c r="F101">
        <f>IF(AND(Handgun!B104=3,Handgun!V104="Yes"),1,0)</f>
        <v>0</v>
      </c>
      <c r="G101">
        <f>IF(AND(Handgun!B104=4,Handgun!V104="Yes"),1,0)</f>
        <v>0</v>
      </c>
      <c r="H101">
        <f>IF(AND(Handgun!B104=5,Handgun!V104="Yes"),1,0)</f>
        <v>0</v>
      </c>
      <c r="I101">
        <f>IF(AND(Handgun!B104=6,Handgun!V104="Yes"),1,0)</f>
        <v>0</v>
      </c>
      <c r="J101">
        <f>IF(AND(Handgun!B104=7,Handgun!V104="Yes"),1,0)</f>
        <v>0</v>
      </c>
      <c r="K101">
        <f>IF(AND(Handgun!B104=8,Handgun!V104="Yes"),1,0)</f>
        <v>0</v>
      </c>
      <c r="M101">
        <f>IF(AND(Revolver!B104=1,Revolver!V104="Yes"),1,0)</f>
        <v>0</v>
      </c>
      <c r="N101">
        <f>IF(AND(Revolver!B104=1,Revolver!V104="Yes"),1,0)</f>
        <v>0</v>
      </c>
      <c r="O101">
        <f>IF(AND(Revolver!B104=1,Revolver!V104="Yes"),1,0)</f>
        <v>0</v>
      </c>
      <c r="P101">
        <f>IF(AND(Revolver!B104=1,Revolver!V104="Yes"),1,0)</f>
        <v>0</v>
      </c>
      <c r="Q101">
        <f>IF(AND(Revolver!B104=5,Revolver!V104="Yes"),1,0)</f>
        <v>0</v>
      </c>
      <c r="R101">
        <f>IF(AND(Revolver!B104=6,Revolver!V104="Yes"),1,0)</f>
        <v>0</v>
      </c>
      <c r="S101">
        <f>IF(AND(Revolver!B104=7,Revolver!V104="Yes"),1,0)</f>
        <v>0</v>
      </c>
      <c r="T101">
        <f>IF(AND(Revolver!B104=8,Revolver!V104="Yes"),1,0)</f>
        <v>0</v>
      </c>
      <c r="V101">
        <f>IF(AND(SMG!B105=1,SMG!V105="Yes"),1,0)</f>
        <v>0</v>
      </c>
      <c r="W101">
        <f>IF(AND(SMG!B105=2,SMG!V105="Yes"),1,0)</f>
        <v>0</v>
      </c>
      <c r="X101">
        <f>IF(AND(SMG!B105=3,SMG!V105="Yes"),1,0)</f>
        <v>0</v>
      </c>
      <c r="Y101">
        <f>IF(AND(SMG!B105=4,SMG!V105="Yes"),1,0)</f>
        <v>0</v>
      </c>
      <c r="Z101">
        <f>IF(AND(SMG!B105=5,SMG!V105="Yes"),1,0)</f>
        <v>0</v>
      </c>
      <c r="AA101">
        <f>IF(AND(SMG!B105=6,SMG!V105="Yes"),1,0)</f>
        <v>0</v>
      </c>
      <c r="AB101">
        <f>IF(AND(SMG!B105=7,SMG!V105="Yes"),1,0)</f>
        <v>0</v>
      </c>
      <c r="AC101">
        <f>IF(AND(SMG!B105=8,SMG!V105="Yes"),1,0)</f>
        <v>0</v>
      </c>
      <c r="AE101">
        <f>IF(AND(Rifle!B104=1,Rifle!V104="Yes"),1,0)</f>
        <v>0</v>
      </c>
      <c r="AF101">
        <f>IF(AND(Rifle!B104=2,Rifle!V104="Yes"),1,0)</f>
        <v>0</v>
      </c>
      <c r="AG101">
        <f>IF(AND(Rifle!B104=3,Rifle!V104="Yes"),1,0)</f>
        <v>0</v>
      </c>
      <c r="AH101">
        <f>IF(AND(Rifle!B104=4,Rifle!V104="Yes"),1,0)</f>
        <v>0</v>
      </c>
      <c r="AI101">
        <f>IF(AND(Rifle!B104=5,Rifle!V104="Yes"),1,0)</f>
        <v>0</v>
      </c>
      <c r="AJ101">
        <f>IF(AND(Rifle!B104=6,Rifle!V104="Yes"),1,0)</f>
        <v>0</v>
      </c>
      <c r="AK101">
        <f>IF(AND(Rifle!B104=7,Rifle!V104="Yes"),1,0)</f>
        <v>0</v>
      </c>
      <c r="AL101">
        <f>IF(AND(Rifle!B104=8,Rifle!V104="Yes"),1,0)</f>
        <v>0</v>
      </c>
      <c r="AN101">
        <f>IF(AND('Sniper Rifle'!B104=1,'Sniper Rifle'!V104="Yes"),1,0)</f>
        <v>0</v>
      </c>
      <c r="AO101">
        <f>IF(AND('Sniper Rifle'!B104=2,'Sniper Rifle'!V104="Yes"),1,0)</f>
        <v>0</v>
      </c>
      <c r="AP101">
        <f>IF(AND('Sniper Rifle'!B104=3,'Sniper Rifle'!V104="Yes"),1,0)</f>
        <v>0</v>
      </c>
      <c r="AQ101">
        <f>IF(AND('Sniper Rifle'!B104=4,'Sniper Rifle'!V104="Yes"),1,0)</f>
        <v>0</v>
      </c>
      <c r="AR101">
        <f>IF(AND('Sniper Rifle'!B104=5,'Sniper Rifle'!V104="Yes"),1,0)</f>
        <v>0</v>
      </c>
      <c r="AS101">
        <f>IF(AND('Sniper Rifle'!B104=6,'Sniper Rifle'!V104="Yes"),1,0)</f>
        <v>0</v>
      </c>
      <c r="AT101">
        <f>IF(AND('Sniper Rifle'!B104=7,'Sniper Rifle'!V104="Yes"),1,0)</f>
        <v>0</v>
      </c>
      <c r="AU101">
        <f>IF(AND('Sniper Rifle'!B104=8,'Sniper Rifle'!V104="Yes"),1,0)</f>
        <v>0</v>
      </c>
      <c r="AW101">
        <f>IF(AND('Spacer Rifle'!B104=1,'Spacer Rifle'!V104="Yes"),1,0)</f>
        <v>0</v>
      </c>
      <c r="AX101">
        <f>IF(AND('Spacer Rifle'!B104=2,'Spacer Rifle'!V104="Yes"),1,0)</f>
        <v>0</v>
      </c>
      <c r="AY101">
        <f>IF(AND('Spacer Rifle'!B104=3,'Spacer Rifle'!V104="Yes"),1,0)</f>
        <v>0</v>
      </c>
      <c r="AZ101">
        <f>IF(AND('Spacer Rifle'!B104=4,'Spacer Rifle'!V104="Yes"),1,0)</f>
        <v>0</v>
      </c>
      <c r="BA101">
        <f>IF(AND('Spacer Rifle'!B104=5,'Spacer Rifle'!V104="Yes"),1,0)</f>
        <v>0</v>
      </c>
      <c r="BB101">
        <f>IF(AND('Spacer Rifle'!B104=6,'Spacer Rifle'!V104="Yes"),1,0)</f>
        <v>0</v>
      </c>
      <c r="BC101">
        <f>IF(AND('Spacer Rifle'!B104=7,'Spacer Rifle'!V104="Yes"),1,0)</f>
        <v>0</v>
      </c>
      <c r="BD101">
        <f>IF(AND('Spacer Rifle'!B104=8,'Spacer Rifle'!V104="Yes"),1,0)</f>
        <v>0</v>
      </c>
      <c r="BF101">
        <f>IF(AND(LMG!B105=1,LMG!V105="Yes"),1,0)</f>
        <v>0</v>
      </c>
      <c r="BG101">
        <f>IF(AND(LMG!B105=2,LMG!V105="Yes"),1,0)</f>
        <v>0</v>
      </c>
      <c r="BH101">
        <f>IF(AND(LMG!B105=3,LMG!V105="Yes"),1,0)</f>
        <v>0</v>
      </c>
      <c r="BI101">
        <f>IF(AND(LMG!B105=4,LMG!V105="Yes"),1,0)</f>
        <v>0</v>
      </c>
      <c r="BJ101">
        <f>IF(AND(LMG!B105=5,LMG!V105="Yes"),1,0)</f>
        <v>0</v>
      </c>
      <c r="BK101">
        <f>IF(AND(LMG!B105=6,LMG!V105="Yes"),1,0)</f>
        <v>0</v>
      </c>
      <c r="BL101">
        <f>IF(AND(LMG!B105=7,LMG!V105="Yes"),1,0)</f>
        <v>0</v>
      </c>
      <c r="BM101">
        <f>IF(AND(LMG!B105=8,LMG!V105="Yes"),1,0)</f>
        <v>0</v>
      </c>
      <c r="BO101">
        <f>IF(AND(Shotgun!B105=1,Shotgun!V105="Yes"),1,0)</f>
        <v>0</v>
      </c>
      <c r="BP101">
        <f>IF(AND(Shotgun!B105=2,Shotgun!V105="Yes"),1,0)</f>
        <v>0</v>
      </c>
      <c r="BQ101">
        <f>IF(AND(Shotgun!B105=3,Shotgun!V105="Yes"),1,0)</f>
        <v>0</v>
      </c>
      <c r="BR101">
        <f>IF(AND(Shotgun!B105=4,Shotgun!V105="Yes"),1,0)</f>
        <v>0</v>
      </c>
      <c r="BS101">
        <f>IF(AND(Shotgun!B105=5,Shotgun!V105="Yes"),1,0)</f>
        <v>0</v>
      </c>
      <c r="BT101">
        <f>IF(AND(Shotgun!B105=6,Shotgun!V105="Yes"),1,0)</f>
        <v>0</v>
      </c>
      <c r="BU101">
        <f>IF(AND(Shotgun!B105=7,Shotgun!V105="Yes"),1,0)</f>
        <v>0</v>
      </c>
      <c r="BV101">
        <f>IF(AND(Shotgun!B105=8,Shotgun!V105="Yes"),1,0)</f>
        <v>0</v>
      </c>
      <c r="BX101">
        <f>IF(AND(Melee!B103=1,Melee!S103="Yes"),1,0)</f>
        <v>0</v>
      </c>
      <c r="BY101">
        <f>IF(AND(Melee!B103=2,Melee!S103="Yes"),1,0)</f>
        <v>0</v>
      </c>
      <c r="BZ101">
        <f>IF(AND(Melee!B103=3,Melee!S103="Yes"),1,0)</f>
        <v>0</v>
      </c>
      <c r="CA101">
        <f>IF(AND(Melee!B103=4,Melee!S103="Yes"),1,0)</f>
        <v>0</v>
      </c>
      <c r="CB101">
        <f>IF(AND(Melee!B103=5,Melee!S103="Yes"),1,0)</f>
        <v>0</v>
      </c>
      <c r="CC101">
        <f>IF(AND(Melee!B103=6,Melee!S103="Yes"),1,0)</f>
        <v>0</v>
      </c>
      <c r="CD101">
        <f>IF(AND(Melee!B103=7,Melee!S103="Yes"),1,0)</f>
        <v>0</v>
      </c>
      <c r="CE101">
        <f>IF(AND(Melee!B103=8,Melee!S103="Yes"),1,0)</f>
        <v>0</v>
      </c>
      <c r="CG101">
        <f>IF(AND(Misc!B102=1,Misc!O102="Yes"),1,0)</f>
        <v>0</v>
      </c>
      <c r="CH101">
        <f>IF(AND(Misc!B102=2,Misc!O102="Yes"),1,0)</f>
        <v>0</v>
      </c>
      <c r="CI101">
        <f>IF(AND(Misc!B102=3,Misc!O102="Yes"),1,0)</f>
        <v>0</v>
      </c>
      <c r="CJ101">
        <f>IF(AND(Misc!B102=4,Misc!O102="Yes"),1,0)</f>
        <v>0</v>
      </c>
      <c r="CK101">
        <f>IF(AND(Misc!B102=5,Misc!O102="Yes"),1,0)</f>
        <v>0</v>
      </c>
      <c r="CL101">
        <f>IF(AND(Misc!B102=6,Misc!O102="Yes"),1,0)</f>
        <v>0</v>
      </c>
      <c r="CM101">
        <f>IF(AND(Misc!B102=7,Misc!O102="Yes"),1,0)</f>
        <v>0</v>
      </c>
      <c r="CN101">
        <f>IF(AND(Misc!B102=8,Misc!O102="Yes"),1,0)</f>
        <v>0</v>
      </c>
    </row>
    <row r="102" spans="4:92">
      <c r="D102">
        <f>IF(AND(Handgun!B105=1,Handgun!V105="Yes"),1,0)</f>
        <v>0</v>
      </c>
      <c r="E102">
        <f>IF(AND(Handgun!B105=2,Handgun!V105="Yes"),1,0)</f>
        <v>0</v>
      </c>
      <c r="F102">
        <f>IF(AND(Handgun!B105=3,Handgun!V105="Yes"),1,0)</f>
        <v>0</v>
      </c>
      <c r="G102">
        <f>IF(AND(Handgun!B105=4,Handgun!V105="Yes"),1,0)</f>
        <v>0</v>
      </c>
      <c r="H102">
        <f>IF(AND(Handgun!B105=5,Handgun!V105="Yes"),1,0)</f>
        <v>0</v>
      </c>
      <c r="I102">
        <f>IF(AND(Handgun!B105=6,Handgun!V105="Yes"),1,0)</f>
        <v>0</v>
      </c>
      <c r="J102">
        <f>IF(AND(Handgun!B105=7,Handgun!V105="Yes"),1,0)</f>
        <v>0</v>
      </c>
      <c r="K102">
        <f>IF(AND(Handgun!B105=8,Handgun!V105="Yes"),1,0)</f>
        <v>0</v>
      </c>
      <c r="M102">
        <f>IF(AND(Revolver!B105=1,Revolver!V105="Yes"),1,0)</f>
        <v>0</v>
      </c>
      <c r="N102">
        <f>IF(AND(Revolver!B105=1,Revolver!V105="Yes"),1,0)</f>
        <v>0</v>
      </c>
      <c r="O102">
        <f>IF(AND(Revolver!B105=1,Revolver!V105="Yes"),1,0)</f>
        <v>0</v>
      </c>
      <c r="P102">
        <f>IF(AND(Revolver!B105=1,Revolver!V105="Yes"),1,0)</f>
        <v>0</v>
      </c>
      <c r="Q102">
        <f>IF(AND(Revolver!B105=5,Revolver!V105="Yes"),1,0)</f>
        <v>0</v>
      </c>
      <c r="R102">
        <f>IF(AND(Revolver!B105=6,Revolver!V105="Yes"),1,0)</f>
        <v>0</v>
      </c>
      <c r="S102">
        <f>IF(AND(Revolver!B105=7,Revolver!V105="Yes"),1,0)</f>
        <v>0</v>
      </c>
      <c r="T102">
        <f>IF(AND(Revolver!B105=8,Revolver!V105="Yes"),1,0)</f>
        <v>0</v>
      </c>
      <c r="V102">
        <f>IF(AND(SMG!B106=1,SMG!V106="Yes"),1,0)</f>
        <v>0</v>
      </c>
      <c r="W102">
        <f>IF(AND(SMG!B106=2,SMG!V106="Yes"),1,0)</f>
        <v>0</v>
      </c>
      <c r="X102">
        <f>IF(AND(SMG!B106=3,SMG!V106="Yes"),1,0)</f>
        <v>0</v>
      </c>
      <c r="Y102">
        <f>IF(AND(SMG!B106=4,SMG!V106="Yes"),1,0)</f>
        <v>0</v>
      </c>
      <c r="Z102">
        <f>IF(AND(SMG!B106=5,SMG!V106="Yes"),1,0)</f>
        <v>0</v>
      </c>
      <c r="AA102">
        <f>IF(AND(SMG!B106=6,SMG!V106="Yes"),1,0)</f>
        <v>0</v>
      </c>
      <c r="AB102">
        <f>IF(AND(SMG!B106=7,SMG!V106="Yes"),1,0)</f>
        <v>0</v>
      </c>
      <c r="AC102">
        <f>IF(AND(SMG!B106=8,SMG!V106="Yes"),1,0)</f>
        <v>0</v>
      </c>
      <c r="AE102">
        <f>IF(AND(Rifle!B105=1,Rifle!V105="Yes"),1,0)</f>
        <v>0</v>
      </c>
      <c r="AF102">
        <f>IF(AND(Rifle!B105=2,Rifle!V105="Yes"),1,0)</f>
        <v>0</v>
      </c>
      <c r="AG102">
        <f>IF(AND(Rifle!B105=3,Rifle!V105="Yes"),1,0)</f>
        <v>0</v>
      </c>
      <c r="AH102">
        <f>IF(AND(Rifle!B105=4,Rifle!V105="Yes"),1,0)</f>
        <v>0</v>
      </c>
      <c r="AI102">
        <f>IF(AND(Rifle!B105=5,Rifle!V105="Yes"),1,0)</f>
        <v>0</v>
      </c>
      <c r="AJ102">
        <f>IF(AND(Rifle!B105=6,Rifle!V105="Yes"),1,0)</f>
        <v>0</v>
      </c>
      <c r="AK102">
        <f>IF(AND(Rifle!B105=7,Rifle!V105="Yes"),1,0)</f>
        <v>0</v>
      </c>
      <c r="AL102">
        <f>IF(AND(Rifle!B105=8,Rifle!V105="Yes"),1,0)</f>
        <v>0</v>
      </c>
      <c r="AN102">
        <f>IF(AND('Sniper Rifle'!B105=1,'Sniper Rifle'!V105="Yes"),1,0)</f>
        <v>0</v>
      </c>
      <c r="AO102">
        <f>IF(AND('Sniper Rifle'!B105=2,'Sniper Rifle'!V105="Yes"),1,0)</f>
        <v>0</v>
      </c>
      <c r="AP102">
        <f>IF(AND('Sniper Rifle'!B105=3,'Sniper Rifle'!V105="Yes"),1,0)</f>
        <v>0</v>
      </c>
      <c r="AQ102">
        <f>IF(AND('Sniper Rifle'!B105=4,'Sniper Rifle'!V105="Yes"),1,0)</f>
        <v>0</v>
      </c>
      <c r="AR102">
        <f>IF(AND('Sniper Rifle'!B105=5,'Sniper Rifle'!V105="Yes"),1,0)</f>
        <v>0</v>
      </c>
      <c r="AS102">
        <f>IF(AND('Sniper Rifle'!B105=6,'Sniper Rifle'!V105="Yes"),1,0)</f>
        <v>0</v>
      </c>
      <c r="AT102">
        <f>IF(AND('Sniper Rifle'!B105=7,'Sniper Rifle'!V105="Yes"),1,0)</f>
        <v>0</v>
      </c>
      <c r="AU102">
        <f>IF(AND('Sniper Rifle'!B105=8,'Sniper Rifle'!V105="Yes"),1,0)</f>
        <v>0</v>
      </c>
      <c r="AW102">
        <f>IF(AND('Spacer Rifle'!B105=1,'Spacer Rifle'!V105="Yes"),1,0)</f>
        <v>0</v>
      </c>
      <c r="AX102">
        <f>IF(AND('Spacer Rifle'!B105=2,'Spacer Rifle'!V105="Yes"),1,0)</f>
        <v>0</v>
      </c>
      <c r="AY102">
        <f>IF(AND('Spacer Rifle'!B105=3,'Spacer Rifle'!V105="Yes"),1,0)</f>
        <v>0</v>
      </c>
      <c r="AZ102">
        <f>IF(AND('Spacer Rifle'!B105=4,'Spacer Rifle'!V105="Yes"),1,0)</f>
        <v>0</v>
      </c>
      <c r="BA102">
        <f>IF(AND('Spacer Rifle'!B105=5,'Spacer Rifle'!V105="Yes"),1,0)</f>
        <v>0</v>
      </c>
      <c r="BB102">
        <f>IF(AND('Spacer Rifle'!B105=6,'Spacer Rifle'!V105="Yes"),1,0)</f>
        <v>0</v>
      </c>
      <c r="BC102">
        <f>IF(AND('Spacer Rifle'!B105=7,'Spacer Rifle'!V105="Yes"),1,0)</f>
        <v>0</v>
      </c>
      <c r="BD102">
        <f>IF(AND('Spacer Rifle'!B105=8,'Spacer Rifle'!V105="Yes"),1,0)</f>
        <v>0</v>
      </c>
      <c r="BF102">
        <f>IF(AND(LMG!B106=1,LMG!V106="Yes"),1,0)</f>
        <v>0</v>
      </c>
      <c r="BG102">
        <f>IF(AND(LMG!B106=2,LMG!V106="Yes"),1,0)</f>
        <v>0</v>
      </c>
      <c r="BH102">
        <f>IF(AND(LMG!B106=3,LMG!V106="Yes"),1,0)</f>
        <v>0</v>
      </c>
      <c r="BI102">
        <f>IF(AND(LMG!B106=4,LMG!V106="Yes"),1,0)</f>
        <v>0</v>
      </c>
      <c r="BJ102">
        <f>IF(AND(LMG!B106=5,LMG!V106="Yes"),1,0)</f>
        <v>0</v>
      </c>
      <c r="BK102">
        <f>IF(AND(LMG!B106=6,LMG!V106="Yes"),1,0)</f>
        <v>0</v>
      </c>
      <c r="BL102">
        <f>IF(AND(LMG!B106=7,LMG!V106="Yes"),1,0)</f>
        <v>0</v>
      </c>
      <c r="BM102">
        <f>IF(AND(LMG!B106=8,LMG!V106="Yes"),1,0)</f>
        <v>0</v>
      </c>
      <c r="BO102">
        <f>IF(AND(Shotgun!B106=1,Shotgun!V106="Yes"),1,0)</f>
        <v>0</v>
      </c>
      <c r="BP102">
        <f>IF(AND(Shotgun!B106=2,Shotgun!V106="Yes"),1,0)</f>
        <v>0</v>
      </c>
      <c r="BQ102">
        <f>IF(AND(Shotgun!B106=3,Shotgun!V106="Yes"),1,0)</f>
        <v>0</v>
      </c>
      <c r="BR102">
        <f>IF(AND(Shotgun!B106=4,Shotgun!V106="Yes"),1,0)</f>
        <v>0</v>
      </c>
      <c r="BS102">
        <f>IF(AND(Shotgun!B106=5,Shotgun!V106="Yes"),1,0)</f>
        <v>0</v>
      </c>
      <c r="BT102">
        <f>IF(AND(Shotgun!B106=6,Shotgun!V106="Yes"),1,0)</f>
        <v>0</v>
      </c>
      <c r="BU102">
        <f>IF(AND(Shotgun!B106=7,Shotgun!V106="Yes"),1,0)</f>
        <v>0</v>
      </c>
      <c r="BV102">
        <f>IF(AND(Shotgun!B106=8,Shotgun!V106="Yes"),1,0)</f>
        <v>0</v>
      </c>
      <c r="BX102">
        <f>IF(AND(Melee!B104=1,Melee!S104="Yes"),1,0)</f>
        <v>0</v>
      </c>
      <c r="BY102">
        <f>IF(AND(Melee!B104=2,Melee!S104="Yes"),1,0)</f>
        <v>0</v>
      </c>
      <c r="BZ102">
        <f>IF(AND(Melee!B104=3,Melee!S104="Yes"),1,0)</f>
        <v>0</v>
      </c>
      <c r="CA102">
        <f>IF(AND(Melee!B104=4,Melee!S104="Yes"),1,0)</f>
        <v>0</v>
      </c>
      <c r="CB102">
        <f>IF(AND(Melee!B104=5,Melee!S104="Yes"),1,0)</f>
        <v>0</v>
      </c>
      <c r="CC102">
        <f>IF(AND(Melee!B104=6,Melee!S104="Yes"),1,0)</f>
        <v>0</v>
      </c>
      <c r="CD102">
        <f>IF(AND(Melee!B104=7,Melee!S104="Yes"),1,0)</f>
        <v>0</v>
      </c>
      <c r="CE102">
        <f>IF(AND(Melee!B104=8,Melee!S104="Yes"),1,0)</f>
        <v>0</v>
      </c>
      <c r="CG102">
        <f>IF(AND(Misc!B103=1,Misc!O103="Yes"),1,0)</f>
        <v>0</v>
      </c>
      <c r="CH102">
        <f>IF(AND(Misc!B103=2,Misc!O103="Yes"),1,0)</f>
        <v>0</v>
      </c>
      <c r="CI102">
        <f>IF(AND(Misc!B103=3,Misc!O103="Yes"),1,0)</f>
        <v>0</v>
      </c>
      <c r="CJ102">
        <f>IF(AND(Misc!B103=4,Misc!O103="Yes"),1,0)</f>
        <v>0</v>
      </c>
      <c r="CK102">
        <f>IF(AND(Misc!B103=5,Misc!O103="Yes"),1,0)</f>
        <v>0</v>
      </c>
      <c r="CL102">
        <f>IF(AND(Misc!B103=6,Misc!O103="Yes"),1,0)</f>
        <v>0</v>
      </c>
      <c r="CM102">
        <f>IF(AND(Misc!B103=7,Misc!O103="Yes"),1,0)</f>
        <v>0</v>
      </c>
      <c r="CN102">
        <f>IF(AND(Misc!B103=8,Misc!O103="Yes"),1,0)</f>
        <v>0</v>
      </c>
    </row>
    <row r="103" spans="4:92">
      <c r="D103">
        <f>IF(AND(Handgun!B106=1,Handgun!V106="Yes"),1,0)</f>
        <v>0</v>
      </c>
      <c r="E103">
        <f>IF(AND(Handgun!B106=2,Handgun!V106="Yes"),1,0)</f>
        <v>0</v>
      </c>
      <c r="F103">
        <f>IF(AND(Handgun!B106=3,Handgun!V106="Yes"),1,0)</f>
        <v>0</v>
      </c>
      <c r="G103">
        <f>IF(AND(Handgun!B106=4,Handgun!V106="Yes"),1,0)</f>
        <v>0</v>
      </c>
      <c r="H103">
        <f>IF(AND(Handgun!B106=5,Handgun!V106="Yes"),1,0)</f>
        <v>0</v>
      </c>
      <c r="I103">
        <f>IF(AND(Handgun!B106=6,Handgun!V106="Yes"),1,0)</f>
        <v>0</v>
      </c>
      <c r="J103">
        <f>IF(AND(Handgun!B106=7,Handgun!V106="Yes"),1,0)</f>
        <v>0</v>
      </c>
      <c r="K103">
        <f>IF(AND(Handgun!B106=8,Handgun!V106="Yes"),1,0)</f>
        <v>0</v>
      </c>
      <c r="M103">
        <f>IF(AND(Revolver!B106=1,Revolver!V106="Yes"),1,0)</f>
        <v>0</v>
      </c>
      <c r="N103">
        <f>IF(AND(Revolver!B106=1,Revolver!V106="Yes"),1,0)</f>
        <v>0</v>
      </c>
      <c r="O103">
        <f>IF(AND(Revolver!B106=1,Revolver!V106="Yes"),1,0)</f>
        <v>0</v>
      </c>
      <c r="P103">
        <f>IF(AND(Revolver!B106=1,Revolver!V106="Yes"),1,0)</f>
        <v>0</v>
      </c>
      <c r="Q103">
        <f>IF(AND(Revolver!B106=5,Revolver!V106="Yes"),1,0)</f>
        <v>0</v>
      </c>
      <c r="R103">
        <f>IF(AND(Revolver!B106=6,Revolver!V106="Yes"),1,0)</f>
        <v>0</v>
      </c>
      <c r="S103">
        <f>IF(AND(Revolver!B106=7,Revolver!V106="Yes"),1,0)</f>
        <v>0</v>
      </c>
      <c r="T103">
        <f>IF(AND(Revolver!B106=8,Revolver!V106="Yes"),1,0)</f>
        <v>0</v>
      </c>
      <c r="V103">
        <f>IF(AND(SMG!B107=1,SMG!V107="Yes"),1,0)</f>
        <v>0</v>
      </c>
      <c r="W103">
        <f>IF(AND(SMG!B107=2,SMG!V107="Yes"),1,0)</f>
        <v>0</v>
      </c>
      <c r="X103">
        <f>IF(AND(SMG!B107=3,SMG!V107="Yes"),1,0)</f>
        <v>0</v>
      </c>
      <c r="Y103">
        <f>IF(AND(SMG!B107=4,SMG!V107="Yes"),1,0)</f>
        <v>0</v>
      </c>
      <c r="Z103">
        <f>IF(AND(SMG!B107=5,SMG!V107="Yes"),1,0)</f>
        <v>0</v>
      </c>
      <c r="AA103">
        <f>IF(AND(SMG!B107=6,SMG!V107="Yes"),1,0)</f>
        <v>0</v>
      </c>
      <c r="AB103">
        <f>IF(AND(SMG!B107=7,SMG!V107="Yes"),1,0)</f>
        <v>0</v>
      </c>
      <c r="AC103">
        <f>IF(AND(SMG!B107=8,SMG!V107="Yes"),1,0)</f>
        <v>0</v>
      </c>
      <c r="AE103">
        <f>IF(AND(Rifle!B106=1,Rifle!V106="Yes"),1,0)</f>
        <v>0</v>
      </c>
      <c r="AF103">
        <f>IF(AND(Rifle!B106=2,Rifle!V106="Yes"),1,0)</f>
        <v>0</v>
      </c>
      <c r="AG103">
        <f>IF(AND(Rifle!B106=3,Rifle!V106="Yes"),1,0)</f>
        <v>0</v>
      </c>
      <c r="AH103">
        <f>IF(AND(Rifle!B106=4,Rifle!V106="Yes"),1,0)</f>
        <v>0</v>
      </c>
      <c r="AI103">
        <f>IF(AND(Rifle!B106=5,Rifle!V106="Yes"),1,0)</f>
        <v>0</v>
      </c>
      <c r="AJ103">
        <f>IF(AND(Rifle!B106=6,Rifle!V106="Yes"),1,0)</f>
        <v>0</v>
      </c>
      <c r="AK103">
        <f>IF(AND(Rifle!B106=7,Rifle!V106="Yes"),1,0)</f>
        <v>0</v>
      </c>
      <c r="AL103">
        <f>IF(AND(Rifle!B106=8,Rifle!V106="Yes"),1,0)</f>
        <v>0</v>
      </c>
      <c r="AN103">
        <f>IF(AND('Sniper Rifle'!B106=1,'Sniper Rifle'!V106="Yes"),1,0)</f>
        <v>0</v>
      </c>
      <c r="AO103">
        <f>IF(AND('Sniper Rifle'!B106=2,'Sniper Rifle'!V106="Yes"),1,0)</f>
        <v>0</v>
      </c>
      <c r="AP103">
        <f>IF(AND('Sniper Rifle'!B106=3,'Sniper Rifle'!V106="Yes"),1,0)</f>
        <v>0</v>
      </c>
      <c r="AQ103">
        <f>IF(AND('Sniper Rifle'!B106=4,'Sniper Rifle'!V106="Yes"),1,0)</f>
        <v>0</v>
      </c>
      <c r="AR103">
        <f>IF(AND('Sniper Rifle'!B106=5,'Sniper Rifle'!V106="Yes"),1,0)</f>
        <v>0</v>
      </c>
      <c r="AS103">
        <f>IF(AND('Sniper Rifle'!B106=6,'Sniper Rifle'!V106="Yes"),1,0)</f>
        <v>0</v>
      </c>
      <c r="AT103">
        <f>IF(AND('Sniper Rifle'!B106=7,'Sniper Rifle'!V106="Yes"),1,0)</f>
        <v>0</v>
      </c>
      <c r="AU103">
        <f>IF(AND('Sniper Rifle'!B106=8,'Sniper Rifle'!V106="Yes"),1,0)</f>
        <v>0</v>
      </c>
      <c r="AW103">
        <f>IF(AND('Spacer Rifle'!B106=1,'Spacer Rifle'!V106="Yes"),1,0)</f>
        <v>0</v>
      </c>
      <c r="AX103">
        <f>IF(AND('Spacer Rifle'!B106=2,'Spacer Rifle'!V106="Yes"),1,0)</f>
        <v>0</v>
      </c>
      <c r="AY103">
        <f>IF(AND('Spacer Rifle'!B106=3,'Spacer Rifle'!V106="Yes"),1,0)</f>
        <v>0</v>
      </c>
      <c r="AZ103">
        <f>IF(AND('Spacer Rifle'!B106=4,'Spacer Rifle'!V106="Yes"),1,0)</f>
        <v>0</v>
      </c>
      <c r="BA103">
        <f>IF(AND('Spacer Rifle'!B106=5,'Spacer Rifle'!V106="Yes"),1,0)</f>
        <v>0</v>
      </c>
      <c r="BB103">
        <f>IF(AND('Spacer Rifle'!B106=6,'Spacer Rifle'!V106="Yes"),1,0)</f>
        <v>0</v>
      </c>
      <c r="BC103">
        <f>IF(AND('Spacer Rifle'!B106=7,'Spacer Rifle'!V106="Yes"),1,0)</f>
        <v>0</v>
      </c>
      <c r="BD103">
        <f>IF(AND('Spacer Rifle'!B106=8,'Spacer Rifle'!V106="Yes"),1,0)</f>
        <v>0</v>
      </c>
      <c r="BF103">
        <f>IF(AND(LMG!B107=1,LMG!V107="Yes"),1,0)</f>
        <v>0</v>
      </c>
      <c r="BG103">
        <f>IF(AND(LMG!B107=2,LMG!V107="Yes"),1,0)</f>
        <v>0</v>
      </c>
      <c r="BH103">
        <f>IF(AND(LMG!B107=3,LMG!V107="Yes"),1,0)</f>
        <v>0</v>
      </c>
      <c r="BI103">
        <f>IF(AND(LMG!B107=4,LMG!V107="Yes"),1,0)</f>
        <v>0</v>
      </c>
      <c r="BJ103">
        <f>IF(AND(LMG!B107=5,LMG!V107="Yes"),1,0)</f>
        <v>0</v>
      </c>
      <c r="BK103">
        <f>IF(AND(LMG!B107=6,LMG!V107="Yes"),1,0)</f>
        <v>0</v>
      </c>
      <c r="BL103">
        <f>IF(AND(LMG!B107=7,LMG!V107="Yes"),1,0)</f>
        <v>0</v>
      </c>
      <c r="BM103">
        <f>IF(AND(LMG!B107=8,LMG!V107="Yes"),1,0)</f>
        <v>0</v>
      </c>
      <c r="BO103">
        <f>IF(AND(Shotgun!B107=1,Shotgun!V107="Yes"),1,0)</f>
        <v>0</v>
      </c>
      <c r="BP103">
        <f>IF(AND(Shotgun!B107=2,Shotgun!V107="Yes"),1,0)</f>
        <v>0</v>
      </c>
      <c r="BQ103">
        <f>IF(AND(Shotgun!B107=3,Shotgun!V107="Yes"),1,0)</f>
        <v>0</v>
      </c>
      <c r="BR103">
        <f>IF(AND(Shotgun!B107=4,Shotgun!V107="Yes"),1,0)</f>
        <v>0</v>
      </c>
      <c r="BS103">
        <f>IF(AND(Shotgun!B107=5,Shotgun!V107="Yes"),1,0)</f>
        <v>0</v>
      </c>
      <c r="BT103">
        <f>IF(AND(Shotgun!B107=6,Shotgun!V107="Yes"),1,0)</f>
        <v>0</v>
      </c>
      <c r="BU103">
        <f>IF(AND(Shotgun!B107=7,Shotgun!V107="Yes"),1,0)</f>
        <v>0</v>
      </c>
      <c r="BV103">
        <f>IF(AND(Shotgun!B107=8,Shotgun!V107="Yes"),1,0)</f>
        <v>0</v>
      </c>
      <c r="BX103">
        <f>IF(AND(Melee!B105=1,Melee!S105="Yes"),1,0)</f>
        <v>0</v>
      </c>
      <c r="BY103">
        <f>IF(AND(Melee!B105=2,Melee!S105="Yes"),1,0)</f>
        <v>0</v>
      </c>
      <c r="BZ103">
        <f>IF(AND(Melee!B105=3,Melee!S105="Yes"),1,0)</f>
        <v>0</v>
      </c>
      <c r="CA103">
        <f>IF(AND(Melee!B105=4,Melee!S105="Yes"),1,0)</f>
        <v>0</v>
      </c>
      <c r="CB103">
        <f>IF(AND(Melee!B105=5,Melee!S105="Yes"),1,0)</f>
        <v>0</v>
      </c>
      <c r="CC103">
        <f>IF(AND(Melee!B105=6,Melee!S105="Yes"),1,0)</f>
        <v>0</v>
      </c>
      <c r="CD103">
        <f>IF(AND(Melee!B105=7,Melee!S105="Yes"),1,0)</f>
        <v>0</v>
      </c>
      <c r="CE103">
        <f>IF(AND(Melee!B105=8,Melee!S105="Yes"),1,0)</f>
        <v>0</v>
      </c>
      <c r="CG103">
        <f>IF(AND(Misc!B104=1,Misc!O104="Yes"),1,0)</f>
        <v>0</v>
      </c>
      <c r="CH103">
        <f>IF(AND(Misc!B104=2,Misc!O104="Yes"),1,0)</f>
        <v>0</v>
      </c>
      <c r="CI103">
        <f>IF(AND(Misc!B104=3,Misc!O104="Yes"),1,0)</f>
        <v>0</v>
      </c>
      <c r="CJ103">
        <f>IF(AND(Misc!B104=4,Misc!O104="Yes"),1,0)</f>
        <v>0</v>
      </c>
      <c r="CK103">
        <f>IF(AND(Misc!B104=5,Misc!O104="Yes"),1,0)</f>
        <v>0</v>
      </c>
      <c r="CL103">
        <f>IF(AND(Misc!B104=6,Misc!O104="Yes"),1,0)</f>
        <v>0</v>
      </c>
      <c r="CM103">
        <f>IF(AND(Misc!B104=7,Misc!O104="Yes"),1,0)</f>
        <v>0</v>
      </c>
      <c r="CN103">
        <f>IF(AND(Misc!B104=8,Misc!O104="Yes"),1,0)</f>
        <v>0</v>
      </c>
    </row>
    <row r="104" spans="4:92">
      <c r="D104">
        <f>IF(AND(Handgun!B107=1,Handgun!V107="Yes"),1,0)</f>
        <v>0</v>
      </c>
      <c r="E104">
        <f>IF(AND(Handgun!B107=2,Handgun!V107="Yes"),1,0)</f>
        <v>0</v>
      </c>
      <c r="F104">
        <f>IF(AND(Handgun!B107=3,Handgun!V107="Yes"),1,0)</f>
        <v>0</v>
      </c>
      <c r="G104">
        <f>IF(AND(Handgun!B107=4,Handgun!V107="Yes"),1,0)</f>
        <v>0</v>
      </c>
      <c r="H104">
        <f>IF(AND(Handgun!B107=5,Handgun!V107="Yes"),1,0)</f>
        <v>0</v>
      </c>
      <c r="I104">
        <f>IF(AND(Handgun!B107=6,Handgun!V107="Yes"),1,0)</f>
        <v>0</v>
      </c>
      <c r="J104">
        <f>IF(AND(Handgun!B107=7,Handgun!V107="Yes"),1,0)</f>
        <v>0</v>
      </c>
      <c r="K104">
        <f>IF(AND(Handgun!B107=8,Handgun!V107="Yes"),1,0)</f>
        <v>0</v>
      </c>
      <c r="M104">
        <f>IF(AND(Revolver!B107=1,Revolver!V107="Yes"),1,0)</f>
        <v>0</v>
      </c>
      <c r="N104">
        <f>IF(AND(Revolver!B107=1,Revolver!V107="Yes"),1,0)</f>
        <v>0</v>
      </c>
      <c r="O104">
        <f>IF(AND(Revolver!B107=1,Revolver!V107="Yes"),1,0)</f>
        <v>0</v>
      </c>
      <c r="P104">
        <f>IF(AND(Revolver!B107=1,Revolver!V107="Yes"),1,0)</f>
        <v>0</v>
      </c>
      <c r="Q104">
        <f>IF(AND(Revolver!B107=5,Revolver!V107="Yes"),1,0)</f>
        <v>0</v>
      </c>
      <c r="R104">
        <f>IF(AND(Revolver!B107=6,Revolver!V107="Yes"),1,0)</f>
        <v>0</v>
      </c>
      <c r="S104">
        <f>IF(AND(Revolver!B107=7,Revolver!V107="Yes"),1,0)</f>
        <v>0</v>
      </c>
      <c r="T104">
        <f>IF(AND(Revolver!B107=8,Revolver!V107="Yes"),1,0)</f>
        <v>0</v>
      </c>
      <c r="V104">
        <f>IF(AND(SMG!B108=1,SMG!V108="Yes"),1,0)</f>
        <v>0</v>
      </c>
      <c r="W104">
        <f>IF(AND(SMG!B108=2,SMG!V108="Yes"),1,0)</f>
        <v>0</v>
      </c>
      <c r="X104">
        <f>IF(AND(SMG!B108=3,SMG!V108="Yes"),1,0)</f>
        <v>0</v>
      </c>
      <c r="Y104">
        <f>IF(AND(SMG!B108=4,SMG!V108="Yes"),1,0)</f>
        <v>0</v>
      </c>
      <c r="Z104">
        <f>IF(AND(SMG!B108=5,SMG!V108="Yes"),1,0)</f>
        <v>0</v>
      </c>
      <c r="AA104">
        <f>IF(AND(SMG!B108=6,SMG!V108="Yes"),1,0)</f>
        <v>0</v>
      </c>
      <c r="AB104">
        <f>IF(AND(SMG!B108=7,SMG!V108="Yes"),1,0)</f>
        <v>0</v>
      </c>
      <c r="AC104">
        <f>IF(AND(SMG!B108=8,SMG!V108="Yes"),1,0)</f>
        <v>0</v>
      </c>
      <c r="AE104">
        <f>IF(AND(Rifle!B107=1,Rifle!V107="Yes"),1,0)</f>
        <v>0</v>
      </c>
      <c r="AF104">
        <f>IF(AND(Rifle!B107=2,Rifle!V107="Yes"),1,0)</f>
        <v>0</v>
      </c>
      <c r="AG104">
        <f>IF(AND(Rifle!B107=3,Rifle!V107="Yes"),1,0)</f>
        <v>0</v>
      </c>
      <c r="AH104">
        <f>IF(AND(Rifle!B107=4,Rifle!V107="Yes"),1,0)</f>
        <v>0</v>
      </c>
      <c r="AI104">
        <f>IF(AND(Rifle!B107=5,Rifle!V107="Yes"),1,0)</f>
        <v>0</v>
      </c>
      <c r="AJ104">
        <f>IF(AND(Rifle!B107=6,Rifle!V107="Yes"),1,0)</f>
        <v>0</v>
      </c>
      <c r="AK104">
        <f>IF(AND(Rifle!B107=7,Rifle!V107="Yes"),1,0)</f>
        <v>0</v>
      </c>
      <c r="AL104">
        <f>IF(AND(Rifle!B107=8,Rifle!V107="Yes"),1,0)</f>
        <v>0</v>
      </c>
      <c r="AN104">
        <f>IF(AND('Sniper Rifle'!B107=1,'Sniper Rifle'!V107="Yes"),1,0)</f>
        <v>0</v>
      </c>
      <c r="AO104">
        <f>IF(AND('Sniper Rifle'!B107=2,'Sniper Rifle'!V107="Yes"),1,0)</f>
        <v>0</v>
      </c>
      <c r="AP104">
        <f>IF(AND('Sniper Rifle'!B107=3,'Sniper Rifle'!V107="Yes"),1,0)</f>
        <v>0</v>
      </c>
      <c r="AQ104">
        <f>IF(AND('Sniper Rifle'!B107=4,'Sniper Rifle'!V107="Yes"),1,0)</f>
        <v>0</v>
      </c>
      <c r="AR104">
        <f>IF(AND('Sniper Rifle'!B107=5,'Sniper Rifle'!V107="Yes"),1,0)</f>
        <v>0</v>
      </c>
      <c r="AS104">
        <f>IF(AND('Sniper Rifle'!B107=6,'Sniper Rifle'!V107="Yes"),1,0)</f>
        <v>0</v>
      </c>
      <c r="AT104">
        <f>IF(AND('Sniper Rifle'!B107=7,'Sniper Rifle'!V107="Yes"),1,0)</f>
        <v>0</v>
      </c>
      <c r="AU104">
        <f>IF(AND('Sniper Rifle'!B107=8,'Sniper Rifle'!V107="Yes"),1,0)</f>
        <v>0</v>
      </c>
      <c r="AW104">
        <f>IF(AND('Spacer Rifle'!B107=1,'Spacer Rifle'!V107="Yes"),1,0)</f>
        <v>0</v>
      </c>
      <c r="AX104">
        <f>IF(AND('Spacer Rifle'!B107=2,'Spacer Rifle'!V107="Yes"),1,0)</f>
        <v>0</v>
      </c>
      <c r="AY104">
        <f>IF(AND('Spacer Rifle'!B107=3,'Spacer Rifle'!V107="Yes"),1,0)</f>
        <v>0</v>
      </c>
      <c r="AZ104">
        <f>IF(AND('Spacer Rifle'!B107=4,'Spacer Rifle'!V107="Yes"),1,0)</f>
        <v>0</v>
      </c>
      <c r="BA104">
        <f>IF(AND('Spacer Rifle'!B107=5,'Spacer Rifle'!V107="Yes"),1,0)</f>
        <v>0</v>
      </c>
      <c r="BB104">
        <f>IF(AND('Spacer Rifle'!B107=6,'Spacer Rifle'!V107="Yes"),1,0)</f>
        <v>0</v>
      </c>
      <c r="BC104">
        <f>IF(AND('Spacer Rifle'!B107=7,'Spacer Rifle'!V107="Yes"),1,0)</f>
        <v>0</v>
      </c>
      <c r="BD104">
        <f>IF(AND('Spacer Rifle'!B107=8,'Spacer Rifle'!V107="Yes"),1,0)</f>
        <v>0</v>
      </c>
      <c r="BF104">
        <f>IF(AND(LMG!B108=1,LMG!V108="Yes"),1,0)</f>
        <v>0</v>
      </c>
      <c r="BG104">
        <f>IF(AND(LMG!B108=2,LMG!V108="Yes"),1,0)</f>
        <v>0</v>
      </c>
      <c r="BH104">
        <f>IF(AND(LMG!B108=3,LMG!V108="Yes"),1,0)</f>
        <v>0</v>
      </c>
      <c r="BI104">
        <f>IF(AND(LMG!B108=4,LMG!V108="Yes"),1,0)</f>
        <v>0</v>
      </c>
      <c r="BJ104">
        <f>IF(AND(LMG!B108=5,LMG!V108="Yes"),1,0)</f>
        <v>0</v>
      </c>
      <c r="BK104">
        <f>IF(AND(LMG!B108=6,LMG!V108="Yes"),1,0)</f>
        <v>0</v>
      </c>
      <c r="BL104">
        <f>IF(AND(LMG!B108=7,LMG!V108="Yes"),1,0)</f>
        <v>0</v>
      </c>
      <c r="BM104">
        <f>IF(AND(LMG!B108=8,LMG!V108="Yes"),1,0)</f>
        <v>0</v>
      </c>
      <c r="BO104">
        <f>IF(AND(Shotgun!B108=1,Shotgun!V108="Yes"),1,0)</f>
        <v>0</v>
      </c>
      <c r="BP104">
        <f>IF(AND(Shotgun!B108=2,Shotgun!V108="Yes"),1,0)</f>
        <v>0</v>
      </c>
      <c r="BQ104">
        <f>IF(AND(Shotgun!B108=3,Shotgun!V108="Yes"),1,0)</f>
        <v>0</v>
      </c>
      <c r="BR104">
        <f>IF(AND(Shotgun!B108=4,Shotgun!V108="Yes"),1,0)</f>
        <v>0</v>
      </c>
      <c r="BS104">
        <f>IF(AND(Shotgun!B108=5,Shotgun!V108="Yes"),1,0)</f>
        <v>0</v>
      </c>
      <c r="BT104">
        <f>IF(AND(Shotgun!B108=6,Shotgun!V108="Yes"),1,0)</f>
        <v>0</v>
      </c>
      <c r="BU104">
        <f>IF(AND(Shotgun!B108=7,Shotgun!V108="Yes"),1,0)</f>
        <v>0</v>
      </c>
      <c r="BV104">
        <f>IF(AND(Shotgun!B108=8,Shotgun!V108="Yes"),1,0)</f>
        <v>0</v>
      </c>
      <c r="BX104">
        <f>IF(AND(Melee!B106=1,Melee!S106="Yes"),1,0)</f>
        <v>0</v>
      </c>
      <c r="BY104">
        <f>IF(AND(Melee!B106=2,Melee!S106="Yes"),1,0)</f>
        <v>0</v>
      </c>
      <c r="BZ104">
        <f>IF(AND(Melee!B106=3,Melee!S106="Yes"),1,0)</f>
        <v>0</v>
      </c>
      <c r="CA104">
        <f>IF(AND(Melee!B106=4,Melee!S106="Yes"),1,0)</f>
        <v>0</v>
      </c>
      <c r="CB104">
        <f>IF(AND(Melee!B106=5,Melee!S106="Yes"),1,0)</f>
        <v>0</v>
      </c>
      <c r="CC104">
        <f>IF(AND(Melee!B106=6,Melee!S106="Yes"),1,0)</f>
        <v>0</v>
      </c>
      <c r="CD104">
        <f>IF(AND(Melee!B106=7,Melee!S106="Yes"),1,0)</f>
        <v>0</v>
      </c>
      <c r="CE104">
        <f>IF(AND(Melee!B106=8,Melee!S106="Yes"),1,0)</f>
        <v>0</v>
      </c>
      <c r="CG104">
        <f>IF(AND(Misc!B105=1,Misc!O105="Yes"),1,0)</f>
        <v>0</v>
      </c>
      <c r="CH104">
        <f>IF(AND(Misc!B105=2,Misc!O105="Yes"),1,0)</f>
        <v>0</v>
      </c>
      <c r="CI104">
        <f>IF(AND(Misc!B105=3,Misc!O105="Yes"),1,0)</f>
        <v>0</v>
      </c>
      <c r="CJ104">
        <f>IF(AND(Misc!B105=4,Misc!O105="Yes"),1,0)</f>
        <v>0</v>
      </c>
      <c r="CK104">
        <f>IF(AND(Misc!B105=5,Misc!O105="Yes"),1,0)</f>
        <v>0</v>
      </c>
      <c r="CL104">
        <f>IF(AND(Misc!B105=6,Misc!O105="Yes"),1,0)</f>
        <v>0</v>
      </c>
      <c r="CM104">
        <f>IF(AND(Misc!B105=7,Misc!O105="Yes"),1,0)</f>
        <v>0</v>
      </c>
      <c r="CN104">
        <f>IF(AND(Misc!B105=8,Misc!O105="Yes"),1,0)</f>
        <v>0</v>
      </c>
    </row>
    <row r="105" spans="4:92">
      <c r="D105">
        <f>IF(AND(Handgun!B108=1,Handgun!V108="Yes"),1,0)</f>
        <v>0</v>
      </c>
      <c r="E105">
        <f>IF(AND(Handgun!B108=2,Handgun!V108="Yes"),1,0)</f>
        <v>0</v>
      </c>
      <c r="F105">
        <f>IF(AND(Handgun!B108=3,Handgun!V108="Yes"),1,0)</f>
        <v>0</v>
      </c>
      <c r="G105">
        <f>IF(AND(Handgun!B108=4,Handgun!V108="Yes"),1,0)</f>
        <v>0</v>
      </c>
      <c r="H105">
        <f>IF(AND(Handgun!B108=5,Handgun!V108="Yes"),1,0)</f>
        <v>0</v>
      </c>
      <c r="I105">
        <f>IF(AND(Handgun!B108=6,Handgun!V108="Yes"),1,0)</f>
        <v>0</v>
      </c>
      <c r="J105">
        <f>IF(AND(Handgun!B108=7,Handgun!V108="Yes"),1,0)</f>
        <v>0</v>
      </c>
      <c r="K105">
        <f>IF(AND(Handgun!B108=8,Handgun!V108="Yes"),1,0)</f>
        <v>0</v>
      </c>
      <c r="M105">
        <f>IF(AND(Revolver!B108=1,Revolver!V108="Yes"),1,0)</f>
        <v>0</v>
      </c>
      <c r="N105">
        <f>IF(AND(Revolver!B108=1,Revolver!V108="Yes"),1,0)</f>
        <v>0</v>
      </c>
      <c r="O105">
        <f>IF(AND(Revolver!B108=1,Revolver!V108="Yes"),1,0)</f>
        <v>0</v>
      </c>
      <c r="P105">
        <f>IF(AND(Revolver!B108=1,Revolver!V108="Yes"),1,0)</f>
        <v>0</v>
      </c>
      <c r="Q105">
        <f>IF(AND(Revolver!B108=5,Revolver!V108="Yes"),1,0)</f>
        <v>0</v>
      </c>
      <c r="R105">
        <f>IF(AND(Revolver!B108=6,Revolver!V108="Yes"),1,0)</f>
        <v>0</v>
      </c>
      <c r="S105">
        <f>IF(AND(Revolver!B108=7,Revolver!V108="Yes"),1,0)</f>
        <v>0</v>
      </c>
      <c r="T105">
        <f>IF(AND(Revolver!B108=8,Revolver!V108="Yes"),1,0)</f>
        <v>0</v>
      </c>
      <c r="V105">
        <f>IF(AND(SMG!B109=1,SMG!V109="Yes"),1,0)</f>
        <v>0</v>
      </c>
      <c r="W105">
        <f>IF(AND(SMG!B109=2,SMG!V109="Yes"),1,0)</f>
        <v>0</v>
      </c>
      <c r="X105">
        <f>IF(AND(SMG!B109=3,SMG!V109="Yes"),1,0)</f>
        <v>0</v>
      </c>
      <c r="Y105">
        <f>IF(AND(SMG!B109=4,SMG!V109="Yes"),1,0)</f>
        <v>0</v>
      </c>
      <c r="Z105">
        <f>IF(AND(SMG!B109=5,SMG!V109="Yes"),1,0)</f>
        <v>0</v>
      </c>
      <c r="AA105">
        <f>IF(AND(SMG!B109=6,SMG!V109="Yes"),1,0)</f>
        <v>0</v>
      </c>
      <c r="AB105">
        <f>IF(AND(SMG!B109=7,SMG!V109="Yes"),1,0)</f>
        <v>0</v>
      </c>
      <c r="AC105">
        <f>IF(AND(SMG!B109=8,SMG!V109="Yes"),1,0)</f>
        <v>0</v>
      </c>
      <c r="AE105">
        <f>IF(AND(Rifle!B108=1,Rifle!V108="Yes"),1,0)</f>
        <v>0</v>
      </c>
      <c r="AF105">
        <f>IF(AND(Rifle!B108=2,Rifle!V108="Yes"),1,0)</f>
        <v>0</v>
      </c>
      <c r="AG105">
        <f>IF(AND(Rifle!B108=3,Rifle!V108="Yes"),1,0)</f>
        <v>0</v>
      </c>
      <c r="AH105">
        <f>IF(AND(Rifle!B108=4,Rifle!V108="Yes"),1,0)</f>
        <v>0</v>
      </c>
      <c r="AI105">
        <f>IF(AND(Rifle!B108=5,Rifle!V108="Yes"),1,0)</f>
        <v>0</v>
      </c>
      <c r="AJ105">
        <f>IF(AND(Rifle!B108=6,Rifle!V108="Yes"),1,0)</f>
        <v>0</v>
      </c>
      <c r="AK105">
        <f>IF(AND(Rifle!B108=7,Rifle!V108="Yes"),1,0)</f>
        <v>0</v>
      </c>
      <c r="AL105">
        <f>IF(AND(Rifle!B108=8,Rifle!V108="Yes"),1,0)</f>
        <v>0</v>
      </c>
      <c r="AN105">
        <f>IF(AND('Sniper Rifle'!B108=1,'Sniper Rifle'!V108="Yes"),1,0)</f>
        <v>0</v>
      </c>
      <c r="AO105">
        <f>IF(AND('Sniper Rifle'!B108=2,'Sniper Rifle'!V108="Yes"),1,0)</f>
        <v>0</v>
      </c>
      <c r="AP105">
        <f>IF(AND('Sniper Rifle'!B108=3,'Sniper Rifle'!V108="Yes"),1,0)</f>
        <v>0</v>
      </c>
      <c r="AQ105">
        <f>IF(AND('Sniper Rifle'!B108=4,'Sniper Rifle'!V108="Yes"),1,0)</f>
        <v>0</v>
      </c>
      <c r="AR105">
        <f>IF(AND('Sniper Rifle'!B108=5,'Sniper Rifle'!V108="Yes"),1,0)</f>
        <v>0</v>
      </c>
      <c r="AS105">
        <f>IF(AND('Sniper Rifle'!B108=6,'Sniper Rifle'!V108="Yes"),1,0)</f>
        <v>0</v>
      </c>
      <c r="AT105">
        <f>IF(AND('Sniper Rifle'!B108=7,'Sniper Rifle'!V108="Yes"),1,0)</f>
        <v>0</v>
      </c>
      <c r="AU105">
        <f>IF(AND('Sniper Rifle'!B108=8,'Sniper Rifle'!V108="Yes"),1,0)</f>
        <v>0</v>
      </c>
      <c r="AW105">
        <f>IF(AND('Spacer Rifle'!B108=1,'Spacer Rifle'!V108="Yes"),1,0)</f>
        <v>0</v>
      </c>
      <c r="AX105">
        <f>IF(AND('Spacer Rifle'!B108=2,'Spacer Rifle'!V108="Yes"),1,0)</f>
        <v>0</v>
      </c>
      <c r="AY105">
        <f>IF(AND('Spacer Rifle'!B108=3,'Spacer Rifle'!V108="Yes"),1,0)</f>
        <v>0</v>
      </c>
      <c r="AZ105">
        <f>IF(AND('Spacer Rifle'!B108=4,'Spacer Rifle'!V108="Yes"),1,0)</f>
        <v>0</v>
      </c>
      <c r="BA105">
        <f>IF(AND('Spacer Rifle'!B108=5,'Spacer Rifle'!V108="Yes"),1,0)</f>
        <v>0</v>
      </c>
      <c r="BB105">
        <f>IF(AND('Spacer Rifle'!B108=6,'Spacer Rifle'!V108="Yes"),1,0)</f>
        <v>0</v>
      </c>
      <c r="BC105">
        <f>IF(AND('Spacer Rifle'!B108=7,'Spacer Rifle'!V108="Yes"),1,0)</f>
        <v>0</v>
      </c>
      <c r="BD105">
        <f>IF(AND('Spacer Rifle'!B108=8,'Spacer Rifle'!V108="Yes"),1,0)</f>
        <v>0</v>
      </c>
      <c r="BF105">
        <f>IF(AND(LMG!B109=1,LMG!V109="Yes"),1,0)</f>
        <v>0</v>
      </c>
      <c r="BG105">
        <f>IF(AND(LMG!B109=2,LMG!V109="Yes"),1,0)</f>
        <v>0</v>
      </c>
      <c r="BH105">
        <f>IF(AND(LMG!B109=3,LMG!V109="Yes"),1,0)</f>
        <v>0</v>
      </c>
      <c r="BI105">
        <f>IF(AND(LMG!B109=4,LMG!V109="Yes"),1,0)</f>
        <v>0</v>
      </c>
      <c r="BJ105">
        <f>IF(AND(LMG!B109=5,LMG!V109="Yes"),1,0)</f>
        <v>0</v>
      </c>
      <c r="BK105">
        <f>IF(AND(LMG!B109=6,LMG!V109="Yes"),1,0)</f>
        <v>0</v>
      </c>
      <c r="BL105">
        <f>IF(AND(LMG!B109=7,LMG!V109="Yes"),1,0)</f>
        <v>0</v>
      </c>
      <c r="BM105">
        <f>IF(AND(LMG!B109=8,LMG!V109="Yes"),1,0)</f>
        <v>0</v>
      </c>
      <c r="BO105">
        <f>IF(AND(Shotgun!B109=1,Shotgun!V109="Yes"),1,0)</f>
        <v>0</v>
      </c>
      <c r="BP105">
        <f>IF(AND(Shotgun!B109=2,Shotgun!V109="Yes"),1,0)</f>
        <v>0</v>
      </c>
      <c r="BQ105">
        <f>IF(AND(Shotgun!B109=3,Shotgun!V109="Yes"),1,0)</f>
        <v>0</v>
      </c>
      <c r="BR105">
        <f>IF(AND(Shotgun!B109=4,Shotgun!V109="Yes"),1,0)</f>
        <v>0</v>
      </c>
      <c r="BS105">
        <f>IF(AND(Shotgun!B109=5,Shotgun!V109="Yes"),1,0)</f>
        <v>0</v>
      </c>
      <c r="BT105">
        <f>IF(AND(Shotgun!B109=6,Shotgun!V109="Yes"),1,0)</f>
        <v>0</v>
      </c>
      <c r="BU105">
        <f>IF(AND(Shotgun!B109=7,Shotgun!V109="Yes"),1,0)</f>
        <v>0</v>
      </c>
      <c r="BV105">
        <f>IF(AND(Shotgun!B109=8,Shotgun!V109="Yes"),1,0)</f>
        <v>0</v>
      </c>
      <c r="BX105">
        <f>IF(AND(Melee!B107=1,Melee!S107="Yes"),1,0)</f>
        <v>0</v>
      </c>
      <c r="BY105">
        <f>IF(AND(Melee!B107=2,Melee!S107="Yes"),1,0)</f>
        <v>0</v>
      </c>
      <c r="BZ105">
        <f>IF(AND(Melee!B107=3,Melee!S107="Yes"),1,0)</f>
        <v>0</v>
      </c>
      <c r="CA105">
        <f>IF(AND(Melee!B107=4,Melee!S107="Yes"),1,0)</f>
        <v>0</v>
      </c>
      <c r="CB105">
        <f>IF(AND(Melee!B107=5,Melee!S107="Yes"),1,0)</f>
        <v>0</v>
      </c>
      <c r="CC105">
        <f>IF(AND(Melee!B107=6,Melee!S107="Yes"),1,0)</f>
        <v>0</v>
      </c>
      <c r="CD105">
        <f>IF(AND(Melee!B107=7,Melee!S107="Yes"),1,0)</f>
        <v>0</v>
      </c>
      <c r="CE105">
        <f>IF(AND(Melee!B107=8,Melee!S107="Yes"),1,0)</f>
        <v>0</v>
      </c>
      <c r="CG105">
        <f>IF(AND(Misc!B106=1,Misc!O106="Yes"),1,0)</f>
        <v>0</v>
      </c>
      <c r="CH105">
        <f>IF(AND(Misc!B106=2,Misc!O106="Yes"),1,0)</f>
        <v>0</v>
      </c>
      <c r="CI105">
        <f>IF(AND(Misc!B106=3,Misc!O106="Yes"),1,0)</f>
        <v>0</v>
      </c>
      <c r="CJ105">
        <f>IF(AND(Misc!B106=4,Misc!O106="Yes"),1,0)</f>
        <v>0</v>
      </c>
      <c r="CK105">
        <f>IF(AND(Misc!B106=5,Misc!O106="Yes"),1,0)</f>
        <v>0</v>
      </c>
      <c r="CL105">
        <f>IF(AND(Misc!B106=6,Misc!O106="Yes"),1,0)</f>
        <v>0</v>
      </c>
      <c r="CM105">
        <f>IF(AND(Misc!B106=7,Misc!O106="Yes"),1,0)</f>
        <v>0</v>
      </c>
      <c r="CN105">
        <f>IF(AND(Misc!B106=8,Misc!O106="Yes"),1,0)</f>
        <v>0</v>
      </c>
    </row>
    <row r="106" spans="4:92">
      <c r="D106">
        <f>IF(AND(Handgun!B109=1,Handgun!V109="Yes"),1,0)</f>
        <v>0</v>
      </c>
      <c r="E106">
        <f>IF(AND(Handgun!B109=2,Handgun!V109="Yes"),1,0)</f>
        <v>0</v>
      </c>
      <c r="F106">
        <f>IF(AND(Handgun!B109=3,Handgun!V109="Yes"),1,0)</f>
        <v>0</v>
      </c>
      <c r="G106">
        <f>IF(AND(Handgun!B109=4,Handgun!V109="Yes"),1,0)</f>
        <v>0</v>
      </c>
      <c r="H106">
        <f>IF(AND(Handgun!B109=5,Handgun!V109="Yes"),1,0)</f>
        <v>0</v>
      </c>
      <c r="I106">
        <f>IF(AND(Handgun!B109=6,Handgun!V109="Yes"),1,0)</f>
        <v>0</v>
      </c>
      <c r="J106">
        <f>IF(AND(Handgun!B109=7,Handgun!V109="Yes"),1,0)</f>
        <v>0</v>
      </c>
      <c r="K106">
        <f>IF(AND(Handgun!B109=8,Handgun!V109="Yes"),1,0)</f>
        <v>0</v>
      </c>
      <c r="M106">
        <f>IF(AND(Revolver!B109=1,Revolver!V109="Yes"),1,0)</f>
        <v>0</v>
      </c>
      <c r="N106">
        <f>IF(AND(Revolver!B109=1,Revolver!V109="Yes"),1,0)</f>
        <v>0</v>
      </c>
      <c r="O106">
        <f>IF(AND(Revolver!B109=1,Revolver!V109="Yes"),1,0)</f>
        <v>0</v>
      </c>
      <c r="P106">
        <f>IF(AND(Revolver!B109=1,Revolver!V109="Yes"),1,0)</f>
        <v>0</v>
      </c>
      <c r="Q106">
        <f>IF(AND(Revolver!B109=5,Revolver!V109="Yes"),1,0)</f>
        <v>0</v>
      </c>
      <c r="R106">
        <f>IF(AND(Revolver!B109=6,Revolver!V109="Yes"),1,0)</f>
        <v>0</v>
      </c>
      <c r="S106">
        <f>IF(AND(Revolver!B109=7,Revolver!V109="Yes"),1,0)</f>
        <v>0</v>
      </c>
      <c r="T106">
        <f>IF(AND(Revolver!B109=8,Revolver!V109="Yes"),1,0)</f>
        <v>0</v>
      </c>
      <c r="V106">
        <f>IF(AND(SMG!B110=1,SMG!V110="Yes"),1,0)</f>
        <v>0</v>
      </c>
      <c r="W106">
        <f>IF(AND(SMG!B110=2,SMG!V110="Yes"),1,0)</f>
        <v>0</v>
      </c>
      <c r="X106">
        <f>IF(AND(SMG!B110=3,SMG!V110="Yes"),1,0)</f>
        <v>0</v>
      </c>
      <c r="Y106">
        <f>IF(AND(SMG!B110=4,SMG!V110="Yes"),1,0)</f>
        <v>0</v>
      </c>
      <c r="Z106">
        <f>IF(AND(SMG!B110=5,SMG!V110="Yes"),1,0)</f>
        <v>0</v>
      </c>
      <c r="AA106">
        <f>IF(AND(SMG!B110=6,SMG!V110="Yes"),1,0)</f>
        <v>0</v>
      </c>
      <c r="AB106">
        <f>IF(AND(SMG!B110=7,SMG!V110="Yes"),1,0)</f>
        <v>0</v>
      </c>
      <c r="AC106">
        <f>IF(AND(SMG!B110=8,SMG!V110="Yes"),1,0)</f>
        <v>0</v>
      </c>
      <c r="AE106">
        <f>IF(AND(Rifle!B109=1,Rifle!V109="Yes"),1,0)</f>
        <v>0</v>
      </c>
      <c r="AF106">
        <f>IF(AND(Rifle!B109=2,Rifle!V109="Yes"),1,0)</f>
        <v>0</v>
      </c>
      <c r="AG106">
        <f>IF(AND(Rifle!B109=3,Rifle!V109="Yes"),1,0)</f>
        <v>0</v>
      </c>
      <c r="AH106">
        <f>IF(AND(Rifle!B109=4,Rifle!V109="Yes"),1,0)</f>
        <v>0</v>
      </c>
      <c r="AI106">
        <f>IF(AND(Rifle!B109=5,Rifle!V109="Yes"),1,0)</f>
        <v>0</v>
      </c>
      <c r="AJ106">
        <f>IF(AND(Rifle!B109=6,Rifle!V109="Yes"),1,0)</f>
        <v>0</v>
      </c>
      <c r="AK106">
        <f>IF(AND(Rifle!B109=7,Rifle!V109="Yes"),1,0)</f>
        <v>0</v>
      </c>
      <c r="AL106">
        <f>IF(AND(Rifle!B109=8,Rifle!V109="Yes"),1,0)</f>
        <v>0</v>
      </c>
      <c r="AN106">
        <f>IF(AND('Sniper Rifle'!B109=1,'Sniper Rifle'!V109="Yes"),1,0)</f>
        <v>0</v>
      </c>
      <c r="AO106">
        <f>IF(AND('Sniper Rifle'!B109=2,'Sniper Rifle'!V109="Yes"),1,0)</f>
        <v>0</v>
      </c>
      <c r="AP106">
        <f>IF(AND('Sniper Rifle'!B109=3,'Sniper Rifle'!V109="Yes"),1,0)</f>
        <v>0</v>
      </c>
      <c r="AQ106">
        <f>IF(AND('Sniper Rifle'!B109=4,'Sniper Rifle'!V109="Yes"),1,0)</f>
        <v>0</v>
      </c>
      <c r="AR106">
        <f>IF(AND('Sniper Rifle'!B109=5,'Sniper Rifle'!V109="Yes"),1,0)</f>
        <v>0</v>
      </c>
      <c r="AS106">
        <f>IF(AND('Sniper Rifle'!B109=6,'Sniper Rifle'!V109="Yes"),1,0)</f>
        <v>0</v>
      </c>
      <c r="AT106">
        <f>IF(AND('Sniper Rifle'!B109=7,'Sniper Rifle'!V109="Yes"),1,0)</f>
        <v>0</v>
      </c>
      <c r="AU106">
        <f>IF(AND('Sniper Rifle'!B109=8,'Sniper Rifle'!V109="Yes"),1,0)</f>
        <v>0</v>
      </c>
      <c r="AW106">
        <f>IF(AND('Spacer Rifle'!B109=1,'Spacer Rifle'!V109="Yes"),1,0)</f>
        <v>0</v>
      </c>
      <c r="AX106">
        <f>IF(AND('Spacer Rifle'!B109=2,'Spacer Rifle'!V109="Yes"),1,0)</f>
        <v>0</v>
      </c>
      <c r="AY106">
        <f>IF(AND('Spacer Rifle'!B109=3,'Spacer Rifle'!V109="Yes"),1,0)</f>
        <v>0</v>
      </c>
      <c r="AZ106">
        <f>IF(AND('Spacer Rifle'!B109=4,'Spacer Rifle'!V109="Yes"),1,0)</f>
        <v>0</v>
      </c>
      <c r="BA106">
        <f>IF(AND('Spacer Rifle'!B109=5,'Spacer Rifle'!V109="Yes"),1,0)</f>
        <v>0</v>
      </c>
      <c r="BB106">
        <f>IF(AND('Spacer Rifle'!B109=6,'Spacer Rifle'!V109="Yes"),1,0)</f>
        <v>0</v>
      </c>
      <c r="BC106">
        <f>IF(AND('Spacer Rifle'!B109=7,'Spacer Rifle'!V109="Yes"),1,0)</f>
        <v>0</v>
      </c>
      <c r="BD106">
        <f>IF(AND('Spacer Rifle'!B109=8,'Spacer Rifle'!V109="Yes"),1,0)</f>
        <v>0</v>
      </c>
      <c r="BF106">
        <f>IF(AND(LMG!B110=1,LMG!V110="Yes"),1,0)</f>
        <v>0</v>
      </c>
      <c r="BG106">
        <f>IF(AND(LMG!B110=2,LMG!V110="Yes"),1,0)</f>
        <v>0</v>
      </c>
      <c r="BH106">
        <f>IF(AND(LMG!B110=3,LMG!V110="Yes"),1,0)</f>
        <v>0</v>
      </c>
      <c r="BI106">
        <f>IF(AND(LMG!B110=4,LMG!V110="Yes"),1,0)</f>
        <v>0</v>
      </c>
      <c r="BJ106">
        <f>IF(AND(LMG!B110=5,LMG!V110="Yes"),1,0)</f>
        <v>0</v>
      </c>
      <c r="BK106">
        <f>IF(AND(LMG!B110=6,LMG!V110="Yes"),1,0)</f>
        <v>0</v>
      </c>
      <c r="BL106">
        <f>IF(AND(LMG!B110=7,LMG!V110="Yes"),1,0)</f>
        <v>0</v>
      </c>
      <c r="BM106">
        <f>IF(AND(LMG!B110=8,LMG!V110="Yes"),1,0)</f>
        <v>0</v>
      </c>
      <c r="BO106">
        <f>IF(AND(Shotgun!B110=1,Shotgun!V110="Yes"),1,0)</f>
        <v>0</v>
      </c>
      <c r="BP106">
        <f>IF(AND(Shotgun!B110=2,Shotgun!V110="Yes"),1,0)</f>
        <v>0</v>
      </c>
      <c r="BQ106">
        <f>IF(AND(Shotgun!B110=3,Shotgun!V110="Yes"),1,0)</f>
        <v>0</v>
      </c>
      <c r="BR106">
        <f>IF(AND(Shotgun!B110=4,Shotgun!V110="Yes"),1,0)</f>
        <v>0</v>
      </c>
      <c r="BS106">
        <f>IF(AND(Shotgun!B110=5,Shotgun!V110="Yes"),1,0)</f>
        <v>0</v>
      </c>
      <c r="BT106">
        <f>IF(AND(Shotgun!B110=6,Shotgun!V110="Yes"),1,0)</f>
        <v>0</v>
      </c>
      <c r="BU106">
        <f>IF(AND(Shotgun!B110=7,Shotgun!V110="Yes"),1,0)</f>
        <v>0</v>
      </c>
      <c r="BV106">
        <f>IF(AND(Shotgun!B110=8,Shotgun!V110="Yes"),1,0)</f>
        <v>0</v>
      </c>
      <c r="BX106">
        <f>IF(AND(Melee!B108=1,Melee!S108="Yes"),1,0)</f>
        <v>0</v>
      </c>
      <c r="BY106">
        <f>IF(AND(Melee!B108=2,Melee!S108="Yes"),1,0)</f>
        <v>0</v>
      </c>
      <c r="BZ106">
        <f>IF(AND(Melee!B108=3,Melee!S108="Yes"),1,0)</f>
        <v>0</v>
      </c>
      <c r="CA106">
        <f>IF(AND(Melee!B108=4,Melee!S108="Yes"),1,0)</f>
        <v>0</v>
      </c>
      <c r="CB106">
        <f>IF(AND(Melee!B108=5,Melee!S108="Yes"),1,0)</f>
        <v>0</v>
      </c>
      <c r="CC106">
        <f>IF(AND(Melee!B108=6,Melee!S108="Yes"),1,0)</f>
        <v>0</v>
      </c>
      <c r="CD106">
        <f>IF(AND(Melee!B108=7,Melee!S108="Yes"),1,0)</f>
        <v>0</v>
      </c>
      <c r="CE106">
        <f>IF(AND(Melee!B108=8,Melee!S108="Yes"),1,0)</f>
        <v>0</v>
      </c>
      <c r="CG106">
        <f>IF(AND(Misc!B107=1,Misc!O107="Yes"),1,0)</f>
        <v>0</v>
      </c>
      <c r="CH106">
        <f>IF(AND(Misc!B107=2,Misc!O107="Yes"),1,0)</f>
        <v>0</v>
      </c>
      <c r="CI106">
        <f>IF(AND(Misc!B107=3,Misc!O107="Yes"),1,0)</f>
        <v>0</v>
      </c>
      <c r="CJ106">
        <f>IF(AND(Misc!B107=4,Misc!O107="Yes"),1,0)</f>
        <v>0</v>
      </c>
      <c r="CK106">
        <f>IF(AND(Misc!B107=5,Misc!O107="Yes"),1,0)</f>
        <v>0</v>
      </c>
      <c r="CL106">
        <f>IF(AND(Misc!B107=6,Misc!O107="Yes"),1,0)</f>
        <v>0</v>
      </c>
      <c r="CM106">
        <f>IF(AND(Misc!B107=7,Misc!O107="Yes"),1,0)</f>
        <v>0</v>
      </c>
      <c r="CN106">
        <f>IF(AND(Misc!B107=8,Misc!O107="Yes"),1,0)</f>
        <v>0</v>
      </c>
    </row>
    <row r="107" spans="4:92">
      <c r="D107">
        <f>IF(AND(Handgun!B110=1,Handgun!V110="Yes"),1,0)</f>
        <v>0</v>
      </c>
      <c r="E107">
        <f>IF(AND(Handgun!B110=2,Handgun!V110="Yes"),1,0)</f>
        <v>0</v>
      </c>
      <c r="F107">
        <f>IF(AND(Handgun!B110=3,Handgun!V110="Yes"),1,0)</f>
        <v>0</v>
      </c>
      <c r="G107">
        <f>IF(AND(Handgun!B110=4,Handgun!V110="Yes"),1,0)</f>
        <v>0</v>
      </c>
      <c r="H107">
        <f>IF(AND(Handgun!B110=5,Handgun!V110="Yes"),1,0)</f>
        <v>0</v>
      </c>
      <c r="I107">
        <f>IF(AND(Handgun!B110=6,Handgun!V110="Yes"),1,0)</f>
        <v>0</v>
      </c>
      <c r="J107">
        <f>IF(AND(Handgun!B110=7,Handgun!V110="Yes"),1,0)</f>
        <v>0</v>
      </c>
      <c r="K107">
        <f>IF(AND(Handgun!B110=8,Handgun!V110="Yes"),1,0)</f>
        <v>0</v>
      </c>
      <c r="M107">
        <f>IF(AND(Revolver!B110=1,Revolver!V110="Yes"),1,0)</f>
        <v>0</v>
      </c>
      <c r="N107">
        <f>IF(AND(Revolver!B110=1,Revolver!V110="Yes"),1,0)</f>
        <v>0</v>
      </c>
      <c r="O107">
        <f>IF(AND(Revolver!B110=1,Revolver!V110="Yes"),1,0)</f>
        <v>0</v>
      </c>
      <c r="P107">
        <f>IF(AND(Revolver!B110=1,Revolver!V110="Yes"),1,0)</f>
        <v>0</v>
      </c>
      <c r="Q107">
        <f>IF(AND(Revolver!B110=5,Revolver!V110="Yes"),1,0)</f>
        <v>0</v>
      </c>
      <c r="R107">
        <f>IF(AND(Revolver!B110=6,Revolver!V110="Yes"),1,0)</f>
        <v>0</v>
      </c>
      <c r="S107">
        <f>IF(AND(Revolver!B110=7,Revolver!V110="Yes"),1,0)</f>
        <v>0</v>
      </c>
      <c r="T107">
        <f>IF(AND(Revolver!B110=8,Revolver!V110="Yes"),1,0)</f>
        <v>0</v>
      </c>
      <c r="V107">
        <f>IF(AND(SMG!B111=1,SMG!V111="Yes"),1,0)</f>
        <v>0</v>
      </c>
      <c r="W107">
        <f>IF(AND(SMG!B111=2,SMG!V111="Yes"),1,0)</f>
        <v>0</v>
      </c>
      <c r="X107">
        <f>IF(AND(SMG!B111=3,SMG!V111="Yes"),1,0)</f>
        <v>0</v>
      </c>
      <c r="Y107">
        <f>IF(AND(SMG!B111=4,SMG!V111="Yes"),1,0)</f>
        <v>0</v>
      </c>
      <c r="Z107">
        <f>IF(AND(SMG!B111=5,SMG!V111="Yes"),1,0)</f>
        <v>0</v>
      </c>
      <c r="AA107">
        <f>IF(AND(SMG!B111=6,SMG!V111="Yes"),1,0)</f>
        <v>0</v>
      </c>
      <c r="AB107">
        <f>IF(AND(SMG!B111=7,SMG!V111="Yes"),1,0)</f>
        <v>0</v>
      </c>
      <c r="AC107">
        <f>IF(AND(SMG!B111=8,SMG!V111="Yes"),1,0)</f>
        <v>0</v>
      </c>
      <c r="AE107">
        <f>IF(AND(Rifle!B110=1,Rifle!V110="Yes"),1,0)</f>
        <v>0</v>
      </c>
      <c r="AF107">
        <f>IF(AND(Rifle!B110=2,Rifle!V110="Yes"),1,0)</f>
        <v>0</v>
      </c>
      <c r="AG107">
        <f>IF(AND(Rifle!B110=3,Rifle!V110="Yes"),1,0)</f>
        <v>0</v>
      </c>
      <c r="AH107">
        <f>IF(AND(Rifle!B110=4,Rifle!V110="Yes"),1,0)</f>
        <v>0</v>
      </c>
      <c r="AI107">
        <f>IF(AND(Rifle!B110=5,Rifle!V110="Yes"),1,0)</f>
        <v>0</v>
      </c>
      <c r="AJ107">
        <f>IF(AND(Rifle!B110=6,Rifle!V110="Yes"),1,0)</f>
        <v>0</v>
      </c>
      <c r="AK107">
        <f>IF(AND(Rifle!B110=7,Rifle!V110="Yes"),1,0)</f>
        <v>0</v>
      </c>
      <c r="AL107">
        <f>IF(AND(Rifle!B110=8,Rifle!V110="Yes"),1,0)</f>
        <v>0</v>
      </c>
      <c r="AN107">
        <f>IF(AND('Sniper Rifle'!B110=1,'Sniper Rifle'!V110="Yes"),1,0)</f>
        <v>0</v>
      </c>
      <c r="AO107">
        <f>IF(AND('Sniper Rifle'!B110=2,'Sniper Rifle'!V110="Yes"),1,0)</f>
        <v>0</v>
      </c>
      <c r="AP107">
        <f>IF(AND('Sniper Rifle'!B110=3,'Sniper Rifle'!V110="Yes"),1,0)</f>
        <v>0</v>
      </c>
      <c r="AQ107">
        <f>IF(AND('Sniper Rifle'!B110=4,'Sniper Rifle'!V110="Yes"),1,0)</f>
        <v>0</v>
      </c>
      <c r="AR107">
        <f>IF(AND('Sniper Rifle'!B110=5,'Sniper Rifle'!V110="Yes"),1,0)</f>
        <v>0</v>
      </c>
      <c r="AS107">
        <f>IF(AND('Sniper Rifle'!B110=6,'Sniper Rifle'!V110="Yes"),1,0)</f>
        <v>0</v>
      </c>
      <c r="AT107">
        <f>IF(AND('Sniper Rifle'!B110=7,'Sniper Rifle'!V110="Yes"),1,0)</f>
        <v>0</v>
      </c>
      <c r="AU107">
        <f>IF(AND('Sniper Rifle'!B110=8,'Sniper Rifle'!V110="Yes"),1,0)</f>
        <v>0</v>
      </c>
      <c r="AW107">
        <f>IF(AND('Spacer Rifle'!B110=1,'Spacer Rifle'!V110="Yes"),1,0)</f>
        <v>0</v>
      </c>
      <c r="AX107">
        <f>IF(AND('Spacer Rifle'!B110=2,'Spacer Rifle'!V110="Yes"),1,0)</f>
        <v>0</v>
      </c>
      <c r="AY107">
        <f>IF(AND('Spacer Rifle'!B110=3,'Spacer Rifle'!V110="Yes"),1,0)</f>
        <v>0</v>
      </c>
      <c r="AZ107">
        <f>IF(AND('Spacer Rifle'!B110=4,'Spacer Rifle'!V110="Yes"),1,0)</f>
        <v>0</v>
      </c>
      <c r="BA107">
        <f>IF(AND('Spacer Rifle'!B110=5,'Spacer Rifle'!V110="Yes"),1,0)</f>
        <v>0</v>
      </c>
      <c r="BB107">
        <f>IF(AND('Spacer Rifle'!B110=6,'Spacer Rifle'!V110="Yes"),1,0)</f>
        <v>0</v>
      </c>
      <c r="BC107">
        <f>IF(AND('Spacer Rifle'!B110=7,'Spacer Rifle'!V110="Yes"),1,0)</f>
        <v>0</v>
      </c>
      <c r="BD107">
        <f>IF(AND('Spacer Rifle'!B110=8,'Spacer Rifle'!V110="Yes"),1,0)</f>
        <v>0</v>
      </c>
      <c r="BF107">
        <f>IF(AND(LMG!B111=1,LMG!V111="Yes"),1,0)</f>
        <v>0</v>
      </c>
      <c r="BG107">
        <f>IF(AND(LMG!B111=2,LMG!V111="Yes"),1,0)</f>
        <v>0</v>
      </c>
      <c r="BH107">
        <f>IF(AND(LMG!B111=3,LMG!V111="Yes"),1,0)</f>
        <v>0</v>
      </c>
      <c r="BI107">
        <f>IF(AND(LMG!B111=4,LMG!V111="Yes"),1,0)</f>
        <v>0</v>
      </c>
      <c r="BJ107">
        <f>IF(AND(LMG!B111=5,LMG!V111="Yes"),1,0)</f>
        <v>0</v>
      </c>
      <c r="BK107">
        <f>IF(AND(LMG!B111=6,LMG!V111="Yes"),1,0)</f>
        <v>0</v>
      </c>
      <c r="BL107">
        <f>IF(AND(LMG!B111=7,LMG!V111="Yes"),1,0)</f>
        <v>0</v>
      </c>
      <c r="BM107">
        <f>IF(AND(LMG!B111=8,LMG!V111="Yes"),1,0)</f>
        <v>0</v>
      </c>
      <c r="BO107">
        <f>IF(AND(Shotgun!B111=1,Shotgun!V111="Yes"),1,0)</f>
        <v>0</v>
      </c>
      <c r="BP107">
        <f>IF(AND(Shotgun!B111=2,Shotgun!V111="Yes"),1,0)</f>
        <v>0</v>
      </c>
      <c r="BQ107">
        <f>IF(AND(Shotgun!B111=3,Shotgun!V111="Yes"),1,0)</f>
        <v>0</v>
      </c>
      <c r="BR107">
        <f>IF(AND(Shotgun!B111=4,Shotgun!V111="Yes"),1,0)</f>
        <v>0</v>
      </c>
      <c r="BS107">
        <f>IF(AND(Shotgun!B111=5,Shotgun!V111="Yes"),1,0)</f>
        <v>0</v>
      </c>
      <c r="BT107">
        <f>IF(AND(Shotgun!B111=6,Shotgun!V111="Yes"),1,0)</f>
        <v>0</v>
      </c>
      <c r="BU107">
        <f>IF(AND(Shotgun!B111=7,Shotgun!V111="Yes"),1,0)</f>
        <v>0</v>
      </c>
      <c r="BV107">
        <f>IF(AND(Shotgun!B111=8,Shotgun!V111="Yes"),1,0)</f>
        <v>0</v>
      </c>
      <c r="BX107">
        <f>IF(AND(Melee!B109=1,Melee!S109="Yes"),1,0)</f>
        <v>0</v>
      </c>
      <c r="BY107">
        <f>IF(AND(Melee!B109=2,Melee!S109="Yes"),1,0)</f>
        <v>0</v>
      </c>
      <c r="BZ107">
        <f>IF(AND(Melee!B109=3,Melee!S109="Yes"),1,0)</f>
        <v>0</v>
      </c>
      <c r="CA107">
        <f>IF(AND(Melee!B109=4,Melee!S109="Yes"),1,0)</f>
        <v>0</v>
      </c>
      <c r="CB107">
        <f>IF(AND(Melee!B109=5,Melee!S109="Yes"),1,0)</f>
        <v>0</v>
      </c>
      <c r="CC107">
        <f>IF(AND(Melee!B109=6,Melee!S109="Yes"),1,0)</f>
        <v>0</v>
      </c>
      <c r="CD107">
        <f>IF(AND(Melee!B109=7,Melee!S109="Yes"),1,0)</f>
        <v>0</v>
      </c>
      <c r="CE107">
        <f>IF(AND(Melee!B109=8,Melee!S109="Yes"),1,0)</f>
        <v>0</v>
      </c>
      <c r="CG107">
        <f>IF(AND(Misc!B108=1,Misc!O108="Yes"),1,0)</f>
        <v>0</v>
      </c>
      <c r="CH107">
        <f>IF(AND(Misc!B108=2,Misc!O108="Yes"),1,0)</f>
        <v>0</v>
      </c>
      <c r="CI107">
        <f>IF(AND(Misc!B108=3,Misc!O108="Yes"),1,0)</f>
        <v>0</v>
      </c>
      <c r="CJ107">
        <f>IF(AND(Misc!B108=4,Misc!O108="Yes"),1,0)</f>
        <v>0</v>
      </c>
      <c r="CK107">
        <f>IF(AND(Misc!B108=5,Misc!O108="Yes"),1,0)</f>
        <v>0</v>
      </c>
      <c r="CL107">
        <f>IF(AND(Misc!B108=6,Misc!O108="Yes"),1,0)</f>
        <v>0</v>
      </c>
      <c r="CM107">
        <f>IF(AND(Misc!B108=7,Misc!O108="Yes"),1,0)</f>
        <v>0</v>
      </c>
      <c r="CN107">
        <f>IF(AND(Misc!B108=8,Misc!O108="Yes"),1,0)</f>
        <v>0</v>
      </c>
    </row>
    <row r="108" spans="4:92">
      <c r="D108">
        <f>IF(AND(Handgun!B111=1,Handgun!V111="Yes"),1,0)</f>
        <v>0</v>
      </c>
      <c r="E108">
        <f>IF(AND(Handgun!B111=2,Handgun!V111="Yes"),1,0)</f>
        <v>0</v>
      </c>
      <c r="F108">
        <f>IF(AND(Handgun!B111=3,Handgun!V111="Yes"),1,0)</f>
        <v>0</v>
      </c>
      <c r="G108">
        <f>IF(AND(Handgun!B111=4,Handgun!V111="Yes"),1,0)</f>
        <v>0</v>
      </c>
      <c r="H108">
        <f>IF(AND(Handgun!B111=5,Handgun!V111="Yes"),1,0)</f>
        <v>0</v>
      </c>
      <c r="I108">
        <f>IF(AND(Handgun!B111=6,Handgun!V111="Yes"),1,0)</f>
        <v>0</v>
      </c>
      <c r="J108">
        <f>IF(AND(Handgun!B111=7,Handgun!V111="Yes"),1,0)</f>
        <v>0</v>
      </c>
      <c r="K108">
        <f>IF(AND(Handgun!B111=8,Handgun!V111="Yes"),1,0)</f>
        <v>0</v>
      </c>
      <c r="M108">
        <f>IF(AND(Revolver!B111=1,Revolver!V111="Yes"),1,0)</f>
        <v>0</v>
      </c>
      <c r="N108">
        <f>IF(AND(Revolver!B111=1,Revolver!V111="Yes"),1,0)</f>
        <v>0</v>
      </c>
      <c r="O108">
        <f>IF(AND(Revolver!B111=1,Revolver!V111="Yes"),1,0)</f>
        <v>0</v>
      </c>
      <c r="P108">
        <f>IF(AND(Revolver!B111=1,Revolver!V111="Yes"),1,0)</f>
        <v>0</v>
      </c>
      <c r="Q108">
        <f>IF(AND(Revolver!B111=5,Revolver!V111="Yes"),1,0)</f>
        <v>0</v>
      </c>
      <c r="R108">
        <f>IF(AND(Revolver!B111=6,Revolver!V111="Yes"),1,0)</f>
        <v>0</v>
      </c>
      <c r="S108">
        <f>IF(AND(Revolver!B111=7,Revolver!V111="Yes"),1,0)</f>
        <v>0</v>
      </c>
      <c r="T108">
        <f>IF(AND(Revolver!B111=8,Revolver!V111="Yes"),1,0)</f>
        <v>0</v>
      </c>
      <c r="V108">
        <f>IF(AND(SMG!B112=1,SMG!V112="Yes"),1,0)</f>
        <v>0</v>
      </c>
      <c r="W108">
        <f>IF(AND(SMG!B112=2,SMG!V112="Yes"),1,0)</f>
        <v>0</v>
      </c>
      <c r="X108">
        <f>IF(AND(SMG!B112=3,SMG!V112="Yes"),1,0)</f>
        <v>0</v>
      </c>
      <c r="Y108">
        <f>IF(AND(SMG!B112=4,SMG!V112="Yes"),1,0)</f>
        <v>0</v>
      </c>
      <c r="Z108">
        <f>IF(AND(SMG!B112=5,SMG!V112="Yes"),1,0)</f>
        <v>0</v>
      </c>
      <c r="AA108">
        <f>IF(AND(SMG!B112=6,SMG!V112="Yes"),1,0)</f>
        <v>0</v>
      </c>
      <c r="AB108">
        <f>IF(AND(SMG!B112=7,SMG!V112="Yes"),1,0)</f>
        <v>0</v>
      </c>
      <c r="AC108">
        <f>IF(AND(SMG!B112=8,SMG!V112="Yes"),1,0)</f>
        <v>0</v>
      </c>
      <c r="AE108">
        <f>IF(AND(Rifle!B111=1,Rifle!V111="Yes"),1,0)</f>
        <v>0</v>
      </c>
      <c r="AF108">
        <f>IF(AND(Rifle!B111=2,Rifle!V111="Yes"),1,0)</f>
        <v>0</v>
      </c>
      <c r="AG108">
        <f>IF(AND(Rifle!B111=3,Rifle!V111="Yes"),1,0)</f>
        <v>0</v>
      </c>
      <c r="AH108">
        <f>IF(AND(Rifle!B111=4,Rifle!V111="Yes"),1,0)</f>
        <v>0</v>
      </c>
      <c r="AI108">
        <f>IF(AND(Rifle!B111=5,Rifle!V111="Yes"),1,0)</f>
        <v>0</v>
      </c>
      <c r="AJ108">
        <f>IF(AND(Rifle!B111=6,Rifle!V111="Yes"),1,0)</f>
        <v>0</v>
      </c>
      <c r="AK108">
        <f>IF(AND(Rifle!B111=7,Rifle!V111="Yes"),1,0)</f>
        <v>0</v>
      </c>
      <c r="AL108">
        <f>IF(AND(Rifle!B111=8,Rifle!V111="Yes"),1,0)</f>
        <v>0</v>
      </c>
      <c r="AN108">
        <f>IF(AND('Sniper Rifle'!B111=1,'Sniper Rifle'!V111="Yes"),1,0)</f>
        <v>0</v>
      </c>
      <c r="AO108">
        <f>IF(AND('Sniper Rifle'!B111=2,'Sniper Rifle'!V111="Yes"),1,0)</f>
        <v>0</v>
      </c>
      <c r="AP108">
        <f>IF(AND('Sniper Rifle'!B111=3,'Sniper Rifle'!V111="Yes"),1,0)</f>
        <v>0</v>
      </c>
      <c r="AQ108">
        <f>IF(AND('Sniper Rifle'!B111=4,'Sniper Rifle'!V111="Yes"),1,0)</f>
        <v>0</v>
      </c>
      <c r="AR108">
        <f>IF(AND('Sniper Rifle'!B111=5,'Sniper Rifle'!V111="Yes"),1,0)</f>
        <v>0</v>
      </c>
      <c r="AS108">
        <f>IF(AND('Sniper Rifle'!B111=6,'Sniper Rifle'!V111="Yes"),1,0)</f>
        <v>0</v>
      </c>
      <c r="AT108">
        <f>IF(AND('Sniper Rifle'!B111=7,'Sniper Rifle'!V111="Yes"),1,0)</f>
        <v>0</v>
      </c>
      <c r="AU108">
        <f>IF(AND('Sniper Rifle'!B111=8,'Sniper Rifle'!V111="Yes"),1,0)</f>
        <v>0</v>
      </c>
      <c r="AW108">
        <f>IF(AND('Spacer Rifle'!B111=1,'Spacer Rifle'!V111="Yes"),1,0)</f>
        <v>0</v>
      </c>
      <c r="AX108">
        <f>IF(AND('Spacer Rifle'!B111=2,'Spacer Rifle'!V111="Yes"),1,0)</f>
        <v>0</v>
      </c>
      <c r="AY108">
        <f>IF(AND('Spacer Rifle'!B111=3,'Spacer Rifle'!V111="Yes"),1,0)</f>
        <v>0</v>
      </c>
      <c r="AZ108">
        <f>IF(AND('Spacer Rifle'!B111=4,'Spacer Rifle'!V111="Yes"),1,0)</f>
        <v>0</v>
      </c>
      <c r="BA108">
        <f>IF(AND('Spacer Rifle'!B111=5,'Spacer Rifle'!V111="Yes"),1,0)</f>
        <v>0</v>
      </c>
      <c r="BB108">
        <f>IF(AND('Spacer Rifle'!B111=6,'Spacer Rifle'!V111="Yes"),1,0)</f>
        <v>0</v>
      </c>
      <c r="BC108">
        <f>IF(AND('Spacer Rifle'!B111=7,'Spacer Rifle'!V111="Yes"),1,0)</f>
        <v>0</v>
      </c>
      <c r="BD108">
        <f>IF(AND('Spacer Rifle'!B111=8,'Spacer Rifle'!V111="Yes"),1,0)</f>
        <v>0</v>
      </c>
      <c r="BF108">
        <f>IF(AND(LMG!B112=1,LMG!V112="Yes"),1,0)</f>
        <v>0</v>
      </c>
      <c r="BG108">
        <f>IF(AND(LMG!B112=2,LMG!V112="Yes"),1,0)</f>
        <v>0</v>
      </c>
      <c r="BH108">
        <f>IF(AND(LMG!B112=3,LMG!V112="Yes"),1,0)</f>
        <v>0</v>
      </c>
      <c r="BI108">
        <f>IF(AND(LMG!B112=4,LMG!V112="Yes"),1,0)</f>
        <v>0</v>
      </c>
      <c r="BJ108">
        <f>IF(AND(LMG!B112=5,LMG!V112="Yes"),1,0)</f>
        <v>0</v>
      </c>
      <c r="BK108">
        <f>IF(AND(LMG!B112=6,LMG!V112="Yes"),1,0)</f>
        <v>0</v>
      </c>
      <c r="BL108">
        <f>IF(AND(LMG!B112=7,LMG!V112="Yes"),1,0)</f>
        <v>0</v>
      </c>
      <c r="BM108">
        <f>IF(AND(LMG!B112=8,LMG!V112="Yes"),1,0)</f>
        <v>0</v>
      </c>
      <c r="BO108">
        <f>IF(AND(Shotgun!B112=1,Shotgun!V112="Yes"),1,0)</f>
        <v>0</v>
      </c>
      <c r="BP108">
        <f>IF(AND(Shotgun!B112=2,Shotgun!V112="Yes"),1,0)</f>
        <v>0</v>
      </c>
      <c r="BQ108">
        <f>IF(AND(Shotgun!B112=3,Shotgun!V112="Yes"),1,0)</f>
        <v>0</v>
      </c>
      <c r="BR108">
        <f>IF(AND(Shotgun!B112=4,Shotgun!V112="Yes"),1,0)</f>
        <v>0</v>
      </c>
      <c r="BS108">
        <f>IF(AND(Shotgun!B112=5,Shotgun!V112="Yes"),1,0)</f>
        <v>0</v>
      </c>
      <c r="BT108">
        <f>IF(AND(Shotgun!B112=6,Shotgun!V112="Yes"),1,0)</f>
        <v>0</v>
      </c>
      <c r="BU108">
        <f>IF(AND(Shotgun!B112=7,Shotgun!V112="Yes"),1,0)</f>
        <v>0</v>
      </c>
      <c r="BV108">
        <f>IF(AND(Shotgun!B112=8,Shotgun!V112="Yes"),1,0)</f>
        <v>0</v>
      </c>
      <c r="BX108">
        <f>IF(AND(Melee!B110=1,Melee!S110="Yes"),1,0)</f>
        <v>0</v>
      </c>
      <c r="BY108">
        <f>IF(AND(Melee!B110=2,Melee!S110="Yes"),1,0)</f>
        <v>0</v>
      </c>
      <c r="BZ108">
        <f>IF(AND(Melee!B110=3,Melee!S110="Yes"),1,0)</f>
        <v>0</v>
      </c>
      <c r="CA108">
        <f>IF(AND(Melee!B110=4,Melee!S110="Yes"),1,0)</f>
        <v>0</v>
      </c>
      <c r="CB108">
        <f>IF(AND(Melee!B110=5,Melee!S110="Yes"),1,0)</f>
        <v>0</v>
      </c>
      <c r="CC108">
        <f>IF(AND(Melee!B110=6,Melee!S110="Yes"),1,0)</f>
        <v>0</v>
      </c>
      <c r="CD108">
        <f>IF(AND(Melee!B110=7,Melee!S110="Yes"),1,0)</f>
        <v>0</v>
      </c>
      <c r="CE108">
        <f>IF(AND(Melee!B110=8,Melee!S110="Yes"),1,0)</f>
        <v>0</v>
      </c>
      <c r="CG108">
        <f>IF(AND(Misc!B109=1,Misc!O109="Yes"),1,0)</f>
        <v>0</v>
      </c>
      <c r="CH108">
        <f>IF(AND(Misc!B109=2,Misc!O109="Yes"),1,0)</f>
        <v>0</v>
      </c>
      <c r="CI108">
        <f>IF(AND(Misc!B109=3,Misc!O109="Yes"),1,0)</f>
        <v>0</v>
      </c>
      <c r="CJ108">
        <f>IF(AND(Misc!B109=4,Misc!O109="Yes"),1,0)</f>
        <v>0</v>
      </c>
      <c r="CK108">
        <f>IF(AND(Misc!B109=5,Misc!O109="Yes"),1,0)</f>
        <v>0</v>
      </c>
      <c r="CL108">
        <f>IF(AND(Misc!B109=6,Misc!O109="Yes"),1,0)</f>
        <v>0</v>
      </c>
      <c r="CM108">
        <f>IF(AND(Misc!B109=7,Misc!O109="Yes"),1,0)</f>
        <v>0</v>
      </c>
      <c r="CN108">
        <f>IF(AND(Misc!B109=8,Misc!O109="Yes"),1,0)</f>
        <v>0</v>
      </c>
    </row>
    <row r="109" spans="4:92">
      <c r="D109">
        <f>IF(AND(Handgun!B112=1,Handgun!V112="Yes"),1,0)</f>
        <v>0</v>
      </c>
      <c r="E109">
        <f>IF(AND(Handgun!B112=2,Handgun!V112="Yes"),1,0)</f>
        <v>0</v>
      </c>
      <c r="F109">
        <f>IF(AND(Handgun!B112=3,Handgun!V112="Yes"),1,0)</f>
        <v>0</v>
      </c>
      <c r="G109">
        <f>IF(AND(Handgun!B112=4,Handgun!V112="Yes"),1,0)</f>
        <v>0</v>
      </c>
      <c r="H109">
        <f>IF(AND(Handgun!B112=5,Handgun!V112="Yes"),1,0)</f>
        <v>0</v>
      </c>
      <c r="I109">
        <f>IF(AND(Handgun!B112=6,Handgun!V112="Yes"),1,0)</f>
        <v>0</v>
      </c>
      <c r="J109">
        <f>IF(AND(Handgun!B112=7,Handgun!V112="Yes"),1,0)</f>
        <v>0</v>
      </c>
      <c r="K109">
        <f>IF(AND(Handgun!B112=8,Handgun!V112="Yes"),1,0)</f>
        <v>0</v>
      </c>
      <c r="M109">
        <f>IF(AND(Revolver!B112=1,Revolver!V112="Yes"),1,0)</f>
        <v>0</v>
      </c>
      <c r="N109">
        <f>IF(AND(Revolver!B112=1,Revolver!V112="Yes"),1,0)</f>
        <v>0</v>
      </c>
      <c r="O109">
        <f>IF(AND(Revolver!B112=1,Revolver!V112="Yes"),1,0)</f>
        <v>0</v>
      </c>
      <c r="P109">
        <f>IF(AND(Revolver!B112=1,Revolver!V112="Yes"),1,0)</f>
        <v>0</v>
      </c>
      <c r="Q109">
        <f>IF(AND(Revolver!B112=5,Revolver!V112="Yes"),1,0)</f>
        <v>0</v>
      </c>
      <c r="R109">
        <f>IF(AND(Revolver!B112=6,Revolver!V112="Yes"),1,0)</f>
        <v>0</v>
      </c>
      <c r="S109">
        <f>IF(AND(Revolver!B112=7,Revolver!V112="Yes"),1,0)</f>
        <v>0</v>
      </c>
      <c r="T109">
        <f>IF(AND(Revolver!B112=8,Revolver!V112="Yes"),1,0)</f>
        <v>0</v>
      </c>
      <c r="V109">
        <f>IF(AND(SMG!B113=1,SMG!V113="Yes"),1,0)</f>
        <v>0</v>
      </c>
      <c r="W109">
        <f>IF(AND(SMG!B113=2,SMG!V113="Yes"),1,0)</f>
        <v>0</v>
      </c>
      <c r="X109">
        <f>IF(AND(SMG!B113=3,SMG!V113="Yes"),1,0)</f>
        <v>0</v>
      </c>
      <c r="Y109">
        <f>IF(AND(SMG!B113=4,SMG!V113="Yes"),1,0)</f>
        <v>0</v>
      </c>
      <c r="Z109">
        <f>IF(AND(SMG!B113=5,SMG!V113="Yes"),1,0)</f>
        <v>0</v>
      </c>
      <c r="AA109">
        <f>IF(AND(SMG!B113=6,SMG!V113="Yes"),1,0)</f>
        <v>0</v>
      </c>
      <c r="AB109">
        <f>IF(AND(SMG!B113=7,SMG!V113="Yes"),1,0)</f>
        <v>0</v>
      </c>
      <c r="AC109">
        <f>IF(AND(SMG!B113=8,SMG!V113="Yes"),1,0)</f>
        <v>0</v>
      </c>
      <c r="AE109">
        <f>IF(AND(Rifle!B112=1,Rifle!V112="Yes"),1,0)</f>
        <v>0</v>
      </c>
      <c r="AF109">
        <f>IF(AND(Rifle!B112=2,Rifle!V112="Yes"),1,0)</f>
        <v>0</v>
      </c>
      <c r="AG109">
        <f>IF(AND(Rifle!B112=3,Rifle!V112="Yes"),1,0)</f>
        <v>0</v>
      </c>
      <c r="AH109">
        <f>IF(AND(Rifle!B112=4,Rifle!V112="Yes"),1,0)</f>
        <v>0</v>
      </c>
      <c r="AI109">
        <f>IF(AND(Rifle!B112=5,Rifle!V112="Yes"),1,0)</f>
        <v>0</v>
      </c>
      <c r="AJ109">
        <f>IF(AND(Rifle!B112=6,Rifle!V112="Yes"),1,0)</f>
        <v>0</v>
      </c>
      <c r="AK109">
        <f>IF(AND(Rifle!B112=7,Rifle!V112="Yes"),1,0)</f>
        <v>0</v>
      </c>
      <c r="AL109">
        <f>IF(AND(Rifle!B112=8,Rifle!V112="Yes"),1,0)</f>
        <v>0</v>
      </c>
      <c r="AN109">
        <f>IF(AND('Sniper Rifle'!B112=1,'Sniper Rifle'!V112="Yes"),1,0)</f>
        <v>0</v>
      </c>
      <c r="AO109">
        <f>IF(AND('Sniper Rifle'!B112=2,'Sniper Rifle'!V112="Yes"),1,0)</f>
        <v>0</v>
      </c>
      <c r="AP109">
        <f>IF(AND('Sniper Rifle'!B112=3,'Sniper Rifle'!V112="Yes"),1,0)</f>
        <v>0</v>
      </c>
      <c r="AQ109">
        <f>IF(AND('Sniper Rifle'!B112=4,'Sniper Rifle'!V112="Yes"),1,0)</f>
        <v>0</v>
      </c>
      <c r="AR109">
        <f>IF(AND('Sniper Rifle'!B112=5,'Sniper Rifle'!V112="Yes"),1,0)</f>
        <v>0</v>
      </c>
      <c r="AS109">
        <f>IF(AND('Sniper Rifle'!B112=6,'Sniper Rifle'!V112="Yes"),1,0)</f>
        <v>0</v>
      </c>
      <c r="AT109">
        <f>IF(AND('Sniper Rifle'!B112=7,'Sniper Rifle'!V112="Yes"),1,0)</f>
        <v>0</v>
      </c>
      <c r="AU109">
        <f>IF(AND('Sniper Rifle'!B112=8,'Sniper Rifle'!V112="Yes"),1,0)</f>
        <v>0</v>
      </c>
      <c r="AW109">
        <f>IF(AND('Spacer Rifle'!B112=1,'Spacer Rifle'!V112="Yes"),1,0)</f>
        <v>0</v>
      </c>
      <c r="AX109">
        <f>IF(AND('Spacer Rifle'!B112=2,'Spacer Rifle'!V112="Yes"),1,0)</f>
        <v>0</v>
      </c>
      <c r="AY109">
        <f>IF(AND('Spacer Rifle'!B112=3,'Spacer Rifle'!V112="Yes"),1,0)</f>
        <v>0</v>
      </c>
      <c r="AZ109">
        <f>IF(AND('Spacer Rifle'!B112=4,'Spacer Rifle'!V112="Yes"),1,0)</f>
        <v>0</v>
      </c>
      <c r="BA109">
        <f>IF(AND('Spacer Rifle'!B112=5,'Spacer Rifle'!V112="Yes"),1,0)</f>
        <v>0</v>
      </c>
      <c r="BB109">
        <f>IF(AND('Spacer Rifle'!B112=6,'Spacer Rifle'!V112="Yes"),1,0)</f>
        <v>0</v>
      </c>
      <c r="BC109">
        <f>IF(AND('Spacer Rifle'!B112=7,'Spacer Rifle'!V112="Yes"),1,0)</f>
        <v>0</v>
      </c>
      <c r="BD109">
        <f>IF(AND('Spacer Rifle'!B112=8,'Spacer Rifle'!V112="Yes"),1,0)</f>
        <v>0</v>
      </c>
      <c r="BF109">
        <f>IF(AND(LMG!B113=1,LMG!V113="Yes"),1,0)</f>
        <v>0</v>
      </c>
      <c r="BG109">
        <f>IF(AND(LMG!B113=2,LMG!V113="Yes"),1,0)</f>
        <v>0</v>
      </c>
      <c r="BH109">
        <f>IF(AND(LMG!B113=3,LMG!V113="Yes"),1,0)</f>
        <v>0</v>
      </c>
      <c r="BI109">
        <f>IF(AND(LMG!B113=4,LMG!V113="Yes"),1,0)</f>
        <v>0</v>
      </c>
      <c r="BJ109">
        <f>IF(AND(LMG!B113=5,LMG!V113="Yes"),1,0)</f>
        <v>0</v>
      </c>
      <c r="BK109">
        <f>IF(AND(LMG!B113=6,LMG!V113="Yes"),1,0)</f>
        <v>0</v>
      </c>
      <c r="BL109">
        <f>IF(AND(LMG!B113=7,LMG!V113="Yes"),1,0)</f>
        <v>0</v>
      </c>
      <c r="BM109">
        <f>IF(AND(LMG!B113=8,LMG!V113="Yes"),1,0)</f>
        <v>0</v>
      </c>
      <c r="BO109">
        <f>IF(AND(Shotgun!B113=1,Shotgun!V113="Yes"),1,0)</f>
        <v>0</v>
      </c>
      <c r="BP109">
        <f>IF(AND(Shotgun!B113=2,Shotgun!V113="Yes"),1,0)</f>
        <v>0</v>
      </c>
      <c r="BQ109">
        <f>IF(AND(Shotgun!B113=3,Shotgun!V113="Yes"),1,0)</f>
        <v>0</v>
      </c>
      <c r="BR109">
        <f>IF(AND(Shotgun!B113=4,Shotgun!V113="Yes"),1,0)</f>
        <v>0</v>
      </c>
      <c r="BS109">
        <f>IF(AND(Shotgun!B113=5,Shotgun!V113="Yes"),1,0)</f>
        <v>0</v>
      </c>
      <c r="BT109">
        <f>IF(AND(Shotgun!B113=6,Shotgun!V113="Yes"),1,0)</f>
        <v>0</v>
      </c>
      <c r="BU109">
        <f>IF(AND(Shotgun!B113=7,Shotgun!V113="Yes"),1,0)</f>
        <v>0</v>
      </c>
      <c r="BV109">
        <f>IF(AND(Shotgun!B113=8,Shotgun!V113="Yes"),1,0)</f>
        <v>0</v>
      </c>
      <c r="BX109">
        <f>IF(AND(Melee!B111=1,Melee!S111="Yes"),1,0)</f>
        <v>0</v>
      </c>
      <c r="BY109">
        <f>IF(AND(Melee!B111=2,Melee!S111="Yes"),1,0)</f>
        <v>0</v>
      </c>
      <c r="BZ109">
        <f>IF(AND(Melee!B111=3,Melee!S111="Yes"),1,0)</f>
        <v>0</v>
      </c>
      <c r="CA109">
        <f>IF(AND(Melee!B111=4,Melee!S111="Yes"),1,0)</f>
        <v>0</v>
      </c>
      <c r="CB109">
        <f>IF(AND(Melee!B111=5,Melee!S111="Yes"),1,0)</f>
        <v>0</v>
      </c>
      <c r="CC109">
        <f>IF(AND(Melee!B111=6,Melee!S111="Yes"),1,0)</f>
        <v>0</v>
      </c>
      <c r="CD109">
        <f>IF(AND(Melee!B111=7,Melee!S111="Yes"),1,0)</f>
        <v>0</v>
      </c>
      <c r="CE109">
        <f>IF(AND(Melee!B111=8,Melee!S111="Yes"),1,0)</f>
        <v>0</v>
      </c>
      <c r="CG109">
        <f>IF(AND(Misc!B110=1,Misc!O110="Yes"),1,0)</f>
        <v>0</v>
      </c>
      <c r="CH109">
        <f>IF(AND(Misc!B110=2,Misc!O110="Yes"),1,0)</f>
        <v>0</v>
      </c>
      <c r="CI109">
        <f>IF(AND(Misc!B110=3,Misc!O110="Yes"),1,0)</f>
        <v>0</v>
      </c>
      <c r="CJ109">
        <f>IF(AND(Misc!B110=4,Misc!O110="Yes"),1,0)</f>
        <v>0</v>
      </c>
      <c r="CK109">
        <f>IF(AND(Misc!B110=5,Misc!O110="Yes"),1,0)</f>
        <v>0</v>
      </c>
      <c r="CL109">
        <f>IF(AND(Misc!B110=6,Misc!O110="Yes"),1,0)</f>
        <v>0</v>
      </c>
      <c r="CM109">
        <f>IF(AND(Misc!B110=7,Misc!O110="Yes"),1,0)</f>
        <v>0</v>
      </c>
      <c r="CN109">
        <f>IF(AND(Misc!B110=8,Misc!O110="Yes"),1,0)</f>
        <v>0</v>
      </c>
    </row>
    <row r="110" spans="4:92">
      <c r="D110">
        <f>IF(AND(Handgun!B113=1,Handgun!V113="Yes"),1,0)</f>
        <v>0</v>
      </c>
      <c r="E110">
        <f>IF(AND(Handgun!B113=2,Handgun!V113="Yes"),1,0)</f>
        <v>0</v>
      </c>
      <c r="F110">
        <f>IF(AND(Handgun!B113=3,Handgun!V113="Yes"),1,0)</f>
        <v>0</v>
      </c>
      <c r="G110">
        <f>IF(AND(Handgun!B113=4,Handgun!V113="Yes"),1,0)</f>
        <v>0</v>
      </c>
      <c r="H110">
        <f>IF(AND(Handgun!B113=5,Handgun!V113="Yes"),1,0)</f>
        <v>0</v>
      </c>
      <c r="I110">
        <f>IF(AND(Handgun!B113=6,Handgun!V113="Yes"),1,0)</f>
        <v>0</v>
      </c>
      <c r="J110">
        <f>IF(AND(Handgun!B113=7,Handgun!V113="Yes"),1,0)</f>
        <v>0</v>
      </c>
      <c r="K110">
        <f>IF(AND(Handgun!B113=8,Handgun!V113="Yes"),1,0)</f>
        <v>0</v>
      </c>
      <c r="M110">
        <f>IF(AND(Revolver!B113=1,Revolver!V113="Yes"),1,0)</f>
        <v>0</v>
      </c>
      <c r="N110">
        <f>IF(AND(Revolver!B113=1,Revolver!V113="Yes"),1,0)</f>
        <v>0</v>
      </c>
      <c r="O110">
        <f>IF(AND(Revolver!B113=1,Revolver!V113="Yes"),1,0)</f>
        <v>0</v>
      </c>
      <c r="P110">
        <f>IF(AND(Revolver!B113=1,Revolver!V113="Yes"),1,0)</f>
        <v>0</v>
      </c>
      <c r="Q110">
        <f>IF(AND(Revolver!B113=5,Revolver!V113="Yes"),1,0)</f>
        <v>0</v>
      </c>
      <c r="R110">
        <f>IF(AND(Revolver!B113=6,Revolver!V113="Yes"),1,0)</f>
        <v>0</v>
      </c>
      <c r="S110">
        <f>IF(AND(Revolver!B113=7,Revolver!V113="Yes"),1,0)</f>
        <v>0</v>
      </c>
      <c r="T110">
        <f>IF(AND(Revolver!B113=8,Revolver!V113="Yes"),1,0)</f>
        <v>0</v>
      </c>
      <c r="V110">
        <f>IF(AND(SMG!B114=1,SMG!V114="Yes"),1,0)</f>
        <v>0</v>
      </c>
      <c r="W110">
        <f>IF(AND(SMG!B114=2,SMG!V114="Yes"),1,0)</f>
        <v>0</v>
      </c>
      <c r="X110">
        <f>IF(AND(SMG!B114=3,SMG!V114="Yes"),1,0)</f>
        <v>0</v>
      </c>
      <c r="Y110">
        <f>IF(AND(SMG!B114=4,SMG!V114="Yes"),1,0)</f>
        <v>0</v>
      </c>
      <c r="Z110">
        <f>IF(AND(SMG!B114=5,SMG!V114="Yes"),1,0)</f>
        <v>0</v>
      </c>
      <c r="AA110">
        <f>IF(AND(SMG!B114=6,SMG!V114="Yes"),1,0)</f>
        <v>0</v>
      </c>
      <c r="AB110">
        <f>IF(AND(SMG!B114=7,SMG!V114="Yes"),1,0)</f>
        <v>0</v>
      </c>
      <c r="AC110">
        <f>IF(AND(SMG!B114=8,SMG!V114="Yes"),1,0)</f>
        <v>0</v>
      </c>
      <c r="AE110">
        <f>IF(AND(Rifle!B113=1,Rifle!V113="Yes"),1,0)</f>
        <v>0</v>
      </c>
      <c r="AF110">
        <f>IF(AND(Rifle!B113=2,Rifle!V113="Yes"),1,0)</f>
        <v>0</v>
      </c>
      <c r="AG110">
        <f>IF(AND(Rifle!B113=3,Rifle!V113="Yes"),1,0)</f>
        <v>0</v>
      </c>
      <c r="AH110">
        <f>IF(AND(Rifle!B113=4,Rifle!V113="Yes"),1,0)</f>
        <v>0</v>
      </c>
      <c r="AI110">
        <f>IF(AND(Rifle!B113=5,Rifle!V113="Yes"),1,0)</f>
        <v>0</v>
      </c>
      <c r="AJ110">
        <f>IF(AND(Rifle!B113=6,Rifle!V113="Yes"),1,0)</f>
        <v>0</v>
      </c>
      <c r="AK110">
        <f>IF(AND(Rifle!B113=7,Rifle!V113="Yes"),1,0)</f>
        <v>0</v>
      </c>
      <c r="AL110">
        <f>IF(AND(Rifle!B113=8,Rifle!V113="Yes"),1,0)</f>
        <v>0</v>
      </c>
      <c r="AN110">
        <f>IF(AND('Sniper Rifle'!B113=1,'Sniper Rifle'!V113="Yes"),1,0)</f>
        <v>0</v>
      </c>
      <c r="AO110">
        <f>IF(AND('Sniper Rifle'!B113=2,'Sniper Rifle'!V113="Yes"),1,0)</f>
        <v>0</v>
      </c>
      <c r="AP110">
        <f>IF(AND('Sniper Rifle'!B113=3,'Sniper Rifle'!V113="Yes"),1,0)</f>
        <v>0</v>
      </c>
      <c r="AQ110">
        <f>IF(AND('Sniper Rifle'!B113=4,'Sniper Rifle'!V113="Yes"),1,0)</f>
        <v>0</v>
      </c>
      <c r="AR110">
        <f>IF(AND('Sniper Rifle'!B113=5,'Sniper Rifle'!V113="Yes"),1,0)</f>
        <v>0</v>
      </c>
      <c r="AS110">
        <f>IF(AND('Sniper Rifle'!B113=6,'Sniper Rifle'!V113="Yes"),1,0)</f>
        <v>0</v>
      </c>
      <c r="AT110">
        <f>IF(AND('Sniper Rifle'!B113=7,'Sniper Rifle'!V113="Yes"),1,0)</f>
        <v>0</v>
      </c>
      <c r="AU110">
        <f>IF(AND('Sniper Rifle'!B113=8,'Sniper Rifle'!V113="Yes"),1,0)</f>
        <v>0</v>
      </c>
      <c r="AW110">
        <f>IF(AND('Spacer Rifle'!B113=1,'Spacer Rifle'!V113="Yes"),1,0)</f>
        <v>0</v>
      </c>
      <c r="AX110">
        <f>IF(AND('Spacer Rifle'!B113=2,'Spacer Rifle'!V113="Yes"),1,0)</f>
        <v>0</v>
      </c>
      <c r="AY110">
        <f>IF(AND('Spacer Rifle'!B113=3,'Spacer Rifle'!V113="Yes"),1,0)</f>
        <v>0</v>
      </c>
      <c r="AZ110">
        <f>IF(AND('Spacer Rifle'!B113=4,'Spacer Rifle'!V113="Yes"),1,0)</f>
        <v>0</v>
      </c>
      <c r="BA110">
        <f>IF(AND('Spacer Rifle'!B113=5,'Spacer Rifle'!V113="Yes"),1,0)</f>
        <v>0</v>
      </c>
      <c r="BB110">
        <f>IF(AND('Spacer Rifle'!B113=6,'Spacer Rifle'!V113="Yes"),1,0)</f>
        <v>0</v>
      </c>
      <c r="BC110">
        <f>IF(AND('Spacer Rifle'!B113=7,'Spacer Rifle'!V113="Yes"),1,0)</f>
        <v>0</v>
      </c>
      <c r="BD110">
        <f>IF(AND('Spacer Rifle'!B113=8,'Spacer Rifle'!V113="Yes"),1,0)</f>
        <v>0</v>
      </c>
      <c r="BF110">
        <f>IF(AND(LMG!B114=1,LMG!V114="Yes"),1,0)</f>
        <v>0</v>
      </c>
      <c r="BG110">
        <f>IF(AND(LMG!B114=2,LMG!V114="Yes"),1,0)</f>
        <v>0</v>
      </c>
      <c r="BH110">
        <f>IF(AND(LMG!B114=3,LMG!V114="Yes"),1,0)</f>
        <v>0</v>
      </c>
      <c r="BI110">
        <f>IF(AND(LMG!B114=4,LMG!V114="Yes"),1,0)</f>
        <v>0</v>
      </c>
      <c r="BJ110">
        <f>IF(AND(LMG!B114=5,LMG!V114="Yes"),1,0)</f>
        <v>0</v>
      </c>
      <c r="BK110">
        <f>IF(AND(LMG!B114=6,LMG!V114="Yes"),1,0)</f>
        <v>0</v>
      </c>
      <c r="BL110">
        <f>IF(AND(LMG!B114=7,LMG!V114="Yes"),1,0)</f>
        <v>0</v>
      </c>
      <c r="BM110">
        <f>IF(AND(LMG!B114=8,LMG!V114="Yes"),1,0)</f>
        <v>0</v>
      </c>
      <c r="BO110">
        <f>IF(AND(Shotgun!B114=1,Shotgun!V114="Yes"),1,0)</f>
        <v>0</v>
      </c>
      <c r="BP110">
        <f>IF(AND(Shotgun!B114=2,Shotgun!V114="Yes"),1,0)</f>
        <v>0</v>
      </c>
      <c r="BQ110">
        <f>IF(AND(Shotgun!B114=3,Shotgun!V114="Yes"),1,0)</f>
        <v>0</v>
      </c>
      <c r="BR110">
        <f>IF(AND(Shotgun!B114=4,Shotgun!V114="Yes"),1,0)</f>
        <v>0</v>
      </c>
      <c r="BS110">
        <f>IF(AND(Shotgun!B114=5,Shotgun!V114="Yes"),1,0)</f>
        <v>0</v>
      </c>
      <c r="BT110">
        <f>IF(AND(Shotgun!B114=6,Shotgun!V114="Yes"),1,0)</f>
        <v>0</v>
      </c>
      <c r="BU110">
        <f>IF(AND(Shotgun!B114=7,Shotgun!V114="Yes"),1,0)</f>
        <v>0</v>
      </c>
      <c r="BV110">
        <f>IF(AND(Shotgun!B114=8,Shotgun!V114="Yes"),1,0)</f>
        <v>0</v>
      </c>
      <c r="BX110">
        <f>IF(AND(Melee!B112=1,Melee!S112="Yes"),1,0)</f>
        <v>0</v>
      </c>
      <c r="BY110">
        <f>IF(AND(Melee!B112=2,Melee!S112="Yes"),1,0)</f>
        <v>0</v>
      </c>
      <c r="BZ110">
        <f>IF(AND(Melee!B112=3,Melee!S112="Yes"),1,0)</f>
        <v>0</v>
      </c>
      <c r="CA110">
        <f>IF(AND(Melee!B112=4,Melee!S112="Yes"),1,0)</f>
        <v>0</v>
      </c>
      <c r="CB110">
        <f>IF(AND(Melee!B112=5,Melee!S112="Yes"),1,0)</f>
        <v>0</v>
      </c>
      <c r="CC110">
        <f>IF(AND(Melee!B112=6,Melee!S112="Yes"),1,0)</f>
        <v>0</v>
      </c>
      <c r="CD110">
        <f>IF(AND(Melee!B112=7,Melee!S112="Yes"),1,0)</f>
        <v>0</v>
      </c>
      <c r="CE110">
        <f>IF(AND(Melee!B112=8,Melee!S112="Yes"),1,0)</f>
        <v>0</v>
      </c>
      <c r="CG110">
        <f>IF(AND(Misc!B111=1,Misc!O111="Yes"),1,0)</f>
        <v>0</v>
      </c>
      <c r="CH110">
        <f>IF(AND(Misc!B111=2,Misc!O111="Yes"),1,0)</f>
        <v>0</v>
      </c>
      <c r="CI110">
        <f>IF(AND(Misc!B111=3,Misc!O111="Yes"),1,0)</f>
        <v>0</v>
      </c>
      <c r="CJ110">
        <f>IF(AND(Misc!B111=4,Misc!O111="Yes"),1,0)</f>
        <v>0</v>
      </c>
      <c r="CK110">
        <f>IF(AND(Misc!B111=5,Misc!O111="Yes"),1,0)</f>
        <v>0</v>
      </c>
      <c r="CL110">
        <f>IF(AND(Misc!B111=6,Misc!O111="Yes"),1,0)</f>
        <v>0</v>
      </c>
      <c r="CM110">
        <f>IF(AND(Misc!B111=7,Misc!O111="Yes"),1,0)</f>
        <v>0</v>
      </c>
      <c r="CN110">
        <f>IF(AND(Misc!B111=8,Misc!O111="Yes"),1,0)</f>
        <v>0</v>
      </c>
    </row>
    <row r="111" spans="4:92">
      <c r="D111">
        <f>IF(AND(Handgun!B114=1,Handgun!V114="Yes"),1,0)</f>
        <v>0</v>
      </c>
      <c r="E111">
        <f>IF(AND(Handgun!B114=2,Handgun!V114="Yes"),1,0)</f>
        <v>0</v>
      </c>
      <c r="F111">
        <f>IF(AND(Handgun!B114=3,Handgun!V114="Yes"),1,0)</f>
        <v>0</v>
      </c>
      <c r="G111">
        <f>IF(AND(Handgun!B114=4,Handgun!V114="Yes"),1,0)</f>
        <v>0</v>
      </c>
      <c r="H111">
        <f>IF(AND(Handgun!B114=5,Handgun!V114="Yes"),1,0)</f>
        <v>0</v>
      </c>
      <c r="I111">
        <f>IF(AND(Handgun!B114=6,Handgun!V114="Yes"),1,0)</f>
        <v>0</v>
      </c>
      <c r="J111">
        <f>IF(AND(Handgun!B114=7,Handgun!V114="Yes"),1,0)</f>
        <v>0</v>
      </c>
      <c r="K111">
        <f>IF(AND(Handgun!B114=8,Handgun!V114="Yes"),1,0)</f>
        <v>0</v>
      </c>
      <c r="M111">
        <f>IF(AND(Revolver!B114=1,Revolver!V114="Yes"),1,0)</f>
        <v>0</v>
      </c>
      <c r="N111">
        <f>IF(AND(Revolver!B114=1,Revolver!V114="Yes"),1,0)</f>
        <v>0</v>
      </c>
      <c r="O111">
        <f>IF(AND(Revolver!B114=1,Revolver!V114="Yes"),1,0)</f>
        <v>0</v>
      </c>
      <c r="P111">
        <f>IF(AND(Revolver!B114=1,Revolver!V114="Yes"),1,0)</f>
        <v>0</v>
      </c>
      <c r="Q111">
        <f>IF(AND(Revolver!B114=5,Revolver!V114="Yes"),1,0)</f>
        <v>0</v>
      </c>
      <c r="R111">
        <f>IF(AND(Revolver!B114=6,Revolver!V114="Yes"),1,0)</f>
        <v>0</v>
      </c>
      <c r="S111">
        <f>IF(AND(Revolver!B114=7,Revolver!V114="Yes"),1,0)</f>
        <v>0</v>
      </c>
      <c r="T111">
        <f>IF(AND(Revolver!B114=8,Revolver!V114="Yes"),1,0)</f>
        <v>0</v>
      </c>
      <c r="V111">
        <f>IF(AND(SMG!B115=1,SMG!V115="Yes"),1,0)</f>
        <v>0</v>
      </c>
      <c r="W111">
        <f>IF(AND(SMG!B115=2,SMG!V115="Yes"),1,0)</f>
        <v>0</v>
      </c>
      <c r="X111">
        <f>IF(AND(SMG!B115=3,SMG!V115="Yes"),1,0)</f>
        <v>0</v>
      </c>
      <c r="Y111">
        <f>IF(AND(SMG!B115=4,SMG!V115="Yes"),1,0)</f>
        <v>0</v>
      </c>
      <c r="Z111">
        <f>IF(AND(SMG!B115=5,SMG!V115="Yes"),1,0)</f>
        <v>0</v>
      </c>
      <c r="AA111">
        <f>IF(AND(SMG!B115=6,SMG!V115="Yes"),1,0)</f>
        <v>0</v>
      </c>
      <c r="AB111">
        <f>IF(AND(SMG!B115=7,SMG!V115="Yes"),1,0)</f>
        <v>0</v>
      </c>
      <c r="AC111">
        <f>IF(AND(SMG!B115=8,SMG!V115="Yes"),1,0)</f>
        <v>0</v>
      </c>
      <c r="AE111">
        <f>IF(AND(Rifle!B114=1,Rifle!V114="Yes"),1,0)</f>
        <v>0</v>
      </c>
      <c r="AF111">
        <f>IF(AND(Rifle!B114=2,Rifle!V114="Yes"),1,0)</f>
        <v>0</v>
      </c>
      <c r="AG111">
        <f>IF(AND(Rifle!B114=3,Rifle!V114="Yes"),1,0)</f>
        <v>0</v>
      </c>
      <c r="AH111">
        <f>IF(AND(Rifle!B114=4,Rifle!V114="Yes"),1,0)</f>
        <v>0</v>
      </c>
      <c r="AI111">
        <f>IF(AND(Rifle!B114=5,Rifle!V114="Yes"),1,0)</f>
        <v>0</v>
      </c>
      <c r="AJ111">
        <f>IF(AND(Rifle!B114=6,Rifle!V114="Yes"),1,0)</f>
        <v>0</v>
      </c>
      <c r="AK111">
        <f>IF(AND(Rifle!B114=7,Rifle!V114="Yes"),1,0)</f>
        <v>0</v>
      </c>
      <c r="AL111">
        <f>IF(AND(Rifle!B114=8,Rifle!V114="Yes"),1,0)</f>
        <v>0</v>
      </c>
      <c r="AN111">
        <f>IF(AND('Sniper Rifle'!B114=1,'Sniper Rifle'!V114="Yes"),1,0)</f>
        <v>0</v>
      </c>
      <c r="AO111">
        <f>IF(AND('Sniper Rifle'!B114=2,'Sniper Rifle'!V114="Yes"),1,0)</f>
        <v>0</v>
      </c>
      <c r="AP111">
        <f>IF(AND('Sniper Rifle'!B114=3,'Sniper Rifle'!V114="Yes"),1,0)</f>
        <v>0</v>
      </c>
      <c r="AQ111">
        <f>IF(AND('Sniper Rifle'!B114=4,'Sniper Rifle'!V114="Yes"),1,0)</f>
        <v>0</v>
      </c>
      <c r="AR111">
        <f>IF(AND('Sniper Rifle'!B114=5,'Sniper Rifle'!V114="Yes"),1,0)</f>
        <v>0</v>
      </c>
      <c r="AS111">
        <f>IF(AND('Sniper Rifle'!B114=6,'Sniper Rifle'!V114="Yes"),1,0)</f>
        <v>0</v>
      </c>
      <c r="AT111">
        <f>IF(AND('Sniper Rifle'!B114=7,'Sniper Rifle'!V114="Yes"),1,0)</f>
        <v>0</v>
      </c>
      <c r="AU111">
        <f>IF(AND('Sniper Rifle'!B114=8,'Sniper Rifle'!V114="Yes"),1,0)</f>
        <v>0</v>
      </c>
      <c r="AW111">
        <f>IF(AND('Spacer Rifle'!B114=1,'Spacer Rifle'!V114="Yes"),1,0)</f>
        <v>0</v>
      </c>
      <c r="AX111">
        <f>IF(AND('Spacer Rifle'!B114=2,'Spacer Rifle'!V114="Yes"),1,0)</f>
        <v>0</v>
      </c>
      <c r="AY111">
        <f>IF(AND('Spacer Rifle'!B114=3,'Spacer Rifle'!V114="Yes"),1,0)</f>
        <v>0</v>
      </c>
      <c r="AZ111">
        <f>IF(AND('Spacer Rifle'!B114=4,'Spacer Rifle'!V114="Yes"),1,0)</f>
        <v>0</v>
      </c>
      <c r="BA111">
        <f>IF(AND('Spacer Rifle'!B114=5,'Spacer Rifle'!V114="Yes"),1,0)</f>
        <v>0</v>
      </c>
      <c r="BB111">
        <f>IF(AND('Spacer Rifle'!B114=6,'Spacer Rifle'!V114="Yes"),1,0)</f>
        <v>0</v>
      </c>
      <c r="BC111">
        <f>IF(AND('Spacer Rifle'!B114=7,'Spacer Rifle'!V114="Yes"),1,0)</f>
        <v>0</v>
      </c>
      <c r="BD111">
        <f>IF(AND('Spacer Rifle'!B114=8,'Spacer Rifle'!V114="Yes"),1,0)</f>
        <v>0</v>
      </c>
      <c r="BF111">
        <f>IF(AND(LMG!B115=1,LMG!V115="Yes"),1,0)</f>
        <v>0</v>
      </c>
      <c r="BG111">
        <f>IF(AND(LMG!B115=2,LMG!V115="Yes"),1,0)</f>
        <v>0</v>
      </c>
      <c r="BH111">
        <f>IF(AND(LMG!B115=3,LMG!V115="Yes"),1,0)</f>
        <v>0</v>
      </c>
      <c r="BI111">
        <f>IF(AND(LMG!B115=4,LMG!V115="Yes"),1,0)</f>
        <v>0</v>
      </c>
      <c r="BJ111">
        <f>IF(AND(LMG!B115=5,LMG!V115="Yes"),1,0)</f>
        <v>0</v>
      </c>
      <c r="BK111">
        <f>IF(AND(LMG!B115=6,LMG!V115="Yes"),1,0)</f>
        <v>0</v>
      </c>
      <c r="BL111">
        <f>IF(AND(LMG!B115=7,LMG!V115="Yes"),1,0)</f>
        <v>0</v>
      </c>
      <c r="BM111">
        <f>IF(AND(LMG!B115=8,LMG!V115="Yes"),1,0)</f>
        <v>0</v>
      </c>
      <c r="BO111">
        <f>IF(AND(Shotgun!B115=1,Shotgun!V115="Yes"),1,0)</f>
        <v>0</v>
      </c>
      <c r="BP111">
        <f>IF(AND(Shotgun!B115=2,Shotgun!V115="Yes"),1,0)</f>
        <v>0</v>
      </c>
      <c r="BQ111">
        <f>IF(AND(Shotgun!B115=3,Shotgun!V115="Yes"),1,0)</f>
        <v>0</v>
      </c>
      <c r="BR111">
        <f>IF(AND(Shotgun!B115=4,Shotgun!V115="Yes"),1,0)</f>
        <v>0</v>
      </c>
      <c r="BS111">
        <f>IF(AND(Shotgun!B115=5,Shotgun!V115="Yes"),1,0)</f>
        <v>0</v>
      </c>
      <c r="BT111">
        <f>IF(AND(Shotgun!B115=6,Shotgun!V115="Yes"),1,0)</f>
        <v>0</v>
      </c>
      <c r="BU111">
        <f>IF(AND(Shotgun!B115=7,Shotgun!V115="Yes"),1,0)</f>
        <v>0</v>
      </c>
      <c r="BV111">
        <f>IF(AND(Shotgun!B115=8,Shotgun!V115="Yes"),1,0)</f>
        <v>0</v>
      </c>
      <c r="BX111">
        <f>IF(AND(Melee!B113=1,Melee!S113="Yes"),1,0)</f>
        <v>0</v>
      </c>
      <c r="BY111">
        <f>IF(AND(Melee!B113=2,Melee!S113="Yes"),1,0)</f>
        <v>0</v>
      </c>
      <c r="BZ111">
        <f>IF(AND(Melee!B113=3,Melee!S113="Yes"),1,0)</f>
        <v>0</v>
      </c>
      <c r="CA111">
        <f>IF(AND(Melee!B113=4,Melee!S113="Yes"),1,0)</f>
        <v>0</v>
      </c>
      <c r="CB111">
        <f>IF(AND(Melee!B113=5,Melee!S113="Yes"),1,0)</f>
        <v>0</v>
      </c>
      <c r="CC111">
        <f>IF(AND(Melee!B113=6,Melee!S113="Yes"),1,0)</f>
        <v>0</v>
      </c>
      <c r="CD111">
        <f>IF(AND(Melee!B113=7,Melee!S113="Yes"),1,0)</f>
        <v>0</v>
      </c>
      <c r="CE111">
        <f>IF(AND(Melee!B113=8,Melee!S113="Yes"),1,0)</f>
        <v>0</v>
      </c>
      <c r="CG111">
        <f>IF(AND(Misc!B112=1,Misc!O112="Yes"),1,0)</f>
        <v>0</v>
      </c>
      <c r="CH111">
        <f>IF(AND(Misc!B112=2,Misc!O112="Yes"),1,0)</f>
        <v>0</v>
      </c>
      <c r="CI111">
        <f>IF(AND(Misc!B112=3,Misc!O112="Yes"),1,0)</f>
        <v>0</v>
      </c>
      <c r="CJ111">
        <f>IF(AND(Misc!B112=4,Misc!O112="Yes"),1,0)</f>
        <v>0</v>
      </c>
      <c r="CK111">
        <f>IF(AND(Misc!B112=5,Misc!O112="Yes"),1,0)</f>
        <v>0</v>
      </c>
      <c r="CL111">
        <f>IF(AND(Misc!B112=6,Misc!O112="Yes"),1,0)</f>
        <v>0</v>
      </c>
      <c r="CM111">
        <f>IF(AND(Misc!B112=7,Misc!O112="Yes"),1,0)</f>
        <v>0</v>
      </c>
      <c r="CN111">
        <f>IF(AND(Misc!B112=8,Misc!O112="Yes"),1,0)</f>
        <v>0</v>
      </c>
    </row>
    <row r="112" spans="4:92">
      <c r="D112">
        <f>IF(AND(Handgun!B115=1,Handgun!V115="Yes"),1,0)</f>
        <v>0</v>
      </c>
      <c r="E112">
        <f>IF(AND(Handgun!B115=2,Handgun!V115="Yes"),1,0)</f>
        <v>0</v>
      </c>
      <c r="F112">
        <f>IF(AND(Handgun!B115=3,Handgun!V115="Yes"),1,0)</f>
        <v>0</v>
      </c>
      <c r="G112">
        <f>IF(AND(Handgun!B115=4,Handgun!V115="Yes"),1,0)</f>
        <v>0</v>
      </c>
      <c r="H112">
        <f>IF(AND(Handgun!B115=5,Handgun!V115="Yes"),1,0)</f>
        <v>0</v>
      </c>
      <c r="I112">
        <f>IF(AND(Handgun!B115=6,Handgun!V115="Yes"),1,0)</f>
        <v>0</v>
      </c>
      <c r="J112">
        <f>IF(AND(Handgun!B115=7,Handgun!V115="Yes"),1,0)</f>
        <v>0</v>
      </c>
      <c r="K112">
        <f>IF(AND(Handgun!B115=8,Handgun!V115="Yes"),1,0)</f>
        <v>0</v>
      </c>
      <c r="M112">
        <f>IF(AND(Revolver!B115=1,Revolver!V115="Yes"),1,0)</f>
        <v>0</v>
      </c>
      <c r="N112">
        <f>IF(AND(Revolver!B115=1,Revolver!V115="Yes"),1,0)</f>
        <v>0</v>
      </c>
      <c r="O112">
        <f>IF(AND(Revolver!B115=1,Revolver!V115="Yes"),1,0)</f>
        <v>0</v>
      </c>
      <c r="P112">
        <f>IF(AND(Revolver!B115=1,Revolver!V115="Yes"),1,0)</f>
        <v>0</v>
      </c>
      <c r="Q112">
        <f>IF(AND(Revolver!B115=5,Revolver!V115="Yes"),1,0)</f>
        <v>0</v>
      </c>
      <c r="R112">
        <f>IF(AND(Revolver!B115=6,Revolver!V115="Yes"),1,0)</f>
        <v>0</v>
      </c>
      <c r="S112">
        <f>IF(AND(Revolver!B115=7,Revolver!V115="Yes"),1,0)</f>
        <v>0</v>
      </c>
      <c r="T112">
        <f>IF(AND(Revolver!B115=8,Revolver!V115="Yes"),1,0)</f>
        <v>0</v>
      </c>
      <c r="V112">
        <f>IF(AND(SMG!B116=1,SMG!V116="Yes"),1,0)</f>
        <v>0</v>
      </c>
      <c r="W112">
        <f>IF(AND(SMG!B116=2,SMG!V116="Yes"),1,0)</f>
        <v>0</v>
      </c>
      <c r="X112">
        <f>IF(AND(SMG!B116=3,SMG!V116="Yes"),1,0)</f>
        <v>0</v>
      </c>
      <c r="Y112">
        <f>IF(AND(SMG!B116=4,SMG!V116="Yes"),1,0)</f>
        <v>0</v>
      </c>
      <c r="Z112">
        <f>IF(AND(SMG!B116=5,SMG!V116="Yes"),1,0)</f>
        <v>0</v>
      </c>
      <c r="AA112">
        <f>IF(AND(SMG!B116=6,SMG!V116="Yes"),1,0)</f>
        <v>0</v>
      </c>
      <c r="AB112">
        <f>IF(AND(SMG!B116=7,SMG!V116="Yes"),1,0)</f>
        <v>0</v>
      </c>
      <c r="AC112">
        <f>IF(AND(SMG!B116=8,SMG!V116="Yes"),1,0)</f>
        <v>0</v>
      </c>
      <c r="AE112">
        <f>IF(AND(Rifle!B115=1,Rifle!V115="Yes"),1,0)</f>
        <v>0</v>
      </c>
      <c r="AF112">
        <f>IF(AND(Rifle!B115=2,Rifle!V115="Yes"),1,0)</f>
        <v>0</v>
      </c>
      <c r="AG112">
        <f>IF(AND(Rifle!B115=3,Rifle!V115="Yes"),1,0)</f>
        <v>0</v>
      </c>
      <c r="AH112">
        <f>IF(AND(Rifle!B115=4,Rifle!V115="Yes"),1,0)</f>
        <v>0</v>
      </c>
      <c r="AI112">
        <f>IF(AND(Rifle!B115=5,Rifle!V115="Yes"),1,0)</f>
        <v>0</v>
      </c>
      <c r="AJ112">
        <f>IF(AND(Rifle!B115=6,Rifle!V115="Yes"),1,0)</f>
        <v>0</v>
      </c>
      <c r="AK112">
        <f>IF(AND(Rifle!B115=7,Rifle!V115="Yes"),1,0)</f>
        <v>0</v>
      </c>
      <c r="AL112">
        <f>IF(AND(Rifle!B115=8,Rifle!V115="Yes"),1,0)</f>
        <v>0</v>
      </c>
      <c r="AN112">
        <f>IF(AND('Sniper Rifle'!B115=1,'Sniper Rifle'!V115="Yes"),1,0)</f>
        <v>0</v>
      </c>
      <c r="AO112">
        <f>IF(AND('Sniper Rifle'!B115=2,'Sniper Rifle'!V115="Yes"),1,0)</f>
        <v>0</v>
      </c>
      <c r="AP112">
        <f>IF(AND('Sniper Rifle'!B115=3,'Sniper Rifle'!V115="Yes"),1,0)</f>
        <v>0</v>
      </c>
      <c r="AQ112">
        <f>IF(AND('Sniper Rifle'!B115=4,'Sniper Rifle'!V115="Yes"),1,0)</f>
        <v>0</v>
      </c>
      <c r="AR112">
        <f>IF(AND('Sniper Rifle'!B115=5,'Sniper Rifle'!V115="Yes"),1,0)</f>
        <v>0</v>
      </c>
      <c r="AS112">
        <f>IF(AND('Sniper Rifle'!B115=6,'Sniper Rifle'!V115="Yes"),1,0)</f>
        <v>0</v>
      </c>
      <c r="AT112">
        <f>IF(AND('Sniper Rifle'!B115=7,'Sniper Rifle'!V115="Yes"),1,0)</f>
        <v>0</v>
      </c>
      <c r="AU112">
        <f>IF(AND('Sniper Rifle'!B115=8,'Sniper Rifle'!V115="Yes"),1,0)</f>
        <v>0</v>
      </c>
      <c r="AW112">
        <f>IF(AND('Spacer Rifle'!B115=1,'Spacer Rifle'!V115="Yes"),1,0)</f>
        <v>0</v>
      </c>
      <c r="AX112">
        <f>IF(AND('Spacer Rifle'!B115=2,'Spacer Rifle'!V115="Yes"),1,0)</f>
        <v>0</v>
      </c>
      <c r="AY112">
        <f>IF(AND('Spacer Rifle'!B115=3,'Spacer Rifle'!V115="Yes"),1,0)</f>
        <v>0</v>
      </c>
      <c r="AZ112">
        <f>IF(AND('Spacer Rifle'!B115=4,'Spacer Rifle'!V115="Yes"),1,0)</f>
        <v>0</v>
      </c>
      <c r="BA112">
        <f>IF(AND('Spacer Rifle'!B115=5,'Spacer Rifle'!V115="Yes"),1,0)</f>
        <v>0</v>
      </c>
      <c r="BB112">
        <f>IF(AND('Spacer Rifle'!B115=6,'Spacer Rifle'!V115="Yes"),1,0)</f>
        <v>0</v>
      </c>
      <c r="BC112">
        <f>IF(AND('Spacer Rifle'!B115=7,'Spacer Rifle'!V115="Yes"),1,0)</f>
        <v>0</v>
      </c>
      <c r="BD112">
        <f>IF(AND('Spacer Rifle'!B115=8,'Spacer Rifle'!V115="Yes"),1,0)</f>
        <v>0</v>
      </c>
      <c r="BF112">
        <f>IF(AND(LMG!B116=1,LMG!V116="Yes"),1,0)</f>
        <v>0</v>
      </c>
      <c r="BG112">
        <f>IF(AND(LMG!B116=2,LMG!V116="Yes"),1,0)</f>
        <v>0</v>
      </c>
      <c r="BH112">
        <f>IF(AND(LMG!B116=3,LMG!V116="Yes"),1,0)</f>
        <v>0</v>
      </c>
      <c r="BI112">
        <f>IF(AND(LMG!B116=4,LMG!V116="Yes"),1,0)</f>
        <v>0</v>
      </c>
      <c r="BJ112">
        <f>IF(AND(LMG!B116=5,LMG!V116="Yes"),1,0)</f>
        <v>0</v>
      </c>
      <c r="BK112">
        <f>IF(AND(LMG!B116=6,LMG!V116="Yes"),1,0)</f>
        <v>0</v>
      </c>
      <c r="BL112">
        <f>IF(AND(LMG!B116=7,LMG!V116="Yes"),1,0)</f>
        <v>0</v>
      </c>
      <c r="BM112">
        <f>IF(AND(LMG!B116=8,LMG!V116="Yes"),1,0)</f>
        <v>0</v>
      </c>
      <c r="BO112">
        <f>IF(AND(Shotgun!B116=1,Shotgun!V116="Yes"),1,0)</f>
        <v>0</v>
      </c>
      <c r="BP112">
        <f>IF(AND(Shotgun!B116=2,Shotgun!V116="Yes"),1,0)</f>
        <v>0</v>
      </c>
      <c r="BQ112">
        <f>IF(AND(Shotgun!B116=3,Shotgun!V116="Yes"),1,0)</f>
        <v>0</v>
      </c>
      <c r="BR112">
        <f>IF(AND(Shotgun!B116=4,Shotgun!V116="Yes"),1,0)</f>
        <v>0</v>
      </c>
      <c r="BS112">
        <f>IF(AND(Shotgun!B116=5,Shotgun!V116="Yes"),1,0)</f>
        <v>0</v>
      </c>
      <c r="BT112">
        <f>IF(AND(Shotgun!B116=6,Shotgun!V116="Yes"),1,0)</f>
        <v>0</v>
      </c>
      <c r="BU112">
        <f>IF(AND(Shotgun!B116=7,Shotgun!V116="Yes"),1,0)</f>
        <v>0</v>
      </c>
      <c r="BV112">
        <f>IF(AND(Shotgun!B116=8,Shotgun!V116="Yes"),1,0)</f>
        <v>0</v>
      </c>
      <c r="BX112">
        <f>IF(AND(Melee!B114=1,Melee!S114="Yes"),1,0)</f>
        <v>0</v>
      </c>
      <c r="BY112">
        <f>IF(AND(Melee!B114=2,Melee!S114="Yes"),1,0)</f>
        <v>0</v>
      </c>
      <c r="BZ112">
        <f>IF(AND(Melee!B114=3,Melee!S114="Yes"),1,0)</f>
        <v>0</v>
      </c>
      <c r="CA112">
        <f>IF(AND(Melee!B114=4,Melee!S114="Yes"),1,0)</f>
        <v>0</v>
      </c>
      <c r="CB112">
        <f>IF(AND(Melee!B114=5,Melee!S114="Yes"),1,0)</f>
        <v>0</v>
      </c>
      <c r="CC112">
        <f>IF(AND(Melee!B114=6,Melee!S114="Yes"),1,0)</f>
        <v>0</v>
      </c>
      <c r="CD112">
        <f>IF(AND(Melee!B114=7,Melee!S114="Yes"),1,0)</f>
        <v>0</v>
      </c>
      <c r="CE112">
        <f>IF(AND(Melee!B114=8,Melee!S114="Yes"),1,0)</f>
        <v>0</v>
      </c>
      <c r="CG112">
        <f>IF(AND(Misc!B113=1,Misc!O113="Yes"),1,0)</f>
        <v>0</v>
      </c>
      <c r="CH112">
        <f>IF(AND(Misc!B113=2,Misc!O113="Yes"),1,0)</f>
        <v>0</v>
      </c>
      <c r="CI112">
        <f>IF(AND(Misc!B113=3,Misc!O113="Yes"),1,0)</f>
        <v>0</v>
      </c>
      <c r="CJ112">
        <f>IF(AND(Misc!B113=4,Misc!O113="Yes"),1,0)</f>
        <v>0</v>
      </c>
      <c r="CK112">
        <f>IF(AND(Misc!B113=5,Misc!O113="Yes"),1,0)</f>
        <v>0</v>
      </c>
      <c r="CL112">
        <f>IF(AND(Misc!B113=6,Misc!O113="Yes"),1,0)</f>
        <v>0</v>
      </c>
      <c r="CM112">
        <f>IF(AND(Misc!B113=7,Misc!O113="Yes"),1,0)</f>
        <v>0</v>
      </c>
      <c r="CN112">
        <f>IF(AND(Misc!B113=8,Misc!O113="Yes"),1,0)</f>
        <v>0</v>
      </c>
    </row>
    <row r="113" spans="4:92">
      <c r="D113">
        <f>IF(AND(Handgun!B116=1,Handgun!V116="Yes"),1,0)</f>
        <v>0</v>
      </c>
      <c r="E113">
        <f>IF(AND(Handgun!B116=2,Handgun!V116="Yes"),1,0)</f>
        <v>0</v>
      </c>
      <c r="F113">
        <f>IF(AND(Handgun!B116=3,Handgun!V116="Yes"),1,0)</f>
        <v>0</v>
      </c>
      <c r="G113">
        <f>IF(AND(Handgun!B116=4,Handgun!V116="Yes"),1,0)</f>
        <v>0</v>
      </c>
      <c r="H113">
        <f>IF(AND(Handgun!B116=5,Handgun!V116="Yes"),1,0)</f>
        <v>0</v>
      </c>
      <c r="I113">
        <f>IF(AND(Handgun!B116=6,Handgun!V116="Yes"),1,0)</f>
        <v>0</v>
      </c>
      <c r="J113">
        <f>IF(AND(Handgun!B116=7,Handgun!V116="Yes"),1,0)</f>
        <v>0</v>
      </c>
      <c r="K113">
        <f>IF(AND(Handgun!B116=8,Handgun!V116="Yes"),1,0)</f>
        <v>0</v>
      </c>
      <c r="M113">
        <f>IF(AND(Revolver!B116=1,Revolver!V116="Yes"),1,0)</f>
        <v>0</v>
      </c>
      <c r="N113">
        <f>IF(AND(Revolver!B116=1,Revolver!V116="Yes"),1,0)</f>
        <v>0</v>
      </c>
      <c r="O113">
        <f>IF(AND(Revolver!B116=1,Revolver!V116="Yes"),1,0)</f>
        <v>0</v>
      </c>
      <c r="P113">
        <f>IF(AND(Revolver!B116=1,Revolver!V116="Yes"),1,0)</f>
        <v>0</v>
      </c>
      <c r="Q113">
        <f>IF(AND(Revolver!B116=5,Revolver!V116="Yes"),1,0)</f>
        <v>0</v>
      </c>
      <c r="R113">
        <f>IF(AND(Revolver!B116=6,Revolver!V116="Yes"),1,0)</f>
        <v>0</v>
      </c>
      <c r="S113">
        <f>IF(AND(Revolver!B116=7,Revolver!V116="Yes"),1,0)</f>
        <v>0</v>
      </c>
      <c r="T113">
        <f>IF(AND(Revolver!B116=8,Revolver!V116="Yes"),1,0)</f>
        <v>0</v>
      </c>
      <c r="V113">
        <f>IF(AND(SMG!B117=1,SMG!V117="Yes"),1,0)</f>
        <v>0</v>
      </c>
      <c r="W113">
        <f>IF(AND(SMG!B117=2,SMG!V117="Yes"),1,0)</f>
        <v>0</v>
      </c>
      <c r="X113">
        <f>IF(AND(SMG!B117=3,SMG!V117="Yes"),1,0)</f>
        <v>0</v>
      </c>
      <c r="Y113">
        <f>IF(AND(SMG!B117=4,SMG!V117="Yes"),1,0)</f>
        <v>0</v>
      </c>
      <c r="Z113">
        <f>IF(AND(SMG!B117=5,SMG!V117="Yes"),1,0)</f>
        <v>0</v>
      </c>
      <c r="AA113">
        <f>IF(AND(SMG!B117=6,SMG!V117="Yes"),1,0)</f>
        <v>0</v>
      </c>
      <c r="AB113">
        <f>IF(AND(SMG!B117=7,SMG!V117="Yes"),1,0)</f>
        <v>0</v>
      </c>
      <c r="AC113">
        <f>IF(AND(SMG!B117=8,SMG!V117="Yes"),1,0)</f>
        <v>0</v>
      </c>
      <c r="AE113">
        <f>IF(AND(Rifle!B116=1,Rifle!V116="Yes"),1,0)</f>
        <v>0</v>
      </c>
      <c r="AF113">
        <f>IF(AND(Rifle!B116=2,Rifle!V116="Yes"),1,0)</f>
        <v>0</v>
      </c>
      <c r="AG113">
        <f>IF(AND(Rifle!B116=3,Rifle!V116="Yes"),1,0)</f>
        <v>0</v>
      </c>
      <c r="AH113">
        <f>IF(AND(Rifle!B116=4,Rifle!V116="Yes"),1,0)</f>
        <v>0</v>
      </c>
      <c r="AI113">
        <f>IF(AND(Rifle!B116=5,Rifle!V116="Yes"),1,0)</f>
        <v>0</v>
      </c>
      <c r="AJ113">
        <f>IF(AND(Rifle!B116=6,Rifle!V116="Yes"),1,0)</f>
        <v>0</v>
      </c>
      <c r="AK113">
        <f>IF(AND(Rifle!B116=7,Rifle!V116="Yes"),1,0)</f>
        <v>0</v>
      </c>
      <c r="AL113">
        <f>IF(AND(Rifle!B116=8,Rifle!V116="Yes"),1,0)</f>
        <v>0</v>
      </c>
      <c r="AN113">
        <f>IF(AND('Sniper Rifle'!B116=1,'Sniper Rifle'!V116="Yes"),1,0)</f>
        <v>0</v>
      </c>
      <c r="AO113">
        <f>IF(AND('Sniper Rifle'!B116=2,'Sniper Rifle'!V116="Yes"),1,0)</f>
        <v>0</v>
      </c>
      <c r="AP113">
        <f>IF(AND('Sniper Rifle'!B116=3,'Sniper Rifle'!V116="Yes"),1,0)</f>
        <v>0</v>
      </c>
      <c r="AQ113">
        <f>IF(AND('Sniper Rifle'!B116=4,'Sniper Rifle'!V116="Yes"),1,0)</f>
        <v>0</v>
      </c>
      <c r="AR113">
        <f>IF(AND('Sniper Rifle'!B116=5,'Sniper Rifle'!V116="Yes"),1,0)</f>
        <v>0</v>
      </c>
      <c r="AS113">
        <f>IF(AND('Sniper Rifle'!B116=6,'Sniper Rifle'!V116="Yes"),1,0)</f>
        <v>0</v>
      </c>
      <c r="AT113">
        <f>IF(AND('Sniper Rifle'!B116=7,'Sniper Rifle'!V116="Yes"),1,0)</f>
        <v>0</v>
      </c>
      <c r="AU113">
        <f>IF(AND('Sniper Rifle'!B116=8,'Sniper Rifle'!V116="Yes"),1,0)</f>
        <v>0</v>
      </c>
      <c r="AW113">
        <f>IF(AND('Spacer Rifle'!B116=1,'Spacer Rifle'!V116="Yes"),1,0)</f>
        <v>0</v>
      </c>
      <c r="AX113">
        <f>IF(AND('Spacer Rifle'!B116=2,'Spacer Rifle'!V116="Yes"),1,0)</f>
        <v>0</v>
      </c>
      <c r="AY113">
        <f>IF(AND('Spacer Rifle'!B116=3,'Spacer Rifle'!V116="Yes"),1,0)</f>
        <v>0</v>
      </c>
      <c r="AZ113">
        <f>IF(AND('Spacer Rifle'!B116=4,'Spacer Rifle'!V116="Yes"),1,0)</f>
        <v>0</v>
      </c>
      <c r="BA113">
        <f>IF(AND('Spacer Rifle'!B116=5,'Spacer Rifle'!V116="Yes"),1,0)</f>
        <v>0</v>
      </c>
      <c r="BB113">
        <f>IF(AND('Spacer Rifle'!B116=6,'Spacer Rifle'!V116="Yes"),1,0)</f>
        <v>0</v>
      </c>
      <c r="BC113">
        <f>IF(AND('Spacer Rifle'!B116=7,'Spacer Rifle'!V116="Yes"),1,0)</f>
        <v>0</v>
      </c>
      <c r="BD113">
        <f>IF(AND('Spacer Rifle'!B116=8,'Spacer Rifle'!V116="Yes"),1,0)</f>
        <v>0</v>
      </c>
      <c r="BF113">
        <f>IF(AND(LMG!B117=1,LMG!V117="Yes"),1,0)</f>
        <v>0</v>
      </c>
      <c r="BG113">
        <f>IF(AND(LMG!B117=2,LMG!V117="Yes"),1,0)</f>
        <v>0</v>
      </c>
      <c r="BH113">
        <f>IF(AND(LMG!B117=3,LMG!V117="Yes"),1,0)</f>
        <v>0</v>
      </c>
      <c r="BI113">
        <f>IF(AND(LMG!B117=4,LMG!V117="Yes"),1,0)</f>
        <v>0</v>
      </c>
      <c r="BJ113">
        <f>IF(AND(LMG!B117=5,LMG!V117="Yes"),1,0)</f>
        <v>0</v>
      </c>
      <c r="BK113">
        <f>IF(AND(LMG!B117=6,LMG!V117="Yes"),1,0)</f>
        <v>0</v>
      </c>
      <c r="BL113">
        <f>IF(AND(LMG!B117=7,LMG!V117="Yes"),1,0)</f>
        <v>0</v>
      </c>
      <c r="BM113">
        <f>IF(AND(LMG!B117=8,LMG!V117="Yes"),1,0)</f>
        <v>0</v>
      </c>
      <c r="BO113">
        <f>IF(AND(Shotgun!B117=1,Shotgun!V117="Yes"),1,0)</f>
        <v>0</v>
      </c>
      <c r="BP113">
        <f>IF(AND(Shotgun!B117=2,Shotgun!V117="Yes"),1,0)</f>
        <v>0</v>
      </c>
      <c r="BQ113">
        <f>IF(AND(Shotgun!B117=3,Shotgun!V117="Yes"),1,0)</f>
        <v>0</v>
      </c>
      <c r="BR113">
        <f>IF(AND(Shotgun!B117=4,Shotgun!V117="Yes"),1,0)</f>
        <v>0</v>
      </c>
      <c r="BS113">
        <f>IF(AND(Shotgun!B117=5,Shotgun!V117="Yes"),1,0)</f>
        <v>0</v>
      </c>
      <c r="BT113">
        <f>IF(AND(Shotgun!B117=6,Shotgun!V117="Yes"),1,0)</f>
        <v>0</v>
      </c>
      <c r="BU113">
        <f>IF(AND(Shotgun!B117=7,Shotgun!V117="Yes"),1,0)</f>
        <v>0</v>
      </c>
      <c r="BV113">
        <f>IF(AND(Shotgun!B117=8,Shotgun!V117="Yes"),1,0)</f>
        <v>0</v>
      </c>
      <c r="BX113">
        <f>IF(AND(Melee!B115=1,Melee!S115="Yes"),1,0)</f>
        <v>0</v>
      </c>
      <c r="BY113">
        <f>IF(AND(Melee!B115=2,Melee!S115="Yes"),1,0)</f>
        <v>0</v>
      </c>
      <c r="BZ113">
        <f>IF(AND(Melee!B115=3,Melee!S115="Yes"),1,0)</f>
        <v>0</v>
      </c>
      <c r="CA113">
        <f>IF(AND(Melee!B115=4,Melee!S115="Yes"),1,0)</f>
        <v>0</v>
      </c>
      <c r="CB113">
        <f>IF(AND(Melee!B115=5,Melee!S115="Yes"),1,0)</f>
        <v>0</v>
      </c>
      <c r="CC113">
        <f>IF(AND(Melee!B115=6,Melee!S115="Yes"),1,0)</f>
        <v>0</v>
      </c>
      <c r="CD113">
        <f>IF(AND(Melee!B115=7,Melee!S115="Yes"),1,0)</f>
        <v>0</v>
      </c>
      <c r="CE113">
        <f>IF(AND(Melee!B115=8,Melee!S115="Yes"),1,0)</f>
        <v>0</v>
      </c>
      <c r="CG113">
        <f>IF(AND(Misc!B114=1,Misc!O114="Yes"),1,0)</f>
        <v>0</v>
      </c>
      <c r="CH113">
        <f>IF(AND(Misc!B114=2,Misc!O114="Yes"),1,0)</f>
        <v>0</v>
      </c>
      <c r="CI113">
        <f>IF(AND(Misc!B114=3,Misc!O114="Yes"),1,0)</f>
        <v>0</v>
      </c>
      <c r="CJ113">
        <f>IF(AND(Misc!B114=4,Misc!O114="Yes"),1,0)</f>
        <v>0</v>
      </c>
      <c r="CK113">
        <f>IF(AND(Misc!B114=5,Misc!O114="Yes"),1,0)</f>
        <v>0</v>
      </c>
      <c r="CL113">
        <f>IF(AND(Misc!B114=6,Misc!O114="Yes"),1,0)</f>
        <v>0</v>
      </c>
      <c r="CM113">
        <f>IF(AND(Misc!B114=7,Misc!O114="Yes"),1,0)</f>
        <v>0</v>
      </c>
      <c r="CN113">
        <f>IF(AND(Misc!B114=8,Misc!O114="Yes"),1,0)</f>
        <v>0</v>
      </c>
    </row>
    <row r="114" spans="4:92">
      <c r="D114">
        <f>IF(AND(Handgun!B117=1,Handgun!V117="Yes"),1,0)</f>
        <v>0</v>
      </c>
      <c r="E114">
        <f>IF(AND(Handgun!B117=2,Handgun!V117="Yes"),1,0)</f>
        <v>0</v>
      </c>
      <c r="F114">
        <f>IF(AND(Handgun!B117=3,Handgun!V117="Yes"),1,0)</f>
        <v>0</v>
      </c>
      <c r="G114">
        <f>IF(AND(Handgun!B117=4,Handgun!V117="Yes"),1,0)</f>
        <v>0</v>
      </c>
      <c r="H114">
        <f>IF(AND(Handgun!B117=5,Handgun!V117="Yes"),1,0)</f>
        <v>0</v>
      </c>
      <c r="I114">
        <f>IF(AND(Handgun!B117=6,Handgun!V117="Yes"),1,0)</f>
        <v>0</v>
      </c>
      <c r="J114">
        <f>IF(AND(Handgun!B117=7,Handgun!V117="Yes"),1,0)</f>
        <v>0</v>
      </c>
      <c r="K114">
        <f>IF(AND(Handgun!B117=8,Handgun!V117="Yes"),1,0)</f>
        <v>0</v>
      </c>
      <c r="M114">
        <f>IF(AND(Revolver!B117=1,Revolver!V117="Yes"),1,0)</f>
        <v>0</v>
      </c>
      <c r="N114">
        <f>IF(AND(Revolver!B117=1,Revolver!V117="Yes"),1,0)</f>
        <v>0</v>
      </c>
      <c r="O114">
        <f>IF(AND(Revolver!B117=1,Revolver!V117="Yes"),1,0)</f>
        <v>0</v>
      </c>
      <c r="P114">
        <f>IF(AND(Revolver!B117=1,Revolver!V117="Yes"),1,0)</f>
        <v>0</v>
      </c>
      <c r="Q114">
        <f>IF(AND(Revolver!B117=5,Revolver!V117="Yes"),1,0)</f>
        <v>0</v>
      </c>
      <c r="R114">
        <f>IF(AND(Revolver!B117=6,Revolver!V117="Yes"),1,0)</f>
        <v>0</v>
      </c>
      <c r="S114">
        <f>IF(AND(Revolver!B117=7,Revolver!V117="Yes"),1,0)</f>
        <v>0</v>
      </c>
      <c r="T114">
        <f>IF(AND(Revolver!B117=8,Revolver!V117="Yes"),1,0)</f>
        <v>0</v>
      </c>
      <c r="V114">
        <f>IF(AND(SMG!B118=1,SMG!V118="Yes"),1,0)</f>
        <v>0</v>
      </c>
      <c r="W114">
        <f>IF(AND(SMG!B118=2,SMG!V118="Yes"),1,0)</f>
        <v>0</v>
      </c>
      <c r="X114">
        <f>IF(AND(SMG!B118=3,SMG!V118="Yes"),1,0)</f>
        <v>0</v>
      </c>
      <c r="Y114">
        <f>IF(AND(SMG!B118=4,SMG!V118="Yes"),1,0)</f>
        <v>0</v>
      </c>
      <c r="Z114">
        <f>IF(AND(SMG!B118=5,SMG!V118="Yes"),1,0)</f>
        <v>0</v>
      </c>
      <c r="AA114">
        <f>IF(AND(SMG!B118=6,SMG!V118="Yes"),1,0)</f>
        <v>0</v>
      </c>
      <c r="AB114">
        <f>IF(AND(SMG!B118=7,SMG!V118="Yes"),1,0)</f>
        <v>0</v>
      </c>
      <c r="AC114">
        <f>IF(AND(SMG!B118=8,SMG!V118="Yes"),1,0)</f>
        <v>0</v>
      </c>
      <c r="AE114">
        <f>IF(AND(Rifle!B117=1,Rifle!V117="Yes"),1,0)</f>
        <v>0</v>
      </c>
      <c r="AF114">
        <f>IF(AND(Rifle!B117=2,Rifle!V117="Yes"),1,0)</f>
        <v>0</v>
      </c>
      <c r="AG114">
        <f>IF(AND(Rifle!B117=3,Rifle!V117="Yes"),1,0)</f>
        <v>0</v>
      </c>
      <c r="AH114">
        <f>IF(AND(Rifle!B117=4,Rifle!V117="Yes"),1,0)</f>
        <v>0</v>
      </c>
      <c r="AI114">
        <f>IF(AND(Rifle!B117=5,Rifle!V117="Yes"),1,0)</f>
        <v>0</v>
      </c>
      <c r="AJ114">
        <f>IF(AND(Rifle!B117=6,Rifle!V117="Yes"),1,0)</f>
        <v>0</v>
      </c>
      <c r="AK114">
        <f>IF(AND(Rifle!B117=7,Rifle!V117="Yes"),1,0)</f>
        <v>0</v>
      </c>
      <c r="AL114">
        <f>IF(AND(Rifle!B117=8,Rifle!V117="Yes"),1,0)</f>
        <v>0</v>
      </c>
      <c r="AN114">
        <f>IF(AND('Sniper Rifle'!B117=1,'Sniper Rifle'!V117="Yes"),1,0)</f>
        <v>0</v>
      </c>
      <c r="AO114">
        <f>IF(AND('Sniper Rifle'!B117=2,'Sniper Rifle'!V117="Yes"),1,0)</f>
        <v>0</v>
      </c>
      <c r="AP114">
        <f>IF(AND('Sniper Rifle'!B117=3,'Sniper Rifle'!V117="Yes"),1,0)</f>
        <v>0</v>
      </c>
      <c r="AQ114">
        <f>IF(AND('Sniper Rifle'!B117=4,'Sniper Rifle'!V117="Yes"),1,0)</f>
        <v>0</v>
      </c>
      <c r="AR114">
        <f>IF(AND('Sniper Rifle'!B117=5,'Sniper Rifle'!V117="Yes"),1,0)</f>
        <v>0</v>
      </c>
      <c r="AS114">
        <f>IF(AND('Sniper Rifle'!B117=6,'Sniper Rifle'!V117="Yes"),1,0)</f>
        <v>0</v>
      </c>
      <c r="AT114">
        <f>IF(AND('Sniper Rifle'!B117=7,'Sniper Rifle'!V117="Yes"),1,0)</f>
        <v>0</v>
      </c>
      <c r="AU114">
        <f>IF(AND('Sniper Rifle'!B117=8,'Sniper Rifle'!V117="Yes"),1,0)</f>
        <v>0</v>
      </c>
      <c r="AW114">
        <f>IF(AND('Spacer Rifle'!B117=1,'Spacer Rifle'!V117="Yes"),1,0)</f>
        <v>0</v>
      </c>
      <c r="AX114">
        <f>IF(AND('Spacer Rifle'!B117=2,'Spacer Rifle'!V117="Yes"),1,0)</f>
        <v>0</v>
      </c>
      <c r="AY114">
        <f>IF(AND('Spacer Rifle'!B117=3,'Spacer Rifle'!V117="Yes"),1,0)</f>
        <v>0</v>
      </c>
      <c r="AZ114">
        <f>IF(AND('Spacer Rifle'!B117=4,'Spacer Rifle'!V117="Yes"),1,0)</f>
        <v>0</v>
      </c>
      <c r="BA114">
        <f>IF(AND('Spacer Rifle'!B117=5,'Spacer Rifle'!V117="Yes"),1,0)</f>
        <v>0</v>
      </c>
      <c r="BB114">
        <f>IF(AND('Spacer Rifle'!B117=6,'Spacer Rifle'!V117="Yes"),1,0)</f>
        <v>0</v>
      </c>
      <c r="BC114">
        <f>IF(AND('Spacer Rifle'!B117=7,'Spacer Rifle'!V117="Yes"),1,0)</f>
        <v>0</v>
      </c>
      <c r="BD114">
        <f>IF(AND('Spacer Rifle'!B117=8,'Spacer Rifle'!V117="Yes"),1,0)</f>
        <v>0</v>
      </c>
      <c r="BF114">
        <f>IF(AND(LMG!B118=1,LMG!V118="Yes"),1,0)</f>
        <v>0</v>
      </c>
      <c r="BG114">
        <f>IF(AND(LMG!B118=2,LMG!V118="Yes"),1,0)</f>
        <v>0</v>
      </c>
      <c r="BH114">
        <f>IF(AND(LMG!B118=3,LMG!V118="Yes"),1,0)</f>
        <v>0</v>
      </c>
      <c r="BI114">
        <f>IF(AND(LMG!B118=4,LMG!V118="Yes"),1,0)</f>
        <v>0</v>
      </c>
      <c r="BJ114">
        <f>IF(AND(LMG!B118=5,LMG!V118="Yes"),1,0)</f>
        <v>0</v>
      </c>
      <c r="BK114">
        <f>IF(AND(LMG!B118=6,LMG!V118="Yes"),1,0)</f>
        <v>0</v>
      </c>
      <c r="BL114">
        <f>IF(AND(LMG!B118=7,LMG!V118="Yes"),1,0)</f>
        <v>0</v>
      </c>
      <c r="BM114">
        <f>IF(AND(LMG!B118=8,LMG!V118="Yes"),1,0)</f>
        <v>0</v>
      </c>
      <c r="BO114">
        <f>IF(AND(Shotgun!B118=1,Shotgun!V118="Yes"),1,0)</f>
        <v>0</v>
      </c>
      <c r="BP114">
        <f>IF(AND(Shotgun!B118=2,Shotgun!V118="Yes"),1,0)</f>
        <v>0</v>
      </c>
      <c r="BQ114">
        <f>IF(AND(Shotgun!B118=3,Shotgun!V118="Yes"),1,0)</f>
        <v>0</v>
      </c>
      <c r="BR114">
        <f>IF(AND(Shotgun!B118=4,Shotgun!V118="Yes"),1,0)</f>
        <v>0</v>
      </c>
      <c r="BS114">
        <f>IF(AND(Shotgun!B118=5,Shotgun!V118="Yes"),1,0)</f>
        <v>0</v>
      </c>
      <c r="BT114">
        <f>IF(AND(Shotgun!B118=6,Shotgun!V118="Yes"),1,0)</f>
        <v>0</v>
      </c>
      <c r="BU114">
        <f>IF(AND(Shotgun!B118=7,Shotgun!V118="Yes"),1,0)</f>
        <v>0</v>
      </c>
      <c r="BV114">
        <f>IF(AND(Shotgun!B118=8,Shotgun!V118="Yes"),1,0)</f>
        <v>0</v>
      </c>
      <c r="BX114">
        <f>IF(AND(Melee!B116=1,Melee!S116="Yes"),1,0)</f>
        <v>0</v>
      </c>
      <c r="BY114">
        <f>IF(AND(Melee!B116=2,Melee!S116="Yes"),1,0)</f>
        <v>0</v>
      </c>
      <c r="BZ114">
        <f>IF(AND(Melee!B116=3,Melee!S116="Yes"),1,0)</f>
        <v>0</v>
      </c>
      <c r="CA114">
        <f>IF(AND(Melee!B116=4,Melee!S116="Yes"),1,0)</f>
        <v>0</v>
      </c>
      <c r="CB114">
        <f>IF(AND(Melee!B116=5,Melee!S116="Yes"),1,0)</f>
        <v>0</v>
      </c>
      <c r="CC114">
        <f>IF(AND(Melee!B116=6,Melee!S116="Yes"),1,0)</f>
        <v>0</v>
      </c>
      <c r="CD114">
        <f>IF(AND(Melee!B116=7,Melee!S116="Yes"),1,0)</f>
        <v>0</v>
      </c>
      <c r="CE114">
        <f>IF(AND(Melee!B116=8,Melee!S116="Yes"),1,0)</f>
        <v>0</v>
      </c>
      <c r="CG114">
        <f>IF(AND(Misc!B115=1,Misc!O115="Yes"),1,0)</f>
        <v>0</v>
      </c>
      <c r="CH114">
        <f>IF(AND(Misc!B115=2,Misc!O115="Yes"),1,0)</f>
        <v>0</v>
      </c>
      <c r="CI114">
        <f>IF(AND(Misc!B115=3,Misc!O115="Yes"),1,0)</f>
        <v>0</v>
      </c>
      <c r="CJ114">
        <f>IF(AND(Misc!B115=4,Misc!O115="Yes"),1,0)</f>
        <v>0</v>
      </c>
      <c r="CK114">
        <f>IF(AND(Misc!B115=5,Misc!O115="Yes"),1,0)</f>
        <v>0</v>
      </c>
      <c r="CL114">
        <f>IF(AND(Misc!B115=6,Misc!O115="Yes"),1,0)</f>
        <v>0</v>
      </c>
      <c r="CM114">
        <f>IF(AND(Misc!B115=7,Misc!O115="Yes"),1,0)</f>
        <v>0</v>
      </c>
      <c r="CN114">
        <f>IF(AND(Misc!B115=8,Misc!O115="Yes"),1,0)</f>
        <v>0</v>
      </c>
    </row>
    <row r="115" spans="4:92">
      <c r="D115">
        <f>IF(AND(Handgun!B118=1,Handgun!V118="Yes"),1,0)</f>
        <v>0</v>
      </c>
      <c r="E115">
        <f>IF(AND(Handgun!B118=2,Handgun!V118="Yes"),1,0)</f>
        <v>0</v>
      </c>
      <c r="F115">
        <f>IF(AND(Handgun!B118=3,Handgun!V118="Yes"),1,0)</f>
        <v>0</v>
      </c>
      <c r="G115">
        <f>IF(AND(Handgun!B118=4,Handgun!V118="Yes"),1,0)</f>
        <v>0</v>
      </c>
      <c r="H115">
        <f>IF(AND(Handgun!B118=5,Handgun!V118="Yes"),1,0)</f>
        <v>0</v>
      </c>
      <c r="I115">
        <f>IF(AND(Handgun!B118=6,Handgun!V118="Yes"),1,0)</f>
        <v>0</v>
      </c>
      <c r="J115">
        <f>IF(AND(Handgun!B118=7,Handgun!V118="Yes"),1,0)</f>
        <v>0</v>
      </c>
      <c r="K115">
        <f>IF(AND(Handgun!B118=8,Handgun!V118="Yes"),1,0)</f>
        <v>0</v>
      </c>
      <c r="M115">
        <f>IF(AND(Revolver!B118=1,Revolver!V118="Yes"),1,0)</f>
        <v>0</v>
      </c>
      <c r="N115">
        <f>IF(AND(Revolver!B118=1,Revolver!V118="Yes"),1,0)</f>
        <v>0</v>
      </c>
      <c r="O115">
        <f>IF(AND(Revolver!B118=1,Revolver!V118="Yes"),1,0)</f>
        <v>0</v>
      </c>
      <c r="P115">
        <f>IF(AND(Revolver!B118=1,Revolver!V118="Yes"),1,0)</f>
        <v>0</v>
      </c>
      <c r="Q115">
        <f>IF(AND(Revolver!B118=5,Revolver!V118="Yes"),1,0)</f>
        <v>0</v>
      </c>
      <c r="R115">
        <f>IF(AND(Revolver!B118=6,Revolver!V118="Yes"),1,0)</f>
        <v>0</v>
      </c>
      <c r="S115">
        <f>IF(AND(Revolver!B118=7,Revolver!V118="Yes"),1,0)</f>
        <v>0</v>
      </c>
      <c r="T115">
        <f>IF(AND(Revolver!B118=8,Revolver!V118="Yes"),1,0)</f>
        <v>0</v>
      </c>
      <c r="V115">
        <f>IF(AND(SMG!B119=1,SMG!V119="Yes"),1,0)</f>
        <v>0</v>
      </c>
      <c r="W115">
        <f>IF(AND(SMG!B119=2,SMG!V119="Yes"),1,0)</f>
        <v>0</v>
      </c>
      <c r="X115">
        <f>IF(AND(SMG!B119=3,SMG!V119="Yes"),1,0)</f>
        <v>0</v>
      </c>
      <c r="Y115">
        <f>IF(AND(SMG!B119=4,SMG!V119="Yes"),1,0)</f>
        <v>0</v>
      </c>
      <c r="Z115">
        <f>IF(AND(SMG!B119=5,SMG!V119="Yes"),1,0)</f>
        <v>0</v>
      </c>
      <c r="AA115">
        <f>IF(AND(SMG!B119=6,SMG!V119="Yes"),1,0)</f>
        <v>0</v>
      </c>
      <c r="AB115">
        <f>IF(AND(SMG!B119=7,SMG!V119="Yes"),1,0)</f>
        <v>0</v>
      </c>
      <c r="AC115">
        <f>IF(AND(SMG!B119=8,SMG!V119="Yes"),1,0)</f>
        <v>0</v>
      </c>
      <c r="AE115">
        <f>IF(AND(Rifle!B118=1,Rifle!V118="Yes"),1,0)</f>
        <v>0</v>
      </c>
      <c r="AF115">
        <f>IF(AND(Rifle!B118=2,Rifle!V118="Yes"),1,0)</f>
        <v>0</v>
      </c>
      <c r="AG115">
        <f>IF(AND(Rifle!B118=3,Rifle!V118="Yes"),1,0)</f>
        <v>0</v>
      </c>
      <c r="AH115">
        <f>IF(AND(Rifle!B118=4,Rifle!V118="Yes"),1,0)</f>
        <v>0</v>
      </c>
      <c r="AI115">
        <f>IF(AND(Rifle!B118=5,Rifle!V118="Yes"),1,0)</f>
        <v>0</v>
      </c>
      <c r="AJ115">
        <f>IF(AND(Rifle!B118=6,Rifle!V118="Yes"),1,0)</f>
        <v>0</v>
      </c>
      <c r="AK115">
        <f>IF(AND(Rifle!B118=7,Rifle!V118="Yes"),1,0)</f>
        <v>0</v>
      </c>
      <c r="AL115">
        <f>IF(AND(Rifle!B118=8,Rifle!V118="Yes"),1,0)</f>
        <v>0</v>
      </c>
      <c r="AN115">
        <f>IF(AND('Sniper Rifle'!B118=1,'Sniper Rifle'!V118="Yes"),1,0)</f>
        <v>0</v>
      </c>
      <c r="AO115">
        <f>IF(AND('Sniper Rifle'!B118=2,'Sniper Rifle'!V118="Yes"),1,0)</f>
        <v>0</v>
      </c>
      <c r="AP115">
        <f>IF(AND('Sniper Rifle'!B118=3,'Sniper Rifle'!V118="Yes"),1,0)</f>
        <v>0</v>
      </c>
      <c r="AQ115">
        <f>IF(AND('Sniper Rifle'!B118=4,'Sniper Rifle'!V118="Yes"),1,0)</f>
        <v>0</v>
      </c>
      <c r="AR115">
        <f>IF(AND('Sniper Rifle'!B118=5,'Sniper Rifle'!V118="Yes"),1,0)</f>
        <v>0</v>
      </c>
      <c r="AS115">
        <f>IF(AND('Sniper Rifle'!B118=6,'Sniper Rifle'!V118="Yes"),1,0)</f>
        <v>0</v>
      </c>
      <c r="AT115">
        <f>IF(AND('Sniper Rifle'!B118=7,'Sniper Rifle'!V118="Yes"),1,0)</f>
        <v>0</v>
      </c>
      <c r="AU115">
        <f>IF(AND('Sniper Rifle'!B118=8,'Sniper Rifle'!V118="Yes"),1,0)</f>
        <v>0</v>
      </c>
      <c r="AW115">
        <f>IF(AND('Spacer Rifle'!B118=1,'Spacer Rifle'!V118="Yes"),1,0)</f>
        <v>0</v>
      </c>
      <c r="AX115">
        <f>IF(AND('Spacer Rifle'!B118=2,'Spacer Rifle'!V118="Yes"),1,0)</f>
        <v>0</v>
      </c>
      <c r="AY115">
        <f>IF(AND('Spacer Rifle'!B118=3,'Spacer Rifle'!V118="Yes"),1,0)</f>
        <v>0</v>
      </c>
      <c r="AZ115">
        <f>IF(AND('Spacer Rifle'!B118=4,'Spacer Rifle'!V118="Yes"),1,0)</f>
        <v>0</v>
      </c>
      <c r="BA115">
        <f>IF(AND('Spacer Rifle'!B118=5,'Spacer Rifle'!V118="Yes"),1,0)</f>
        <v>0</v>
      </c>
      <c r="BB115">
        <f>IF(AND('Spacer Rifle'!B118=6,'Spacer Rifle'!V118="Yes"),1,0)</f>
        <v>0</v>
      </c>
      <c r="BC115">
        <f>IF(AND('Spacer Rifle'!B118=7,'Spacer Rifle'!V118="Yes"),1,0)</f>
        <v>0</v>
      </c>
      <c r="BD115">
        <f>IF(AND('Spacer Rifle'!B118=8,'Spacer Rifle'!V118="Yes"),1,0)</f>
        <v>0</v>
      </c>
      <c r="BF115">
        <f>IF(AND(LMG!B119=1,LMG!V119="Yes"),1,0)</f>
        <v>0</v>
      </c>
      <c r="BG115">
        <f>IF(AND(LMG!B119=2,LMG!V119="Yes"),1,0)</f>
        <v>0</v>
      </c>
      <c r="BH115">
        <f>IF(AND(LMG!B119=3,LMG!V119="Yes"),1,0)</f>
        <v>0</v>
      </c>
      <c r="BI115">
        <f>IF(AND(LMG!B119=4,LMG!V119="Yes"),1,0)</f>
        <v>0</v>
      </c>
      <c r="BJ115">
        <f>IF(AND(LMG!B119=5,LMG!V119="Yes"),1,0)</f>
        <v>0</v>
      </c>
      <c r="BK115">
        <f>IF(AND(LMG!B119=6,LMG!V119="Yes"),1,0)</f>
        <v>0</v>
      </c>
      <c r="BL115">
        <f>IF(AND(LMG!B119=7,LMG!V119="Yes"),1,0)</f>
        <v>0</v>
      </c>
      <c r="BM115">
        <f>IF(AND(LMG!B119=8,LMG!V119="Yes"),1,0)</f>
        <v>0</v>
      </c>
      <c r="BO115">
        <f>IF(AND(Shotgun!B119=1,Shotgun!V119="Yes"),1,0)</f>
        <v>0</v>
      </c>
      <c r="BP115">
        <f>IF(AND(Shotgun!B119=2,Shotgun!V119="Yes"),1,0)</f>
        <v>0</v>
      </c>
      <c r="BQ115">
        <f>IF(AND(Shotgun!B119=3,Shotgun!V119="Yes"),1,0)</f>
        <v>0</v>
      </c>
      <c r="BR115">
        <f>IF(AND(Shotgun!B119=4,Shotgun!V119="Yes"),1,0)</f>
        <v>0</v>
      </c>
      <c r="BS115">
        <f>IF(AND(Shotgun!B119=5,Shotgun!V119="Yes"),1,0)</f>
        <v>0</v>
      </c>
      <c r="BT115">
        <f>IF(AND(Shotgun!B119=6,Shotgun!V119="Yes"),1,0)</f>
        <v>0</v>
      </c>
      <c r="BU115">
        <f>IF(AND(Shotgun!B119=7,Shotgun!V119="Yes"),1,0)</f>
        <v>0</v>
      </c>
      <c r="BV115">
        <f>IF(AND(Shotgun!B119=8,Shotgun!V119="Yes"),1,0)</f>
        <v>0</v>
      </c>
      <c r="BX115">
        <f>IF(AND(Melee!B117=1,Melee!S117="Yes"),1,0)</f>
        <v>0</v>
      </c>
      <c r="BY115">
        <f>IF(AND(Melee!B117=2,Melee!S117="Yes"),1,0)</f>
        <v>0</v>
      </c>
      <c r="BZ115">
        <f>IF(AND(Melee!B117=3,Melee!S117="Yes"),1,0)</f>
        <v>0</v>
      </c>
      <c r="CA115">
        <f>IF(AND(Melee!B117=4,Melee!S117="Yes"),1,0)</f>
        <v>0</v>
      </c>
      <c r="CB115">
        <f>IF(AND(Melee!B117=5,Melee!S117="Yes"),1,0)</f>
        <v>0</v>
      </c>
      <c r="CC115">
        <f>IF(AND(Melee!B117=6,Melee!S117="Yes"),1,0)</f>
        <v>0</v>
      </c>
      <c r="CD115">
        <f>IF(AND(Melee!B117=7,Melee!S117="Yes"),1,0)</f>
        <v>0</v>
      </c>
      <c r="CE115">
        <f>IF(AND(Melee!B117=8,Melee!S117="Yes"),1,0)</f>
        <v>0</v>
      </c>
      <c r="CG115">
        <f>IF(AND(Misc!B116=1,Misc!O116="Yes"),1,0)</f>
        <v>0</v>
      </c>
      <c r="CH115">
        <f>IF(AND(Misc!B116=2,Misc!O116="Yes"),1,0)</f>
        <v>0</v>
      </c>
      <c r="CI115">
        <f>IF(AND(Misc!B116=3,Misc!O116="Yes"),1,0)</f>
        <v>0</v>
      </c>
      <c r="CJ115">
        <f>IF(AND(Misc!B116=4,Misc!O116="Yes"),1,0)</f>
        <v>0</v>
      </c>
      <c r="CK115">
        <f>IF(AND(Misc!B116=5,Misc!O116="Yes"),1,0)</f>
        <v>0</v>
      </c>
      <c r="CL115">
        <f>IF(AND(Misc!B116=6,Misc!O116="Yes"),1,0)</f>
        <v>0</v>
      </c>
      <c r="CM115">
        <f>IF(AND(Misc!B116=7,Misc!O116="Yes"),1,0)</f>
        <v>0</v>
      </c>
      <c r="CN115">
        <f>IF(AND(Misc!B116=8,Misc!O116="Yes"),1,0)</f>
        <v>0</v>
      </c>
    </row>
    <row r="116" spans="4:92">
      <c r="D116">
        <f>IF(AND(Handgun!B119=1,Handgun!V119="Yes"),1,0)</f>
        <v>0</v>
      </c>
      <c r="E116">
        <f>IF(AND(Handgun!B119=2,Handgun!V119="Yes"),1,0)</f>
        <v>0</v>
      </c>
      <c r="F116">
        <f>IF(AND(Handgun!B119=3,Handgun!V119="Yes"),1,0)</f>
        <v>0</v>
      </c>
      <c r="G116">
        <f>IF(AND(Handgun!B119=4,Handgun!V119="Yes"),1,0)</f>
        <v>0</v>
      </c>
      <c r="H116">
        <f>IF(AND(Handgun!B119=5,Handgun!V119="Yes"),1,0)</f>
        <v>0</v>
      </c>
      <c r="I116">
        <f>IF(AND(Handgun!B119=6,Handgun!V119="Yes"),1,0)</f>
        <v>0</v>
      </c>
      <c r="J116">
        <f>IF(AND(Handgun!B119=7,Handgun!V119="Yes"),1,0)</f>
        <v>0</v>
      </c>
      <c r="K116">
        <f>IF(AND(Handgun!B119=8,Handgun!V119="Yes"),1,0)</f>
        <v>0</v>
      </c>
      <c r="M116">
        <f>IF(AND(Revolver!B119=1,Revolver!V119="Yes"),1,0)</f>
        <v>0</v>
      </c>
      <c r="N116">
        <f>IF(AND(Revolver!B119=1,Revolver!V119="Yes"),1,0)</f>
        <v>0</v>
      </c>
      <c r="O116">
        <f>IF(AND(Revolver!B119=1,Revolver!V119="Yes"),1,0)</f>
        <v>0</v>
      </c>
      <c r="P116">
        <f>IF(AND(Revolver!B119=1,Revolver!V119="Yes"),1,0)</f>
        <v>0</v>
      </c>
      <c r="Q116">
        <f>IF(AND(Revolver!B119=5,Revolver!V119="Yes"),1,0)</f>
        <v>0</v>
      </c>
      <c r="R116">
        <f>IF(AND(Revolver!B119=6,Revolver!V119="Yes"),1,0)</f>
        <v>0</v>
      </c>
      <c r="S116">
        <f>IF(AND(Revolver!B119=7,Revolver!V119="Yes"),1,0)</f>
        <v>0</v>
      </c>
      <c r="T116">
        <f>IF(AND(Revolver!B119=8,Revolver!V119="Yes"),1,0)</f>
        <v>0</v>
      </c>
      <c r="V116">
        <f>IF(AND(SMG!B120=1,SMG!V120="Yes"),1,0)</f>
        <v>0</v>
      </c>
      <c r="W116">
        <f>IF(AND(SMG!B120=2,SMG!V120="Yes"),1,0)</f>
        <v>0</v>
      </c>
      <c r="X116">
        <f>IF(AND(SMG!B120=3,SMG!V120="Yes"),1,0)</f>
        <v>0</v>
      </c>
      <c r="Y116">
        <f>IF(AND(SMG!B120=4,SMG!V120="Yes"),1,0)</f>
        <v>0</v>
      </c>
      <c r="Z116">
        <f>IF(AND(SMG!B120=5,SMG!V120="Yes"),1,0)</f>
        <v>0</v>
      </c>
      <c r="AA116">
        <f>IF(AND(SMG!B120=6,SMG!V120="Yes"),1,0)</f>
        <v>0</v>
      </c>
      <c r="AB116">
        <f>IF(AND(SMG!B120=7,SMG!V120="Yes"),1,0)</f>
        <v>0</v>
      </c>
      <c r="AC116">
        <f>IF(AND(SMG!B120=8,SMG!V120="Yes"),1,0)</f>
        <v>0</v>
      </c>
      <c r="AE116">
        <f>IF(AND(Rifle!B119=1,Rifle!V119="Yes"),1,0)</f>
        <v>0</v>
      </c>
      <c r="AF116">
        <f>IF(AND(Rifle!B119=2,Rifle!V119="Yes"),1,0)</f>
        <v>0</v>
      </c>
      <c r="AG116">
        <f>IF(AND(Rifle!B119=3,Rifle!V119="Yes"),1,0)</f>
        <v>0</v>
      </c>
      <c r="AH116">
        <f>IF(AND(Rifle!B119=4,Rifle!V119="Yes"),1,0)</f>
        <v>0</v>
      </c>
      <c r="AI116">
        <f>IF(AND(Rifle!B119=5,Rifle!V119="Yes"),1,0)</f>
        <v>0</v>
      </c>
      <c r="AJ116">
        <f>IF(AND(Rifle!B119=6,Rifle!V119="Yes"),1,0)</f>
        <v>0</v>
      </c>
      <c r="AK116">
        <f>IF(AND(Rifle!B119=7,Rifle!V119="Yes"),1,0)</f>
        <v>0</v>
      </c>
      <c r="AL116">
        <f>IF(AND(Rifle!B119=8,Rifle!V119="Yes"),1,0)</f>
        <v>0</v>
      </c>
      <c r="AN116">
        <f>IF(AND('Sniper Rifle'!B119=1,'Sniper Rifle'!V119="Yes"),1,0)</f>
        <v>0</v>
      </c>
      <c r="AO116">
        <f>IF(AND('Sniper Rifle'!B119=2,'Sniper Rifle'!V119="Yes"),1,0)</f>
        <v>0</v>
      </c>
      <c r="AP116">
        <f>IF(AND('Sniper Rifle'!B119=3,'Sniper Rifle'!V119="Yes"),1,0)</f>
        <v>0</v>
      </c>
      <c r="AQ116">
        <f>IF(AND('Sniper Rifle'!B119=4,'Sniper Rifle'!V119="Yes"),1,0)</f>
        <v>0</v>
      </c>
      <c r="AR116">
        <f>IF(AND('Sniper Rifle'!B119=5,'Sniper Rifle'!V119="Yes"),1,0)</f>
        <v>0</v>
      </c>
      <c r="AS116">
        <f>IF(AND('Sniper Rifle'!B119=6,'Sniper Rifle'!V119="Yes"),1,0)</f>
        <v>0</v>
      </c>
      <c r="AT116">
        <f>IF(AND('Sniper Rifle'!B119=7,'Sniper Rifle'!V119="Yes"),1,0)</f>
        <v>0</v>
      </c>
      <c r="AU116">
        <f>IF(AND('Sniper Rifle'!B119=8,'Sniper Rifle'!V119="Yes"),1,0)</f>
        <v>0</v>
      </c>
      <c r="AW116">
        <f>IF(AND('Spacer Rifle'!B119=1,'Spacer Rifle'!V119="Yes"),1,0)</f>
        <v>0</v>
      </c>
      <c r="AX116">
        <f>IF(AND('Spacer Rifle'!B119=2,'Spacer Rifle'!V119="Yes"),1,0)</f>
        <v>0</v>
      </c>
      <c r="AY116">
        <f>IF(AND('Spacer Rifle'!B119=3,'Spacer Rifle'!V119="Yes"),1,0)</f>
        <v>0</v>
      </c>
      <c r="AZ116">
        <f>IF(AND('Spacer Rifle'!B119=4,'Spacer Rifle'!V119="Yes"),1,0)</f>
        <v>0</v>
      </c>
      <c r="BA116">
        <f>IF(AND('Spacer Rifle'!B119=5,'Spacer Rifle'!V119="Yes"),1,0)</f>
        <v>0</v>
      </c>
      <c r="BB116">
        <f>IF(AND('Spacer Rifle'!B119=6,'Spacer Rifle'!V119="Yes"),1,0)</f>
        <v>0</v>
      </c>
      <c r="BC116">
        <f>IF(AND('Spacer Rifle'!B119=7,'Spacer Rifle'!V119="Yes"),1,0)</f>
        <v>0</v>
      </c>
      <c r="BD116">
        <f>IF(AND('Spacer Rifle'!B119=8,'Spacer Rifle'!V119="Yes"),1,0)</f>
        <v>0</v>
      </c>
      <c r="BF116">
        <f>IF(AND(LMG!B120=1,LMG!V120="Yes"),1,0)</f>
        <v>0</v>
      </c>
      <c r="BG116">
        <f>IF(AND(LMG!B120=2,LMG!V120="Yes"),1,0)</f>
        <v>0</v>
      </c>
      <c r="BH116">
        <f>IF(AND(LMG!B120=3,LMG!V120="Yes"),1,0)</f>
        <v>0</v>
      </c>
      <c r="BI116">
        <f>IF(AND(LMG!B120=4,LMG!V120="Yes"),1,0)</f>
        <v>0</v>
      </c>
      <c r="BJ116">
        <f>IF(AND(LMG!B120=5,LMG!V120="Yes"),1,0)</f>
        <v>0</v>
      </c>
      <c r="BK116">
        <f>IF(AND(LMG!B120=6,LMG!V120="Yes"),1,0)</f>
        <v>0</v>
      </c>
      <c r="BL116">
        <f>IF(AND(LMG!B120=7,LMG!V120="Yes"),1,0)</f>
        <v>0</v>
      </c>
      <c r="BM116">
        <f>IF(AND(LMG!B120=8,LMG!V120="Yes"),1,0)</f>
        <v>0</v>
      </c>
      <c r="BO116">
        <f>IF(AND(Shotgun!B120=1,Shotgun!V120="Yes"),1,0)</f>
        <v>0</v>
      </c>
      <c r="BP116">
        <f>IF(AND(Shotgun!B120=2,Shotgun!V120="Yes"),1,0)</f>
        <v>0</v>
      </c>
      <c r="BQ116">
        <f>IF(AND(Shotgun!B120=3,Shotgun!V120="Yes"),1,0)</f>
        <v>0</v>
      </c>
      <c r="BR116">
        <f>IF(AND(Shotgun!B120=4,Shotgun!V120="Yes"),1,0)</f>
        <v>0</v>
      </c>
      <c r="BS116">
        <f>IF(AND(Shotgun!B120=5,Shotgun!V120="Yes"),1,0)</f>
        <v>0</v>
      </c>
      <c r="BT116">
        <f>IF(AND(Shotgun!B120=6,Shotgun!V120="Yes"),1,0)</f>
        <v>0</v>
      </c>
      <c r="BU116">
        <f>IF(AND(Shotgun!B120=7,Shotgun!V120="Yes"),1,0)</f>
        <v>0</v>
      </c>
      <c r="BV116">
        <f>IF(AND(Shotgun!B120=8,Shotgun!V120="Yes"),1,0)</f>
        <v>0</v>
      </c>
      <c r="BX116">
        <f>IF(AND(Melee!B118=1,Melee!S118="Yes"),1,0)</f>
        <v>0</v>
      </c>
      <c r="BY116">
        <f>IF(AND(Melee!B118=2,Melee!S118="Yes"),1,0)</f>
        <v>0</v>
      </c>
      <c r="BZ116">
        <f>IF(AND(Melee!B118=3,Melee!S118="Yes"),1,0)</f>
        <v>0</v>
      </c>
      <c r="CA116">
        <f>IF(AND(Melee!B118=4,Melee!S118="Yes"),1,0)</f>
        <v>0</v>
      </c>
      <c r="CB116">
        <f>IF(AND(Melee!B118=5,Melee!S118="Yes"),1,0)</f>
        <v>0</v>
      </c>
      <c r="CC116">
        <f>IF(AND(Melee!B118=6,Melee!S118="Yes"),1,0)</f>
        <v>0</v>
      </c>
      <c r="CD116">
        <f>IF(AND(Melee!B118=7,Melee!S118="Yes"),1,0)</f>
        <v>0</v>
      </c>
      <c r="CE116">
        <f>IF(AND(Melee!B118=8,Melee!S118="Yes"),1,0)</f>
        <v>0</v>
      </c>
      <c r="CG116">
        <f>IF(AND(Misc!B117=1,Misc!O117="Yes"),1,0)</f>
        <v>0</v>
      </c>
      <c r="CH116">
        <f>IF(AND(Misc!B117=2,Misc!O117="Yes"),1,0)</f>
        <v>0</v>
      </c>
      <c r="CI116">
        <f>IF(AND(Misc!B117=3,Misc!O117="Yes"),1,0)</f>
        <v>0</v>
      </c>
      <c r="CJ116">
        <f>IF(AND(Misc!B117=4,Misc!O117="Yes"),1,0)</f>
        <v>0</v>
      </c>
      <c r="CK116">
        <f>IF(AND(Misc!B117=5,Misc!O117="Yes"),1,0)</f>
        <v>0</v>
      </c>
      <c r="CL116">
        <f>IF(AND(Misc!B117=6,Misc!O117="Yes"),1,0)</f>
        <v>0</v>
      </c>
      <c r="CM116">
        <f>IF(AND(Misc!B117=7,Misc!O117="Yes"),1,0)</f>
        <v>0</v>
      </c>
      <c r="CN116">
        <f>IF(AND(Misc!B117=8,Misc!O117="Yes"),1,0)</f>
        <v>0</v>
      </c>
    </row>
    <row r="117" spans="4:92">
      <c r="D117">
        <f>IF(AND(Handgun!B120=1,Handgun!V120="Yes"),1,0)</f>
        <v>0</v>
      </c>
      <c r="E117">
        <f>IF(AND(Handgun!B120=2,Handgun!V120="Yes"),1,0)</f>
        <v>0</v>
      </c>
      <c r="F117">
        <f>IF(AND(Handgun!B120=3,Handgun!V120="Yes"),1,0)</f>
        <v>0</v>
      </c>
      <c r="G117">
        <f>IF(AND(Handgun!B120=4,Handgun!V120="Yes"),1,0)</f>
        <v>0</v>
      </c>
      <c r="H117">
        <f>IF(AND(Handgun!B120=5,Handgun!V120="Yes"),1,0)</f>
        <v>0</v>
      </c>
      <c r="I117">
        <f>IF(AND(Handgun!B120=6,Handgun!V120="Yes"),1,0)</f>
        <v>0</v>
      </c>
      <c r="J117">
        <f>IF(AND(Handgun!B120=7,Handgun!V120="Yes"),1,0)</f>
        <v>0</v>
      </c>
      <c r="K117">
        <f>IF(AND(Handgun!B120=8,Handgun!V120="Yes"),1,0)</f>
        <v>0</v>
      </c>
      <c r="M117">
        <f>IF(AND(Revolver!B120=1,Revolver!V120="Yes"),1,0)</f>
        <v>0</v>
      </c>
      <c r="N117">
        <f>IF(AND(Revolver!B120=1,Revolver!V120="Yes"),1,0)</f>
        <v>0</v>
      </c>
      <c r="O117">
        <f>IF(AND(Revolver!B120=1,Revolver!V120="Yes"),1,0)</f>
        <v>0</v>
      </c>
      <c r="P117">
        <f>IF(AND(Revolver!B120=1,Revolver!V120="Yes"),1,0)</f>
        <v>0</v>
      </c>
      <c r="Q117">
        <f>IF(AND(Revolver!B120=5,Revolver!V120="Yes"),1,0)</f>
        <v>0</v>
      </c>
      <c r="R117">
        <f>IF(AND(Revolver!B120=6,Revolver!V120="Yes"),1,0)</f>
        <v>0</v>
      </c>
      <c r="S117">
        <f>IF(AND(Revolver!B120=7,Revolver!V120="Yes"),1,0)</f>
        <v>0</v>
      </c>
      <c r="T117">
        <f>IF(AND(Revolver!B120=8,Revolver!V120="Yes"),1,0)</f>
        <v>0</v>
      </c>
      <c r="V117">
        <f>IF(AND(SMG!B121=1,SMG!V121="Yes"),1,0)</f>
        <v>0</v>
      </c>
      <c r="W117">
        <f>IF(AND(SMG!B121=2,SMG!V121="Yes"),1,0)</f>
        <v>0</v>
      </c>
      <c r="X117">
        <f>IF(AND(SMG!B121=3,SMG!V121="Yes"),1,0)</f>
        <v>0</v>
      </c>
      <c r="Y117">
        <f>IF(AND(SMG!B121=4,SMG!V121="Yes"),1,0)</f>
        <v>0</v>
      </c>
      <c r="Z117">
        <f>IF(AND(SMG!B121=5,SMG!V121="Yes"),1,0)</f>
        <v>0</v>
      </c>
      <c r="AA117">
        <f>IF(AND(SMG!B121=6,SMG!V121="Yes"),1,0)</f>
        <v>0</v>
      </c>
      <c r="AB117">
        <f>IF(AND(SMG!B121=7,SMG!V121="Yes"),1,0)</f>
        <v>0</v>
      </c>
      <c r="AC117">
        <f>IF(AND(SMG!B121=8,SMG!V121="Yes"),1,0)</f>
        <v>0</v>
      </c>
      <c r="AE117">
        <f>IF(AND(Rifle!B120=1,Rifle!V120="Yes"),1,0)</f>
        <v>0</v>
      </c>
      <c r="AF117">
        <f>IF(AND(Rifle!B120=2,Rifle!V120="Yes"),1,0)</f>
        <v>0</v>
      </c>
      <c r="AG117">
        <f>IF(AND(Rifle!B120=3,Rifle!V120="Yes"),1,0)</f>
        <v>0</v>
      </c>
      <c r="AH117">
        <f>IF(AND(Rifle!B120=4,Rifle!V120="Yes"),1,0)</f>
        <v>0</v>
      </c>
      <c r="AI117">
        <f>IF(AND(Rifle!B120=5,Rifle!V120="Yes"),1,0)</f>
        <v>0</v>
      </c>
      <c r="AJ117">
        <f>IF(AND(Rifle!B120=6,Rifle!V120="Yes"),1,0)</f>
        <v>0</v>
      </c>
      <c r="AK117">
        <f>IF(AND(Rifle!B120=7,Rifle!V120="Yes"),1,0)</f>
        <v>0</v>
      </c>
      <c r="AL117">
        <f>IF(AND(Rifle!B120=8,Rifle!V120="Yes"),1,0)</f>
        <v>0</v>
      </c>
      <c r="AN117">
        <f>IF(AND('Sniper Rifle'!B120=1,'Sniper Rifle'!V120="Yes"),1,0)</f>
        <v>0</v>
      </c>
      <c r="AO117">
        <f>IF(AND('Sniper Rifle'!B120=2,'Sniper Rifle'!V120="Yes"),1,0)</f>
        <v>0</v>
      </c>
      <c r="AP117">
        <f>IF(AND('Sniper Rifle'!B120=3,'Sniper Rifle'!V120="Yes"),1,0)</f>
        <v>0</v>
      </c>
      <c r="AQ117">
        <f>IF(AND('Sniper Rifle'!B120=4,'Sniper Rifle'!V120="Yes"),1,0)</f>
        <v>0</v>
      </c>
      <c r="AR117">
        <f>IF(AND('Sniper Rifle'!B120=5,'Sniper Rifle'!V120="Yes"),1,0)</f>
        <v>0</v>
      </c>
      <c r="AS117">
        <f>IF(AND('Sniper Rifle'!B120=6,'Sniper Rifle'!V120="Yes"),1,0)</f>
        <v>0</v>
      </c>
      <c r="AT117">
        <f>IF(AND('Sniper Rifle'!B120=7,'Sniper Rifle'!V120="Yes"),1,0)</f>
        <v>0</v>
      </c>
      <c r="AU117">
        <f>IF(AND('Sniper Rifle'!B120=8,'Sniper Rifle'!V120="Yes"),1,0)</f>
        <v>0</v>
      </c>
      <c r="AW117">
        <f>IF(AND('Spacer Rifle'!B120=1,'Spacer Rifle'!V120="Yes"),1,0)</f>
        <v>0</v>
      </c>
      <c r="AX117">
        <f>IF(AND('Spacer Rifle'!B120=2,'Spacer Rifle'!V120="Yes"),1,0)</f>
        <v>0</v>
      </c>
      <c r="AY117">
        <f>IF(AND('Spacer Rifle'!B120=3,'Spacer Rifle'!V120="Yes"),1,0)</f>
        <v>0</v>
      </c>
      <c r="AZ117">
        <f>IF(AND('Spacer Rifle'!B120=4,'Spacer Rifle'!V120="Yes"),1,0)</f>
        <v>0</v>
      </c>
      <c r="BA117">
        <f>IF(AND('Spacer Rifle'!B120=5,'Spacer Rifle'!V120="Yes"),1,0)</f>
        <v>0</v>
      </c>
      <c r="BB117">
        <f>IF(AND('Spacer Rifle'!B120=6,'Spacer Rifle'!V120="Yes"),1,0)</f>
        <v>0</v>
      </c>
      <c r="BC117">
        <f>IF(AND('Spacer Rifle'!B120=7,'Spacer Rifle'!V120="Yes"),1,0)</f>
        <v>0</v>
      </c>
      <c r="BD117">
        <f>IF(AND('Spacer Rifle'!B120=8,'Spacer Rifle'!V120="Yes"),1,0)</f>
        <v>0</v>
      </c>
      <c r="BF117">
        <f>IF(AND(LMG!B121=1,LMG!V121="Yes"),1,0)</f>
        <v>0</v>
      </c>
      <c r="BG117">
        <f>IF(AND(LMG!B121=2,LMG!V121="Yes"),1,0)</f>
        <v>0</v>
      </c>
      <c r="BH117">
        <f>IF(AND(LMG!B121=3,LMG!V121="Yes"),1,0)</f>
        <v>0</v>
      </c>
      <c r="BI117">
        <f>IF(AND(LMG!B121=4,LMG!V121="Yes"),1,0)</f>
        <v>0</v>
      </c>
      <c r="BJ117">
        <f>IF(AND(LMG!B121=5,LMG!V121="Yes"),1,0)</f>
        <v>0</v>
      </c>
      <c r="BK117">
        <f>IF(AND(LMG!B121=6,LMG!V121="Yes"),1,0)</f>
        <v>0</v>
      </c>
      <c r="BL117">
        <f>IF(AND(LMG!B121=7,LMG!V121="Yes"),1,0)</f>
        <v>0</v>
      </c>
      <c r="BM117">
        <f>IF(AND(LMG!B121=8,LMG!V121="Yes"),1,0)</f>
        <v>0</v>
      </c>
      <c r="BO117">
        <f>IF(AND(Shotgun!B121=1,Shotgun!V121="Yes"),1,0)</f>
        <v>0</v>
      </c>
      <c r="BP117">
        <f>IF(AND(Shotgun!B121=2,Shotgun!V121="Yes"),1,0)</f>
        <v>0</v>
      </c>
      <c r="BQ117">
        <f>IF(AND(Shotgun!B121=3,Shotgun!V121="Yes"),1,0)</f>
        <v>0</v>
      </c>
      <c r="BR117">
        <f>IF(AND(Shotgun!B121=4,Shotgun!V121="Yes"),1,0)</f>
        <v>0</v>
      </c>
      <c r="BS117">
        <f>IF(AND(Shotgun!B121=5,Shotgun!V121="Yes"),1,0)</f>
        <v>0</v>
      </c>
      <c r="BT117">
        <f>IF(AND(Shotgun!B121=6,Shotgun!V121="Yes"),1,0)</f>
        <v>0</v>
      </c>
      <c r="BU117">
        <f>IF(AND(Shotgun!B121=7,Shotgun!V121="Yes"),1,0)</f>
        <v>0</v>
      </c>
      <c r="BV117">
        <f>IF(AND(Shotgun!B121=8,Shotgun!V121="Yes"),1,0)</f>
        <v>0</v>
      </c>
      <c r="BX117">
        <f>IF(AND(Melee!B119=1,Melee!S119="Yes"),1,0)</f>
        <v>0</v>
      </c>
      <c r="BY117">
        <f>IF(AND(Melee!B119=2,Melee!S119="Yes"),1,0)</f>
        <v>0</v>
      </c>
      <c r="BZ117">
        <f>IF(AND(Melee!B119=3,Melee!S119="Yes"),1,0)</f>
        <v>0</v>
      </c>
      <c r="CA117">
        <f>IF(AND(Melee!B119=4,Melee!S119="Yes"),1,0)</f>
        <v>0</v>
      </c>
      <c r="CB117">
        <f>IF(AND(Melee!B119=5,Melee!S119="Yes"),1,0)</f>
        <v>0</v>
      </c>
      <c r="CC117">
        <f>IF(AND(Melee!B119=6,Melee!S119="Yes"),1,0)</f>
        <v>0</v>
      </c>
      <c r="CD117">
        <f>IF(AND(Melee!B119=7,Melee!S119="Yes"),1,0)</f>
        <v>0</v>
      </c>
      <c r="CE117">
        <f>IF(AND(Melee!B119=8,Melee!S119="Yes"),1,0)</f>
        <v>0</v>
      </c>
      <c r="CG117">
        <f>IF(AND(Misc!B118=1,Misc!O118="Yes"),1,0)</f>
        <v>0</v>
      </c>
      <c r="CH117">
        <f>IF(AND(Misc!B118=2,Misc!O118="Yes"),1,0)</f>
        <v>0</v>
      </c>
      <c r="CI117">
        <f>IF(AND(Misc!B118=3,Misc!O118="Yes"),1,0)</f>
        <v>0</v>
      </c>
      <c r="CJ117">
        <f>IF(AND(Misc!B118=4,Misc!O118="Yes"),1,0)</f>
        <v>0</v>
      </c>
      <c r="CK117">
        <f>IF(AND(Misc!B118=5,Misc!O118="Yes"),1,0)</f>
        <v>0</v>
      </c>
      <c r="CL117">
        <f>IF(AND(Misc!B118=6,Misc!O118="Yes"),1,0)</f>
        <v>0</v>
      </c>
      <c r="CM117">
        <f>IF(AND(Misc!B118=7,Misc!O118="Yes"),1,0)</f>
        <v>0</v>
      </c>
      <c r="CN117">
        <f>IF(AND(Misc!B118=8,Misc!O118="Yes"),1,0)</f>
        <v>0</v>
      </c>
    </row>
    <row r="118" spans="4:92">
      <c r="D118">
        <f>IF(AND(Handgun!B121=1,Handgun!V121="Yes"),1,0)</f>
        <v>0</v>
      </c>
      <c r="E118">
        <f>IF(AND(Handgun!B121=2,Handgun!V121="Yes"),1,0)</f>
        <v>0</v>
      </c>
      <c r="F118">
        <f>IF(AND(Handgun!B121=3,Handgun!V121="Yes"),1,0)</f>
        <v>0</v>
      </c>
      <c r="G118">
        <f>IF(AND(Handgun!B121=4,Handgun!V121="Yes"),1,0)</f>
        <v>0</v>
      </c>
      <c r="H118">
        <f>IF(AND(Handgun!B121=5,Handgun!V121="Yes"),1,0)</f>
        <v>0</v>
      </c>
      <c r="I118">
        <f>IF(AND(Handgun!B121=6,Handgun!V121="Yes"),1,0)</f>
        <v>0</v>
      </c>
      <c r="J118">
        <f>IF(AND(Handgun!B121=7,Handgun!V121="Yes"),1,0)</f>
        <v>0</v>
      </c>
      <c r="K118">
        <f>IF(AND(Handgun!B121=8,Handgun!V121="Yes"),1,0)</f>
        <v>0</v>
      </c>
      <c r="M118">
        <f>IF(AND(Revolver!B121=1,Revolver!V121="Yes"),1,0)</f>
        <v>0</v>
      </c>
      <c r="N118">
        <f>IF(AND(Revolver!B121=1,Revolver!V121="Yes"),1,0)</f>
        <v>0</v>
      </c>
      <c r="O118">
        <f>IF(AND(Revolver!B121=1,Revolver!V121="Yes"),1,0)</f>
        <v>0</v>
      </c>
      <c r="P118">
        <f>IF(AND(Revolver!B121=1,Revolver!V121="Yes"),1,0)</f>
        <v>0</v>
      </c>
      <c r="Q118">
        <f>IF(AND(Revolver!B121=5,Revolver!V121="Yes"),1,0)</f>
        <v>0</v>
      </c>
      <c r="R118">
        <f>IF(AND(Revolver!B121=6,Revolver!V121="Yes"),1,0)</f>
        <v>0</v>
      </c>
      <c r="S118">
        <f>IF(AND(Revolver!B121=7,Revolver!V121="Yes"),1,0)</f>
        <v>0</v>
      </c>
      <c r="T118">
        <f>IF(AND(Revolver!B121=8,Revolver!V121="Yes"),1,0)</f>
        <v>0</v>
      </c>
      <c r="V118">
        <f>IF(AND(SMG!B122=1,SMG!V122="Yes"),1,0)</f>
        <v>0</v>
      </c>
      <c r="W118">
        <f>IF(AND(SMG!B122=2,SMG!V122="Yes"),1,0)</f>
        <v>0</v>
      </c>
      <c r="X118">
        <f>IF(AND(SMG!B122=3,SMG!V122="Yes"),1,0)</f>
        <v>0</v>
      </c>
      <c r="Y118">
        <f>IF(AND(SMG!B122=4,SMG!V122="Yes"),1,0)</f>
        <v>0</v>
      </c>
      <c r="Z118">
        <f>IF(AND(SMG!B122=5,SMG!V122="Yes"),1,0)</f>
        <v>0</v>
      </c>
      <c r="AA118">
        <f>IF(AND(SMG!B122=6,SMG!V122="Yes"),1,0)</f>
        <v>0</v>
      </c>
      <c r="AB118">
        <f>IF(AND(SMG!B122=7,SMG!V122="Yes"),1,0)</f>
        <v>0</v>
      </c>
      <c r="AC118">
        <f>IF(AND(SMG!B122=8,SMG!V122="Yes"),1,0)</f>
        <v>0</v>
      </c>
      <c r="AE118">
        <f>IF(AND(Rifle!B121=1,Rifle!V121="Yes"),1,0)</f>
        <v>0</v>
      </c>
      <c r="AF118">
        <f>IF(AND(Rifle!B121=2,Rifle!V121="Yes"),1,0)</f>
        <v>0</v>
      </c>
      <c r="AG118">
        <f>IF(AND(Rifle!B121=3,Rifle!V121="Yes"),1,0)</f>
        <v>0</v>
      </c>
      <c r="AH118">
        <f>IF(AND(Rifle!B121=4,Rifle!V121="Yes"),1,0)</f>
        <v>0</v>
      </c>
      <c r="AI118">
        <f>IF(AND(Rifle!B121=5,Rifle!V121="Yes"),1,0)</f>
        <v>0</v>
      </c>
      <c r="AJ118">
        <f>IF(AND(Rifle!B121=6,Rifle!V121="Yes"),1,0)</f>
        <v>0</v>
      </c>
      <c r="AK118">
        <f>IF(AND(Rifle!B121=7,Rifle!V121="Yes"),1,0)</f>
        <v>0</v>
      </c>
      <c r="AL118">
        <f>IF(AND(Rifle!B121=8,Rifle!V121="Yes"),1,0)</f>
        <v>0</v>
      </c>
      <c r="AN118">
        <f>IF(AND('Sniper Rifle'!B121=1,'Sniper Rifle'!V121="Yes"),1,0)</f>
        <v>0</v>
      </c>
      <c r="AO118">
        <f>IF(AND('Sniper Rifle'!B121=2,'Sniper Rifle'!V121="Yes"),1,0)</f>
        <v>0</v>
      </c>
      <c r="AP118">
        <f>IF(AND('Sniper Rifle'!B121=3,'Sniper Rifle'!V121="Yes"),1,0)</f>
        <v>0</v>
      </c>
      <c r="AQ118">
        <f>IF(AND('Sniper Rifle'!B121=4,'Sniper Rifle'!V121="Yes"),1,0)</f>
        <v>0</v>
      </c>
      <c r="AR118">
        <f>IF(AND('Sniper Rifle'!B121=5,'Sniper Rifle'!V121="Yes"),1,0)</f>
        <v>0</v>
      </c>
      <c r="AS118">
        <f>IF(AND('Sniper Rifle'!B121=6,'Sniper Rifle'!V121="Yes"),1,0)</f>
        <v>0</v>
      </c>
      <c r="AT118">
        <f>IF(AND('Sniper Rifle'!B121=7,'Sniper Rifle'!V121="Yes"),1,0)</f>
        <v>0</v>
      </c>
      <c r="AU118">
        <f>IF(AND('Sniper Rifle'!B121=8,'Sniper Rifle'!V121="Yes"),1,0)</f>
        <v>0</v>
      </c>
      <c r="AW118">
        <f>IF(AND('Spacer Rifle'!B121=1,'Spacer Rifle'!V121="Yes"),1,0)</f>
        <v>0</v>
      </c>
      <c r="AX118">
        <f>IF(AND('Spacer Rifle'!B121=2,'Spacer Rifle'!V121="Yes"),1,0)</f>
        <v>0</v>
      </c>
      <c r="AY118">
        <f>IF(AND('Spacer Rifle'!B121=3,'Spacer Rifle'!V121="Yes"),1,0)</f>
        <v>0</v>
      </c>
      <c r="AZ118">
        <f>IF(AND('Spacer Rifle'!B121=4,'Spacer Rifle'!V121="Yes"),1,0)</f>
        <v>0</v>
      </c>
      <c r="BA118">
        <f>IF(AND('Spacer Rifle'!B121=5,'Spacer Rifle'!V121="Yes"),1,0)</f>
        <v>0</v>
      </c>
      <c r="BB118">
        <f>IF(AND('Spacer Rifle'!B121=6,'Spacer Rifle'!V121="Yes"),1,0)</f>
        <v>0</v>
      </c>
      <c r="BC118">
        <f>IF(AND('Spacer Rifle'!B121=7,'Spacer Rifle'!V121="Yes"),1,0)</f>
        <v>0</v>
      </c>
      <c r="BD118">
        <f>IF(AND('Spacer Rifle'!B121=8,'Spacer Rifle'!V121="Yes"),1,0)</f>
        <v>0</v>
      </c>
      <c r="BF118">
        <f>IF(AND(LMG!B122=1,LMG!V122="Yes"),1,0)</f>
        <v>0</v>
      </c>
      <c r="BG118">
        <f>IF(AND(LMG!B122=2,LMG!V122="Yes"),1,0)</f>
        <v>0</v>
      </c>
      <c r="BH118">
        <f>IF(AND(LMG!B122=3,LMG!V122="Yes"),1,0)</f>
        <v>0</v>
      </c>
      <c r="BI118">
        <f>IF(AND(LMG!B122=4,LMG!V122="Yes"),1,0)</f>
        <v>0</v>
      </c>
      <c r="BJ118">
        <f>IF(AND(LMG!B122=5,LMG!V122="Yes"),1,0)</f>
        <v>0</v>
      </c>
      <c r="BK118">
        <f>IF(AND(LMG!B122=6,LMG!V122="Yes"),1,0)</f>
        <v>0</v>
      </c>
      <c r="BL118">
        <f>IF(AND(LMG!B122=7,LMG!V122="Yes"),1,0)</f>
        <v>0</v>
      </c>
      <c r="BM118">
        <f>IF(AND(LMG!B122=8,LMG!V122="Yes"),1,0)</f>
        <v>0</v>
      </c>
      <c r="BO118">
        <f>IF(AND(Shotgun!B122=1,Shotgun!V122="Yes"),1,0)</f>
        <v>0</v>
      </c>
      <c r="BP118">
        <f>IF(AND(Shotgun!B122=2,Shotgun!V122="Yes"),1,0)</f>
        <v>0</v>
      </c>
      <c r="BQ118">
        <f>IF(AND(Shotgun!B122=3,Shotgun!V122="Yes"),1,0)</f>
        <v>0</v>
      </c>
      <c r="BR118">
        <f>IF(AND(Shotgun!B122=4,Shotgun!V122="Yes"),1,0)</f>
        <v>0</v>
      </c>
      <c r="BS118">
        <f>IF(AND(Shotgun!B122=5,Shotgun!V122="Yes"),1,0)</f>
        <v>0</v>
      </c>
      <c r="BT118">
        <f>IF(AND(Shotgun!B122=6,Shotgun!V122="Yes"),1,0)</f>
        <v>0</v>
      </c>
      <c r="BU118">
        <f>IF(AND(Shotgun!B122=7,Shotgun!V122="Yes"),1,0)</f>
        <v>0</v>
      </c>
      <c r="BV118">
        <f>IF(AND(Shotgun!B122=8,Shotgun!V122="Yes"),1,0)</f>
        <v>0</v>
      </c>
      <c r="BX118">
        <f>IF(AND(Melee!B120=1,Melee!S120="Yes"),1,0)</f>
        <v>0</v>
      </c>
      <c r="BY118">
        <f>IF(AND(Melee!B120=2,Melee!S120="Yes"),1,0)</f>
        <v>0</v>
      </c>
      <c r="BZ118">
        <f>IF(AND(Melee!B120=3,Melee!S120="Yes"),1,0)</f>
        <v>0</v>
      </c>
      <c r="CA118">
        <f>IF(AND(Melee!B120=4,Melee!S120="Yes"),1,0)</f>
        <v>0</v>
      </c>
      <c r="CB118">
        <f>IF(AND(Melee!B120=5,Melee!S120="Yes"),1,0)</f>
        <v>0</v>
      </c>
      <c r="CC118">
        <f>IF(AND(Melee!B120=6,Melee!S120="Yes"),1,0)</f>
        <v>0</v>
      </c>
      <c r="CD118">
        <f>IF(AND(Melee!B120=7,Melee!S120="Yes"),1,0)</f>
        <v>0</v>
      </c>
      <c r="CE118">
        <f>IF(AND(Melee!B120=8,Melee!S120="Yes"),1,0)</f>
        <v>0</v>
      </c>
      <c r="CG118">
        <f>IF(AND(Misc!B119=1,Misc!O119="Yes"),1,0)</f>
        <v>0</v>
      </c>
      <c r="CH118">
        <f>IF(AND(Misc!B119=2,Misc!O119="Yes"),1,0)</f>
        <v>0</v>
      </c>
      <c r="CI118">
        <f>IF(AND(Misc!B119=3,Misc!O119="Yes"),1,0)</f>
        <v>0</v>
      </c>
      <c r="CJ118">
        <f>IF(AND(Misc!B119=4,Misc!O119="Yes"),1,0)</f>
        <v>0</v>
      </c>
      <c r="CK118">
        <f>IF(AND(Misc!B119=5,Misc!O119="Yes"),1,0)</f>
        <v>0</v>
      </c>
      <c r="CL118">
        <f>IF(AND(Misc!B119=6,Misc!O119="Yes"),1,0)</f>
        <v>0</v>
      </c>
      <c r="CM118">
        <f>IF(AND(Misc!B119=7,Misc!O119="Yes"),1,0)</f>
        <v>0</v>
      </c>
      <c r="CN118">
        <f>IF(AND(Misc!B119=8,Misc!O119="Yes"),1,0)</f>
        <v>0</v>
      </c>
    </row>
    <row r="119" spans="4:92">
      <c r="D119">
        <f>IF(AND(Handgun!B122=1,Handgun!V122="Yes"),1,0)</f>
        <v>0</v>
      </c>
      <c r="E119">
        <f>IF(AND(Handgun!B122=2,Handgun!V122="Yes"),1,0)</f>
        <v>0</v>
      </c>
      <c r="F119">
        <f>IF(AND(Handgun!B122=3,Handgun!V122="Yes"),1,0)</f>
        <v>0</v>
      </c>
      <c r="G119">
        <f>IF(AND(Handgun!B122=4,Handgun!V122="Yes"),1,0)</f>
        <v>0</v>
      </c>
      <c r="H119">
        <f>IF(AND(Handgun!B122=5,Handgun!V122="Yes"),1,0)</f>
        <v>0</v>
      </c>
      <c r="I119">
        <f>IF(AND(Handgun!B122=6,Handgun!V122="Yes"),1,0)</f>
        <v>0</v>
      </c>
      <c r="J119">
        <f>IF(AND(Handgun!B122=7,Handgun!V122="Yes"),1,0)</f>
        <v>0</v>
      </c>
      <c r="K119">
        <f>IF(AND(Handgun!B122=8,Handgun!V122="Yes"),1,0)</f>
        <v>0</v>
      </c>
      <c r="M119">
        <f>IF(AND(Revolver!B122=1,Revolver!V122="Yes"),1,0)</f>
        <v>0</v>
      </c>
      <c r="N119">
        <f>IF(AND(Revolver!B122=1,Revolver!V122="Yes"),1,0)</f>
        <v>0</v>
      </c>
      <c r="O119">
        <f>IF(AND(Revolver!B122=1,Revolver!V122="Yes"),1,0)</f>
        <v>0</v>
      </c>
      <c r="P119">
        <f>IF(AND(Revolver!B122=1,Revolver!V122="Yes"),1,0)</f>
        <v>0</v>
      </c>
      <c r="Q119">
        <f>IF(AND(Revolver!B122=5,Revolver!V122="Yes"),1,0)</f>
        <v>0</v>
      </c>
      <c r="R119">
        <f>IF(AND(Revolver!B122=6,Revolver!V122="Yes"),1,0)</f>
        <v>0</v>
      </c>
      <c r="S119">
        <f>IF(AND(Revolver!B122=7,Revolver!V122="Yes"),1,0)</f>
        <v>0</v>
      </c>
      <c r="T119">
        <f>IF(AND(Revolver!B122=8,Revolver!V122="Yes"),1,0)</f>
        <v>0</v>
      </c>
      <c r="V119">
        <f>IF(AND(SMG!B123=1,SMG!V123="Yes"),1,0)</f>
        <v>0</v>
      </c>
      <c r="W119">
        <f>IF(AND(SMG!B123=2,SMG!V123="Yes"),1,0)</f>
        <v>0</v>
      </c>
      <c r="X119">
        <f>IF(AND(SMG!B123=3,SMG!V123="Yes"),1,0)</f>
        <v>0</v>
      </c>
      <c r="Y119">
        <f>IF(AND(SMG!B123=4,SMG!V123="Yes"),1,0)</f>
        <v>0</v>
      </c>
      <c r="Z119">
        <f>IF(AND(SMG!B123=5,SMG!V123="Yes"),1,0)</f>
        <v>0</v>
      </c>
      <c r="AA119">
        <f>IF(AND(SMG!B123=6,SMG!V123="Yes"),1,0)</f>
        <v>0</v>
      </c>
      <c r="AB119">
        <f>IF(AND(SMG!B123=7,SMG!V123="Yes"),1,0)</f>
        <v>0</v>
      </c>
      <c r="AC119">
        <f>IF(AND(SMG!B123=8,SMG!V123="Yes"),1,0)</f>
        <v>0</v>
      </c>
      <c r="AE119">
        <f>IF(AND(Rifle!B122=1,Rifle!V122="Yes"),1,0)</f>
        <v>0</v>
      </c>
      <c r="AF119">
        <f>IF(AND(Rifle!B122=2,Rifle!V122="Yes"),1,0)</f>
        <v>0</v>
      </c>
      <c r="AG119">
        <f>IF(AND(Rifle!B122=3,Rifle!V122="Yes"),1,0)</f>
        <v>0</v>
      </c>
      <c r="AH119">
        <f>IF(AND(Rifle!B122=4,Rifle!V122="Yes"),1,0)</f>
        <v>0</v>
      </c>
      <c r="AI119">
        <f>IF(AND(Rifle!B122=5,Rifle!V122="Yes"),1,0)</f>
        <v>0</v>
      </c>
      <c r="AJ119">
        <f>IF(AND(Rifle!B122=6,Rifle!V122="Yes"),1,0)</f>
        <v>0</v>
      </c>
      <c r="AK119">
        <f>IF(AND(Rifle!B122=7,Rifle!V122="Yes"),1,0)</f>
        <v>0</v>
      </c>
      <c r="AL119">
        <f>IF(AND(Rifle!B122=8,Rifle!V122="Yes"),1,0)</f>
        <v>0</v>
      </c>
      <c r="AN119">
        <f>IF(AND('Sniper Rifle'!B122=1,'Sniper Rifle'!V122="Yes"),1,0)</f>
        <v>0</v>
      </c>
      <c r="AO119">
        <f>IF(AND('Sniper Rifle'!B122=2,'Sniper Rifle'!V122="Yes"),1,0)</f>
        <v>0</v>
      </c>
      <c r="AP119">
        <f>IF(AND('Sniper Rifle'!B122=3,'Sniper Rifle'!V122="Yes"),1,0)</f>
        <v>0</v>
      </c>
      <c r="AQ119">
        <f>IF(AND('Sniper Rifle'!B122=4,'Sniper Rifle'!V122="Yes"),1,0)</f>
        <v>0</v>
      </c>
      <c r="AR119">
        <f>IF(AND('Sniper Rifle'!B122=5,'Sniper Rifle'!V122="Yes"),1,0)</f>
        <v>0</v>
      </c>
      <c r="AS119">
        <f>IF(AND('Sniper Rifle'!B122=6,'Sniper Rifle'!V122="Yes"),1,0)</f>
        <v>0</v>
      </c>
      <c r="AT119">
        <f>IF(AND('Sniper Rifle'!B122=7,'Sniper Rifle'!V122="Yes"),1,0)</f>
        <v>0</v>
      </c>
      <c r="AU119">
        <f>IF(AND('Sniper Rifle'!B122=8,'Sniper Rifle'!V122="Yes"),1,0)</f>
        <v>0</v>
      </c>
      <c r="AW119">
        <f>IF(AND('Spacer Rifle'!B122=1,'Spacer Rifle'!V122="Yes"),1,0)</f>
        <v>0</v>
      </c>
      <c r="AX119">
        <f>IF(AND('Spacer Rifle'!B122=2,'Spacer Rifle'!V122="Yes"),1,0)</f>
        <v>0</v>
      </c>
      <c r="AY119">
        <f>IF(AND('Spacer Rifle'!B122=3,'Spacer Rifle'!V122="Yes"),1,0)</f>
        <v>0</v>
      </c>
      <c r="AZ119">
        <f>IF(AND('Spacer Rifle'!B122=4,'Spacer Rifle'!V122="Yes"),1,0)</f>
        <v>0</v>
      </c>
      <c r="BA119">
        <f>IF(AND('Spacer Rifle'!B122=5,'Spacer Rifle'!V122="Yes"),1,0)</f>
        <v>0</v>
      </c>
      <c r="BB119">
        <f>IF(AND('Spacer Rifle'!B122=6,'Spacer Rifle'!V122="Yes"),1,0)</f>
        <v>0</v>
      </c>
      <c r="BC119">
        <f>IF(AND('Spacer Rifle'!B122=7,'Spacer Rifle'!V122="Yes"),1,0)</f>
        <v>0</v>
      </c>
      <c r="BD119">
        <f>IF(AND('Spacer Rifle'!B122=8,'Spacer Rifle'!V122="Yes"),1,0)</f>
        <v>0</v>
      </c>
      <c r="BF119">
        <f>IF(AND(LMG!B123=1,LMG!V123="Yes"),1,0)</f>
        <v>0</v>
      </c>
      <c r="BG119">
        <f>IF(AND(LMG!B123=2,LMG!V123="Yes"),1,0)</f>
        <v>0</v>
      </c>
      <c r="BH119">
        <f>IF(AND(LMG!B123=3,LMG!V123="Yes"),1,0)</f>
        <v>0</v>
      </c>
      <c r="BI119">
        <f>IF(AND(LMG!B123=4,LMG!V123="Yes"),1,0)</f>
        <v>0</v>
      </c>
      <c r="BJ119">
        <f>IF(AND(LMG!B123=5,LMG!V123="Yes"),1,0)</f>
        <v>0</v>
      </c>
      <c r="BK119">
        <f>IF(AND(LMG!B123=6,LMG!V123="Yes"),1,0)</f>
        <v>0</v>
      </c>
      <c r="BL119">
        <f>IF(AND(LMG!B123=7,LMG!V123="Yes"),1,0)</f>
        <v>0</v>
      </c>
      <c r="BM119">
        <f>IF(AND(LMG!B123=8,LMG!V123="Yes"),1,0)</f>
        <v>0</v>
      </c>
      <c r="BO119">
        <f>IF(AND(Shotgun!B123=1,Shotgun!V123="Yes"),1,0)</f>
        <v>0</v>
      </c>
      <c r="BP119">
        <f>IF(AND(Shotgun!B123=2,Shotgun!V123="Yes"),1,0)</f>
        <v>0</v>
      </c>
      <c r="BQ119">
        <f>IF(AND(Shotgun!B123=3,Shotgun!V123="Yes"),1,0)</f>
        <v>0</v>
      </c>
      <c r="BR119">
        <f>IF(AND(Shotgun!B123=4,Shotgun!V123="Yes"),1,0)</f>
        <v>0</v>
      </c>
      <c r="BS119">
        <f>IF(AND(Shotgun!B123=5,Shotgun!V123="Yes"),1,0)</f>
        <v>0</v>
      </c>
      <c r="BT119">
        <f>IF(AND(Shotgun!B123=6,Shotgun!V123="Yes"),1,0)</f>
        <v>0</v>
      </c>
      <c r="BU119">
        <f>IF(AND(Shotgun!B123=7,Shotgun!V123="Yes"),1,0)</f>
        <v>0</v>
      </c>
      <c r="BV119">
        <f>IF(AND(Shotgun!B123=8,Shotgun!V123="Yes"),1,0)</f>
        <v>0</v>
      </c>
      <c r="BX119">
        <f>IF(AND(Melee!B121=1,Melee!S121="Yes"),1,0)</f>
        <v>0</v>
      </c>
      <c r="BY119">
        <f>IF(AND(Melee!B121=2,Melee!S121="Yes"),1,0)</f>
        <v>0</v>
      </c>
      <c r="BZ119">
        <f>IF(AND(Melee!B121=3,Melee!S121="Yes"),1,0)</f>
        <v>0</v>
      </c>
      <c r="CA119">
        <f>IF(AND(Melee!B121=4,Melee!S121="Yes"),1,0)</f>
        <v>0</v>
      </c>
      <c r="CB119">
        <f>IF(AND(Melee!B121=5,Melee!S121="Yes"),1,0)</f>
        <v>0</v>
      </c>
      <c r="CC119">
        <f>IF(AND(Melee!B121=6,Melee!S121="Yes"),1,0)</f>
        <v>0</v>
      </c>
      <c r="CD119">
        <f>IF(AND(Melee!B121=7,Melee!S121="Yes"),1,0)</f>
        <v>0</v>
      </c>
      <c r="CE119">
        <f>IF(AND(Melee!B121=8,Melee!S121="Yes"),1,0)</f>
        <v>0</v>
      </c>
      <c r="CG119">
        <f>IF(AND(Misc!B120=1,Misc!O120="Yes"),1,0)</f>
        <v>0</v>
      </c>
      <c r="CH119">
        <f>IF(AND(Misc!B120=2,Misc!O120="Yes"),1,0)</f>
        <v>0</v>
      </c>
      <c r="CI119">
        <f>IF(AND(Misc!B120=3,Misc!O120="Yes"),1,0)</f>
        <v>0</v>
      </c>
      <c r="CJ119">
        <f>IF(AND(Misc!B120=4,Misc!O120="Yes"),1,0)</f>
        <v>0</v>
      </c>
      <c r="CK119">
        <f>IF(AND(Misc!B120=5,Misc!O120="Yes"),1,0)</f>
        <v>0</v>
      </c>
      <c r="CL119">
        <f>IF(AND(Misc!B120=6,Misc!O120="Yes"),1,0)</f>
        <v>0</v>
      </c>
      <c r="CM119">
        <f>IF(AND(Misc!B120=7,Misc!O120="Yes"),1,0)</f>
        <v>0</v>
      </c>
      <c r="CN119">
        <f>IF(AND(Misc!B120=8,Misc!O120="Yes"),1,0)</f>
        <v>0</v>
      </c>
    </row>
    <row r="120" spans="4:92">
      <c r="D120">
        <f>IF(AND(Handgun!B123=1,Handgun!V123="Yes"),1,0)</f>
        <v>0</v>
      </c>
      <c r="E120">
        <f>IF(AND(Handgun!B123=2,Handgun!V123="Yes"),1,0)</f>
        <v>0</v>
      </c>
      <c r="F120">
        <f>IF(AND(Handgun!B123=3,Handgun!V123="Yes"),1,0)</f>
        <v>0</v>
      </c>
      <c r="G120">
        <f>IF(AND(Handgun!B123=4,Handgun!V123="Yes"),1,0)</f>
        <v>0</v>
      </c>
      <c r="H120">
        <f>IF(AND(Handgun!B123=5,Handgun!V123="Yes"),1,0)</f>
        <v>0</v>
      </c>
      <c r="I120">
        <f>IF(AND(Handgun!B123=6,Handgun!V123="Yes"),1,0)</f>
        <v>0</v>
      </c>
      <c r="J120">
        <f>IF(AND(Handgun!B123=7,Handgun!V123="Yes"),1,0)</f>
        <v>0</v>
      </c>
      <c r="K120">
        <f>IF(AND(Handgun!B123=8,Handgun!V123="Yes"),1,0)</f>
        <v>0</v>
      </c>
      <c r="M120">
        <f>IF(AND(Revolver!B123=1,Revolver!V123="Yes"),1,0)</f>
        <v>0</v>
      </c>
      <c r="N120">
        <f>IF(AND(Revolver!B123=1,Revolver!V123="Yes"),1,0)</f>
        <v>0</v>
      </c>
      <c r="O120">
        <f>IF(AND(Revolver!B123=1,Revolver!V123="Yes"),1,0)</f>
        <v>0</v>
      </c>
      <c r="P120">
        <f>IF(AND(Revolver!B123=1,Revolver!V123="Yes"),1,0)</f>
        <v>0</v>
      </c>
      <c r="Q120">
        <f>IF(AND(Revolver!B123=5,Revolver!V123="Yes"),1,0)</f>
        <v>0</v>
      </c>
      <c r="R120">
        <f>IF(AND(Revolver!B123=6,Revolver!V123="Yes"),1,0)</f>
        <v>0</v>
      </c>
      <c r="S120">
        <f>IF(AND(Revolver!B123=7,Revolver!V123="Yes"),1,0)</f>
        <v>0</v>
      </c>
      <c r="T120">
        <f>IF(AND(Revolver!B123=8,Revolver!V123="Yes"),1,0)</f>
        <v>0</v>
      </c>
      <c r="V120">
        <f>IF(AND(SMG!B124=1,SMG!V124="Yes"),1,0)</f>
        <v>0</v>
      </c>
      <c r="W120">
        <f>IF(AND(SMG!B124=2,SMG!V124="Yes"),1,0)</f>
        <v>0</v>
      </c>
      <c r="X120">
        <f>IF(AND(SMG!B124=3,SMG!V124="Yes"),1,0)</f>
        <v>0</v>
      </c>
      <c r="Y120">
        <f>IF(AND(SMG!B124=4,SMG!V124="Yes"),1,0)</f>
        <v>0</v>
      </c>
      <c r="Z120">
        <f>IF(AND(SMG!B124=5,SMG!V124="Yes"),1,0)</f>
        <v>0</v>
      </c>
      <c r="AA120">
        <f>IF(AND(SMG!B124=6,SMG!V124="Yes"),1,0)</f>
        <v>0</v>
      </c>
      <c r="AB120">
        <f>IF(AND(SMG!B124=7,SMG!V124="Yes"),1,0)</f>
        <v>0</v>
      </c>
      <c r="AC120">
        <f>IF(AND(SMG!B124=8,SMG!V124="Yes"),1,0)</f>
        <v>0</v>
      </c>
      <c r="AE120">
        <f>IF(AND(Rifle!B123=1,Rifle!V123="Yes"),1,0)</f>
        <v>0</v>
      </c>
      <c r="AF120">
        <f>IF(AND(Rifle!B123=2,Rifle!V123="Yes"),1,0)</f>
        <v>0</v>
      </c>
      <c r="AG120">
        <f>IF(AND(Rifle!B123=3,Rifle!V123="Yes"),1,0)</f>
        <v>0</v>
      </c>
      <c r="AH120">
        <f>IF(AND(Rifle!B123=4,Rifle!V123="Yes"),1,0)</f>
        <v>0</v>
      </c>
      <c r="AI120">
        <f>IF(AND(Rifle!B123=5,Rifle!V123="Yes"),1,0)</f>
        <v>0</v>
      </c>
      <c r="AJ120">
        <f>IF(AND(Rifle!B123=6,Rifle!V123="Yes"),1,0)</f>
        <v>0</v>
      </c>
      <c r="AK120">
        <f>IF(AND(Rifle!B123=7,Rifle!V123="Yes"),1,0)</f>
        <v>0</v>
      </c>
      <c r="AL120">
        <f>IF(AND(Rifle!B123=8,Rifle!V123="Yes"),1,0)</f>
        <v>0</v>
      </c>
      <c r="AN120">
        <f>IF(AND('Sniper Rifle'!B123=1,'Sniper Rifle'!V123="Yes"),1,0)</f>
        <v>0</v>
      </c>
      <c r="AO120">
        <f>IF(AND('Sniper Rifle'!B123=2,'Sniper Rifle'!V123="Yes"),1,0)</f>
        <v>0</v>
      </c>
      <c r="AP120">
        <f>IF(AND('Sniper Rifle'!B123=3,'Sniper Rifle'!V123="Yes"),1,0)</f>
        <v>0</v>
      </c>
      <c r="AQ120">
        <f>IF(AND('Sniper Rifle'!B123=4,'Sniper Rifle'!V123="Yes"),1,0)</f>
        <v>0</v>
      </c>
      <c r="AR120">
        <f>IF(AND('Sniper Rifle'!B123=5,'Sniper Rifle'!V123="Yes"),1,0)</f>
        <v>0</v>
      </c>
      <c r="AS120">
        <f>IF(AND('Sniper Rifle'!B123=6,'Sniper Rifle'!V123="Yes"),1,0)</f>
        <v>0</v>
      </c>
      <c r="AT120">
        <f>IF(AND('Sniper Rifle'!B123=7,'Sniper Rifle'!V123="Yes"),1,0)</f>
        <v>0</v>
      </c>
      <c r="AU120">
        <f>IF(AND('Sniper Rifle'!B123=8,'Sniper Rifle'!V123="Yes"),1,0)</f>
        <v>0</v>
      </c>
      <c r="AW120">
        <f>IF(AND('Spacer Rifle'!B123=1,'Spacer Rifle'!V123="Yes"),1,0)</f>
        <v>0</v>
      </c>
      <c r="AX120">
        <f>IF(AND('Spacer Rifle'!B123=2,'Spacer Rifle'!V123="Yes"),1,0)</f>
        <v>0</v>
      </c>
      <c r="AY120">
        <f>IF(AND('Spacer Rifle'!B123=3,'Spacer Rifle'!V123="Yes"),1,0)</f>
        <v>0</v>
      </c>
      <c r="AZ120">
        <f>IF(AND('Spacer Rifle'!B123=4,'Spacer Rifle'!V123="Yes"),1,0)</f>
        <v>0</v>
      </c>
      <c r="BA120">
        <f>IF(AND('Spacer Rifle'!B123=5,'Spacer Rifle'!V123="Yes"),1,0)</f>
        <v>0</v>
      </c>
      <c r="BB120">
        <f>IF(AND('Spacer Rifle'!B123=6,'Spacer Rifle'!V123="Yes"),1,0)</f>
        <v>0</v>
      </c>
      <c r="BC120">
        <f>IF(AND('Spacer Rifle'!B123=7,'Spacer Rifle'!V123="Yes"),1,0)</f>
        <v>0</v>
      </c>
      <c r="BD120">
        <f>IF(AND('Spacer Rifle'!B123=8,'Spacer Rifle'!V123="Yes"),1,0)</f>
        <v>0</v>
      </c>
      <c r="BF120">
        <f>IF(AND(LMG!B124=1,LMG!V124="Yes"),1,0)</f>
        <v>0</v>
      </c>
      <c r="BG120">
        <f>IF(AND(LMG!B124=2,LMG!V124="Yes"),1,0)</f>
        <v>0</v>
      </c>
      <c r="BH120">
        <f>IF(AND(LMG!B124=3,LMG!V124="Yes"),1,0)</f>
        <v>0</v>
      </c>
      <c r="BI120">
        <f>IF(AND(LMG!B124=4,LMG!V124="Yes"),1,0)</f>
        <v>0</v>
      </c>
      <c r="BJ120">
        <f>IF(AND(LMG!B124=5,LMG!V124="Yes"),1,0)</f>
        <v>0</v>
      </c>
      <c r="BK120">
        <f>IF(AND(LMG!B124=6,LMG!V124="Yes"),1,0)</f>
        <v>0</v>
      </c>
      <c r="BL120">
        <f>IF(AND(LMG!B124=7,LMG!V124="Yes"),1,0)</f>
        <v>0</v>
      </c>
      <c r="BM120">
        <f>IF(AND(LMG!B124=8,LMG!V124="Yes"),1,0)</f>
        <v>0</v>
      </c>
      <c r="BO120">
        <f>IF(AND(Shotgun!B124=1,Shotgun!V124="Yes"),1,0)</f>
        <v>0</v>
      </c>
      <c r="BP120">
        <f>IF(AND(Shotgun!B124=2,Shotgun!V124="Yes"),1,0)</f>
        <v>0</v>
      </c>
      <c r="BQ120">
        <f>IF(AND(Shotgun!B124=3,Shotgun!V124="Yes"),1,0)</f>
        <v>0</v>
      </c>
      <c r="BR120">
        <f>IF(AND(Shotgun!B124=4,Shotgun!V124="Yes"),1,0)</f>
        <v>0</v>
      </c>
      <c r="BS120">
        <f>IF(AND(Shotgun!B124=5,Shotgun!V124="Yes"),1,0)</f>
        <v>0</v>
      </c>
      <c r="BT120">
        <f>IF(AND(Shotgun!B124=6,Shotgun!V124="Yes"),1,0)</f>
        <v>0</v>
      </c>
      <c r="BU120">
        <f>IF(AND(Shotgun!B124=7,Shotgun!V124="Yes"),1,0)</f>
        <v>0</v>
      </c>
      <c r="BV120">
        <f>IF(AND(Shotgun!B124=8,Shotgun!V124="Yes"),1,0)</f>
        <v>0</v>
      </c>
      <c r="BX120">
        <f>IF(AND(Melee!B122=1,Melee!S122="Yes"),1,0)</f>
        <v>0</v>
      </c>
      <c r="BY120">
        <f>IF(AND(Melee!B122=2,Melee!S122="Yes"),1,0)</f>
        <v>0</v>
      </c>
      <c r="BZ120">
        <f>IF(AND(Melee!B122=3,Melee!S122="Yes"),1,0)</f>
        <v>0</v>
      </c>
      <c r="CA120">
        <f>IF(AND(Melee!B122=4,Melee!S122="Yes"),1,0)</f>
        <v>0</v>
      </c>
      <c r="CB120">
        <f>IF(AND(Melee!B122=5,Melee!S122="Yes"),1,0)</f>
        <v>0</v>
      </c>
      <c r="CC120">
        <f>IF(AND(Melee!B122=6,Melee!S122="Yes"),1,0)</f>
        <v>0</v>
      </c>
      <c r="CD120">
        <f>IF(AND(Melee!B122=7,Melee!S122="Yes"),1,0)</f>
        <v>0</v>
      </c>
      <c r="CE120">
        <f>IF(AND(Melee!B122=8,Melee!S122="Yes"),1,0)</f>
        <v>0</v>
      </c>
      <c r="CG120">
        <f>IF(AND(Misc!B121=1,Misc!O121="Yes"),1,0)</f>
        <v>0</v>
      </c>
      <c r="CH120">
        <f>IF(AND(Misc!B121=2,Misc!O121="Yes"),1,0)</f>
        <v>0</v>
      </c>
      <c r="CI120">
        <f>IF(AND(Misc!B121=3,Misc!O121="Yes"),1,0)</f>
        <v>0</v>
      </c>
      <c r="CJ120">
        <f>IF(AND(Misc!B121=4,Misc!O121="Yes"),1,0)</f>
        <v>0</v>
      </c>
      <c r="CK120">
        <f>IF(AND(Misc!B121=5,Misc!O121="Yes"),1,0)</f>
        <v>0</v>
      </c>
      <c r="CL120">
        <f>IF(AND(Misc!B121=6,Misc!O121="Yes"),1,0)</f>
        <v>0</v>
      </c>
      <c r="CM120">
        <f>IF(AND(Misc!B121=7,Misc!O121="Yes"),1,0)</f>
        <v>0</v>
      </c>
      <c r="CN120">
        <f>IF(AND(Misc!B121=8,Misc!O121="Yes"),1,0)</f>
        <v>0</v>
      </c>
    </row>
    <row r="121" spans="4:92">
      <c r="D121">
        <f>IF(AND(Handgun!B124=1,Handgun!V124="Yes"),1,0)</f>
        <v>0</v>
      </c>
      <c r="E121">
        <f>IF(AND(Handgun!B124=2,Handgun!V124="Yes"),1,0)</f>
        <v>0</v>
      </c>
      <c r="F121">
        <f>IF(AND(Handgun!B124=3,Handgun!V124="Yes"),1,0)</f>
        <v>0</v>
      </c>
      <c r="G121">
        <f>IF(AND(Handgun!B124=4,Handgun!V124="Yes"),1,0)</f>
        <v>0</v>
      </c>
      <c r="H121">
        <f>IF(AND(Handgun!B124=5,Handgun!V124="Yes"),1,0)</f>
        <v>0</v>
      </c>
      <c r="I121">
        <f>IF(AND(Handgun!B124=6,Handgun!V124="Yes"),1,0)</f>
        <v>0</v>
      </c>
      <c r="J121">
        <f>IF(AND(Handgun!B124=7,Handgun!V124="Yes"),1,0)</f>
        <v>0</v>
      </c>
      <c r="K121">
        <f>IF(AND(Handgun!B124=8,Handgun!V124="Yes"),1,0)</f>
        <v>0</v>
      </c>
      <c r="M121">
        <f>IF(AND(Revolver!B124=1,Revolver!V124="Yes"),1,0)</f>
        <v>0</v>
      </c>
      <c r="N121">
        <f>IF(AND(Revolver!B124=1,Revolver!V124="Yes"),1,0)</f>
        <v>0</v>
      </c>
      <c r="O121">
        <f>IF(AND(Revolver!B124=1,Revolver!V124="Yes"),1,0)</f>
        <v>0</v>
      </c>
      <c r="P121">
        <f>IF(AND(Revolver!B124=1,Revolver!V124="Yes"),1,0)</f>
        <v>0</v>
      </c>
      <c r="Q121">
        <f>IF(AND(Revolver!B124=5,Revolver!V124="Yes"),1,0)</f>
        <v>0</v>
      </c>
      <c r="R121">
        <f>IF(AND(Revolver!B124=6,Revolver!V124="Yes"),1,0)</f>
        <v>0</v>
      </c>
      <c r="S121">
        <f>IF(AND(Revolver!B124=7,Revolver!V124="Yes"),1,0)</f>
        <v>0</v>
      </c>
      <c r="T121">
        <f>IF(AND(Revolver!B124=8,Revolver!V124="Yes"),1,0)</f>
        <v>0</v>
      </c>
      <c r="V121">
        <f>IF(AND(SMG!B125=1,SMG!V125="Yes"),1,0)</f>
        <v>0</v>
      </c>
      <c r="W121">
        <f>IF(AND(SMG!B125=2,SMG!V125="Yes"),1,0)</f>
        <v>0</v>
      </c>
      <c r="X121">
        <f>IF(AND(SMG!B125=3,SMG!V125="Yes"),1,0)</f>
        <v>0</v>
      </c>
      <c r="Y121">
        <f>IF(AND(SMG!B125=4,SMG!V125="Yes"),1,0)</f>
        <v>0</v>
      </c>
      <c r="Z121">
        <f>IF(AND(SMG!B125=5,SMG!V125="Yes"),1,0)</f>
        <v>0</v>
      </c>
      <c r="AA121">
        <f>IF(AND(SMG!B125=6,SMG!V125="Yes"),1,0)</f>
        <v>0</v>
      </c>
      <c r="AB121">
        <f>IF(AND(SMG!B125=7,SMG!V125="Yes"),1,0)</f>
        <v>0</v>
      </c>
      <c r="AC121">
        <f>IF(AND(SMG!B125=8,SMG!V125="Yes"),1,0)</f>
        <v>0</v>
      </c>
      <c r="AE121">
        <f>IF(AND(Rifle!B124=1,Rifle!V124="Yes"),1,0)</f>
        <v>0</v>
      </c>
      <c r="AF121">
        <f>IF(AND(Rifle!B124=2,Rifle!V124="Yes"),1,0)</f>
        <v>0</v>
      </c>
      <c r="AG121">
        <f>IF(AND(Rifle!B124=3,Rifle!V124="Yes"),1,0)</f>
        <v>0</v>
      </c>
      <c r="AH121">
        <f>IF(AND(Rifle!B124=4,Rifle!V124="Yes"),1,0)</f>
        <v>0</v>
      </c>
      <c r="AI121">
        <f>IF(AND(Rifle!B124=5,Rifle!V124="Yes"),1,0)</f>
        <v>0</v>
      </c>
      <c r="AJ121">
        <f>IF(AND(Rifle!B124=6,Rifle!V124="Yes"),1,0)</f>
        <v>0</v>
      </c>
      <c r="AK121">
        <f>IF(AND(Rifle!B124=7,Rifle!V124="Yes"),1,0)</f>
        <v>0</v>
      </c>
      <c r="AL121">
        <f>IF(AND(Rifle!B124=8,Rifle!V124="Yes"),1,0)</f>
        <v>0</v>
      </c>
      <c r="AN121">
        <f>IF(AND('Sniper Rifle'!B124=1,'Sniper Rifle'!V124="Yes"),1,0)</f>
        <v>0</v>
      </c>
      <c r="AO121">
        <f>IF(AND('Sniper Rifle'!B124=2,'Sniper Rifle'!V124="Yes"),1,0)</f>
        <v>0</v>
      </c>
      <c r="AP121">
        <f>IF(AND('Sniper Rifle'!B124=3,'Sniper Rifle'!V124="Yes"),1,0)</f>
        <v>0</v>
      </c>
      <c r="AQ121">
        <f>IF(AND('Sniper Rifle'!B124=4,'Sniper Rifle'!V124="Yes"),1,0)</f>
        <v>0</v>
      </c>
      <c r="AR121">
        <f>IF(AND('Sniper Rifle'!B124=5,'Sniper Rifle'!V124="Yes"),1,0)</f>
        <v>0</v>
      </c>
      <c r="AS121">
        <f>IF(AND('Sniper Rifle'!B124=6,'Sniper Rifle'!V124="Yes"),1,0)</f>
        <v>0</v>
      </c>
      <c r="AT121">
        <f>IF(AND('Sniper Rifle'!B124=7,'Sniper Rifle'!V124="Yes"),1,0)</f>
        <v>0</v>
      </c>
      <c r="AU121">
        <f>IF(AND('Sniper Rifle'!B124=8,'Sniper Rifle'!V124="Yes"),1,0)</f>
        <v>0</v>
      </c>
      <c r="AW121">
        <f>IF(AND('Spacer Rifle'!B124=1,'Spacer Rifle'!V124="Yes"),1,0)</f>
        <v>0</v>
      </c>
      <c r="AX121">
        <f>IF(AND('Spacer Rifle'!B124=2,'Spacer Rifle'!V124="Yes"),1,0)</f>
        <v>0</v>
      </c>
      <c r="AY121">
        <f>IF(AND('Spacer Rifle'!B124=3,'Spacer Rifle'!V124="Yes"),1,0)</f>
        <v>0</v>
      </c>
      <c r="AZ121">
        <f>IF(AND('Spacer Rifle'!B124=4,'Spacer Rifle'!V124="Yes"),1,0)</f>
        <v>0</v>
      </c>
      <c r="BA121">
        <f>IF(AND('Spacer Rifle'!B124=5,'Spacer Rifle'!V124="Yes"),1,0)</f>
        <v>0</v>
      </c>
      <c r="BB121">
        <f>IF(AND('Spacer Rifle'!B124=6,'Spacer Rifle'!V124="Yes"),1,0)</f>
        <v>0</v>
      </c>
      <c r="BC121">
        <f>IF(AND('Spacer Rifle'!B124=7,'Spacer Rifle'!V124="Yes"),1,0)</f>
        <v>0</v>
      </c>
      <c r="BD121">
        <f>IF(AND('Spacer Rifle'!B124=8,'Spacer Rifle'!V124="Yes"),1,0)</f>
        <v>0</v>
      </c>
      <c r="BF121">
        <f>IF(AND(LMG!B125=1,LMG!V125="Yes"),1,0)</f>
        <v>0</v>
      </c>
      <c r="BG121">
        <f>IF(AND(LMG!B125=2,LMG!V125="Yes"),1,0)</f>
        <v>0</v>
      </c>
      <c r="BH121">
        <f>IF(AND(LMG!B125=3,LMG!V125="Yes"),1,0)</f>
        <v>0</v>
      </c>
      <c r="BI121">
        <f>IF(AND(LMG!B125=4,LMG!V125="Yes"),1,0)</f>
        <v>0</v>
      </c>
      <c r="BJ121">
        <f>IF(AND(LMG!B125=5,LMG!V125="Yes"),1,0)</f>
        <v>0</v>
      </c>
      <c r="BK121">
        <f>IF(AND(LMG!B125=6,LMG!V125="Yes"),1,0)</f>
        <v>0</v>
      </c>
      <c r="BL121">
        <f>IF(AND(LMG!B125=7,LMG!V125="Yes"),1,0)</f>
        <v>0</v>
      </c>
      <c r="BM121">
        <f>IF(AND(LMG!B125=8,LMG!V125="Yes"),1,0)</f>
        <v>0</v>
      </c>
      <c r="BO121">
        <f>IF(AND(Shotgun!B125=1,Shotgun!V125="Yes"),1,0)</f>
        <v>0</v>
      </c>
      <c r="BP121">
        <f>IF(AND(Shotgun!B125=2,Shotgun!V125="Yes"),1,0)</f>
        <v>0</v>
      </c>
      <c r="BQ121">
        <f>IF(AND(Shotgun!B125=3,Shotgun!V125="Yes"),1,0)</f>
        <v>0</v>
      </c>
      <c r="BR121">
        <f>IF(AND(Shotgun!B125=4,Shotgun!V125="Yes"),1,0)</f>
        <v>0</v>
      </c>
      <c r="BS121">
        <f>IF(AND(Shotgun!B125=5,Shotgun!V125="Yes"),1,0)</f>
        <v>0</v>
      </c>
      <c r="BT121">
        <f>IF(AND(Shotgun!B125=6,Shotgun!V125="Yes"),1,0)</f>
        <v>0</v>
      </c>
      <c r="BU121">
        <f>IF(AND(Shotgun!B125=7,Shotgun!V125="Yes"),1,0)</f>
        <v>0</v>
      </c>
      <c r="BV121">
        <f>IF(AND(Shotgun!B125=8,Shotgun!V125="Yes"),1,0)</f>
        <v>0</v>
      </c>
      <c r="BX121">
        <f>IF(AND(Melee!B123=1,Melee!S123="Yes"),1,0)</f>
        <v>0</v>
      </c>
      <c r="BY121">
        <f>IF(AND(Melee!B123=2,Melee!S123="Yes"),1,0)</f>
        <v>0</v>
      </c>
      <c r="BZ121">
        <f>IF(AND(Melee!B123=3,Melee!S123="Yes"),1,0)</f>
        <v>0</v>
      </c>
      <c r="CA121">
        <f>IF(AND(Melee!B123=4,Melee!S123="Yes"),1,0)</f>
        <v>0</v>
      </c>
      <c r="CB121">
        <f>IF(AND(Melee!B123=5,Melee!S123="Yes"),1,0)</f>
        <v>0</v>
      </c>
      <c r="CC121">
        <f>IF(AND(Melee!B123=6,Melee!S123="Yes"),1,0)</f>
        <v>0</v>
      </c>
      <c r="CD121">
        <f>IF(AND(Melee!B123=7,Melee!S123="Yes"),1,0)</f>
        <v>0</v>
      </c>
      <c r="CE121">
        <f>IF(AND(Melee!B123=8,Melee!S123="Yes"),1,0)</f>
        <v>0</v>
      </c>
      <c r="CG121">
        <f>IF(AND(Misc!B122=1,Misc!O122="Yes"),1,0)</f>
        <v>0</v>
      </c>
      <c r="CH121">
        <f>IF(AND(Misc!B122=2,Misc!O122="Yes"),1,0)</f>
        <v>0</v>
      </c>
      <c r="CI121">
        <f>IF(AND(Misc!B122=3,Misc!O122="Yes"),1,0)</f>
        <v>0</v>
      </c>
      <c r="CJ121">
        <f>IF(AND(Misc!B122=4,Misc!O122="Yes"),1,0)</f>
        <v>0</v>
      </c>
      <c r="CK121">
        <f>IF(AND(Misc!B122=5,Misc!O122="Yes"),1,0)</f>
        <v>0</v>
      </c>
      <c r="CL121">
        <f>IF(AND(Misc!B122=6,Misc!O122="Yes"),1,0)</f>
        <v>0</v>
      </c>
      <c r="CM121">
        <f>IF(AND(Misc!B122=7,Misc!O122="Yes"),1,0)</f>
        <v>0</v>
      </c>
      <c r="CN121">
        <f>IF(AND(Misc!B122=8,Misc!O122="Yes"),1,0)</f>
        <v>0</v>
      </c>
    </row>
    <row r="122" spans="4:92">
      <c r="D122">
        <f>IF(AND(Handgun!B125=1,Handgun!V125="Yes"),1,0)</f>
        <v>0</v>
      </c>
      <c r="E122">
        <f>IF(AND(Handgun!B125=2,Handgun!V125="Yes"),1,0)</f>
        <v>0</v>
      </c>
      <c r="F122">
        <f>IF(AND(Handgun!B125=3,Handgun!V125="Yes"),1,0)</f>
        <v>0</v>
      </c>
      <c r="G122">
        <f>IF(AND(Handgun!B125=4,Handgun!V125="Yes"),1,0)</f>
        <v>0</v>
      </c>
      <c r="H122">
        <f>IF(AND(Handgun!B125=5,Handgun!V125="Yes"),1,0)</f>
        <v>0</v>
      </c>
      <c r="I122">
        <f>IF(AND(Handgun!B125=6,Handgun!V125="Yes"),1,0)</f>
        <v>0</v>
      </c>
      <c r="J122">
        <f>IF(AND(Handgun!B125=7,Handgun!V125="Yes"),1,0)</f>
        <v>0</v>
      </c>
      <c r="K122">
        <f>IF(AND(Handgun!B125=8,Handgun!V125="Yes"),1,0)</f>
        <v>0</v>
      </c>
      <c r="M122">
        <f>IF(AND(Revolver!B125=1,Revolver!V125="Yes"),1,0)</f>
        <v>0</v>
      </c>
      <c r="N122">
        <f>IF(AND(Revolver!B125=1,Revolver!V125="Yes"),1,0)</f>
        <v>0</v>
      </c>
      <c r="O122">
        <f>IF(AND(Revolver!B125=1,Revolver!V125="Yes"),1,0)</f>
        <v>0</v>
      </c>
      <c r="P122">
        <f>IF(AND(Revolver!B125=1,Revolver!V125="Yes"),1,0)</f>
        <v>0</v>
      </c>
      <c r="Q122">
        <f>IF(AND(Revolver!B125=5,Revolver!V125="Yes"),1,0)</f>
        <v>0</v>
      </c>
      <c r="R122">
        <f>IF(AND(Revolver!B125=6,Revolver!V125="Yes"),1,0)</f>
        <v>0</v>
      </c>
      <c r="S122">
        <f>IF(AND(Revolver!B125=7,Revolver!V125="Yes"),1,0)</f>
        <v>0</v>
      </c>
      <c r="T122">
        <f>IF(AND(Revolver!B125=8,Revolver!V125="Yes"),1,0)</f>
        <v>0</v>
      </c>
      <c r="V122">
        <f>IF(AND(SMG!B126=1,SMG!V126="Yes"),1,0)</f>
        <v>0</v>
      </c>
      <c r="W122">
        <f>IF(AND(SMG!B126=2,SMG!V126="Yes"),1,0)</f>
        <v>0</v>
      </c>
      <c r="X122">
        <f>IF(AND(SMG!B126=3,SMG!V126="Yes"),1,0)</f>
        <v>0</v>
      </c>
      <c r="Y122">
        <f>IF(AND(SMG!B126=4,SMG!V126="Yes"),1,0)</f>
        <v>0</v>
      </c>
      <c r="Z122">
        <f>IF(AND(SMG!B126=5,SMG!V126="Yes"),1,0)</f>
        <v>0</v>
      </c>
      <c r="AA122">
        <f>IF(AND(SMG!B126=6,SMG!V126="Yes"),1,0)</f>
        <v>0</v>
      </c>
      <c r="AB122">
        <f>IF(AND(SMG!B126=7,SMG!V126="Yes"),1,0)</f>
        <v>0</v>
      </c>
      <c r="AC122">
        <f>IF(AND(SMG!B126=8,SMG!V126="Yes"),1,0)</f>
        <v>0</v>
      </c>
      <c r="AE122">
        <f>IF(AND(Rifle!B125=1,Rifle!V125="Yes"),1,0)</f>
        <v>0</v>
      </c>
      <c r="AF122">
        <f>IF(AND(Rifle!B125=2,Rifle!V125="Yes"),1,0)</f>
        <v>0</v>
      </c>
      <c r="AG122">
        <f>IF(AND(Rifle!B125=3,Rifle!V125="Yes"),1,0)</f>
        <v>0</v>
      </c>
      <c r="AH122">
        <f>IF(AND(Rifle!B125=4,Rifle!V125="Yes"),1,0)</f>
        <v>0</v>
      </c>
      <c r="AI122">
        <f>IF(AND(Rifle!B125=5,Rifle!V125="Yes"),1,0)</f>
        <v>0</v>
      </c>
      <c r="AJ122">
        <f>IF(AND(Rifle!B125=6,Rifle!V125="Yes"),1,0)</f>
        <v>0</v>
      </c>
      <c r="AK122">
        <f>IF(AND(Rifle!B125=7,Rifle!V125="Yes"),1,0)</f>
        <v>0</v>
      </c>
      <c r="AL122">
        <f>IF(AND(Rifle!B125=8,Rifle!V125="Yes"),1,0)</f>
        <v>0</v>
      </c>
      <c r="AN122">
        <f>IF(AND('Sniper Rifle'!B125=1,'Sniper Rifle'!V125="Yes"),1,0)</f>
        <v>0</v>
      </c>
      <c r="AO122">
        <f>IF(AND('Sniper Rifle'!B125=2,'Sniper Rifle'!V125="Yes"),1,0)</f>
        <v>0</v>
      </c>
      <c r="AP122">
        <f>IF(AND('Sniper Rifle'!B125=3,'Sniper Rifle'!V125="Yes"),1,0)</f>
        <v>0</v>
      </c>
      <c r="AQ122">
        <f>IF(AND('Sniper Rifle'!B125=4,'Sniper Rifle'!V125="Yes"),1,0)</f>
        <v>0</v>
      </c>
      <c r="AR122">
        <f>IF(AND('Sniper Rifle'!B125=5,'Sniper Rifle'!V125="Yes"),1,0)</f>
        <v>0</v>
      </c>
      <c r="AS122">
        <f>IF(AND('Sniper Rifle'!B125=6,'Sniper Rifle'!V125="Yes"),1,0)</f>
        <v>0</v>
      </c>
      <c r="AT122">
        <f>IF(AND('Sniper Rifle'!B125=7,'Sniper Rifle'!V125="Yes"),1,0)</f>
        <v>0</v>
      </c>
      <c r="AU122">
        <f>IF(AND('Sniper Rifle'!B125=8,'Sniper Rifle'!V125="Yes"),1,0)</f>
        <v>0</v>
      </c>
      <c r="AW122">
        <f>IF(AND('Spacer Rifle'!B125=1,'Spacer Rifle'!V125="Yes"),1,0)</f>
        <v>0</v>
      </c>
      <c r="AX122">
        <f>IF(AND('Spacer Rifle'!B125=2,'Spacer Rifle'!V125="Yes"),1,0)</f>
        <v>0</v>
      </c>
      <c r="AY122">
        <f>IF(AND('Spacer Rifle'!B125=3,'Spacer Rifle'!V125="Yes"),1,0)</f>
        <v>0</v>
      </c>
      <c r="AZ122">
        <f>IF(AND('Spacer Rifle'!B125=4,'Spacer Rifle'!V125="Yes"),1,0)</f>
        <v>0</v>
      </c>
      <c r="BA122">
        <f>IF(AND('Spacer Rifle'!B125=5,'Spacer Rifle'!V125="Yes"),1,0)</f>
        <v>0</v>
      </c>
      <c r="BB122">
        <f>IF(AND('Spacer Rifle'!B125=6,'Spacer Rifle'!V125="Yes"),1,0)</f>
        <v>0</v>
      </c>
      <c r="BC122">
        <f>IF(AND('Spacer Rifle'!B125=7,'Spacer Rifle'!V125="Yes"),1,0)</f>
        <v>0</v>
      </c>
      <c r="BD122">
        <f>IF(AND('Spacer Rifle'!B125=8,'Spacer Rifle'!V125="Yes"),1,0)</f>
        <v>0</v>
      </c>
      <c r="BF122">
        <f>IF(AND(LMG!B126=1,LMG!V126="Yes"),1,0)</f>
        <v>0</v>
      </c>
      <c r="BG122">
        <f>IF(AND(LMG!B126=2,LMG!V126="Yes"),1,0)</f>
        <v>0</v>
      </c>
      <c r="BH122">
        <f>IF(AND(LMG!B126=3,LMG!V126="Yes"),1,0)</f>
        <v>0</v>
      </c>
      <c r="BI122">
        <f>IF(AND(LMG!B126=4,LMG!V126="Yes"),1,0)</f>
        <v>0</v>
      </c>
      <c r="BJ122">
        <f>IF(AND(LMG!B126=5,LMG!V126="Yes"),1,0)</f>
        <v>0</v>
      </c>
      <c r="BK122">
        <f>IF(AND(LMG!B126=6,LMG!V126="Yes"),1,0)</f>
        <v>0</v>
      </c>
      <c r="BL122">
        <f>IF(AND(LMG!B126=7,LMG!V126="Yes"),1,0)</f>
        <v>0</v>
      </c>
      <c r="BM122">
        <f>IF(AND(LMG!B126=8,LMG!V126="Yes"),1,0)</f>
        <v>0</v>
      </c>
      <c r="BO122">
        <f>IF(AND(Shotgun!B126=1,Shotgun!V126="Yes"),1,0)</f>
        <v>0</v>
      </c>
      <c r="BP122">
        <f>IF(AND(Shotgun!B126=2,Shotgun!V126="Yes"),1,0)</f>
        <v>0</v>
      </c>
      <c r="BQ122">
        <f>IF(AND(Shotgun!B126=3,Shotgun!V126="Yes"),1,0)</f>
        <v>0</v>
      </c>
      <c r="BR122">
        <f>IF(AND(Shotgun!B126=4,Shotgun!V126="Yes"),1,0)</f>
        <v>0</v>
      </c>
      <c r="BS122">
        <f>IF(AND(Shotgun!B126=5,Shotgun!V126="Yes"),1,0)</f>
        <v>0</v>
      </c>
      <c r="BT122">
        <f>IF(AND(Shotgun!B126=6,Shotgun!V126="Yes"),1,0)</f>
        <v>0</v>
      </c>
      <c r="BU122">
        <f>IF(AND(Shotgun!B126=7,Shotgun!V126="Yes"),1,0)</f>
        <v>0</v>
      </c>
      <c r="BV122">
        <f>IF(AND(Shotgun!B126=8,Shotgun!V126="Yes"),1,0)</f>
        <v>0</v>
      </c>
      <c r="BX122">
        <f>IF(AND(Melee!B124=1,Melee!S124="Yes"),1,0)</f>
        <v>0</v>
      </c>
      <c r="BY122">
        <f>IF(AND(Melee!B124=2,Melee!S124="Yes"),1,0)</f>
        <v>0</v>
      </c>
      <c r="BZ122">
        <f>IF(AND(Melee!B124=3,Melee!S124="Yes"),1,0)</f>
        <v>0</v>
      </c>
      <c r="CA122">
        <f>IF(AND(Melee!B124=4,Melee!S124="Yes"),1,0)</f>
        <v>0</v>
      </c>
      <c r="CB122">
        <f>IF(AND(Melee!B124=5,Melee!S124="Yes"),1,0)</f>
        <v>0</v>
      </c>
      <c r="CC122">
        <f>IF(AND(Melee!B124=6,Melee!S124="Yes"),1,0)</f>
        <v>0</v>
      </c>
      <c r="CD122">
        <f>IF(AND(Melee!B124=7,Melee!S124="Yes"),1,0)</f>
        <v>0</v>
      </c>
      <c r="CE122">
        <f>IF(AND(Melee!B124=8,Melee!S124="Yes"),1,0)</f>
        <v>0</v>
      </c>
      <c r="CG122">
        <f>IF(AND(Misc!B123=1,Misc!O123="Yes"),1,0)</f>
        <v>0</v>
      </c>
      <c r="CH122">
        <f>IF(AND(Misc!B123=2,Misc!O123="Yes"),1,0)</f>
        <v>0</v>
      </c>
      <c r="CI122">
        <f>IF(AND(Misc!B123=3,Misc!O123="Yes"),1,0)</f>
        <v>0</v>
      </c>
      <c r="CJ122">
        <f>IF(AND(Misc!B123=4,Misc!O123="Yes"),1,0)</f>
        <v>0</v>
      </c>
      <c r="CK122">
        <f>IF(AND(Misc!B123=5,Misc!O123="Yes"),1,0)</f>
        <v>0</v>
      </c>
      <c r="CL122">
        <f>IF(AND(Misc!B123=6,Misc!O123="Yes"),1,0)</f>
        <v>0</v>
      </c>
      <c r="CM122">
        <f>IF(AND(Misc!B123=7,Misc!O123="Yes"),1,0)</f>
        <v>0</v>
      </c>
      <c r="CN122">
        <f>IF(AND(Misc!B123=8,Misc!O123="Yes"),1,0)</f>
        <v>0</v>
      </c>
    </row>
    <row r="123" spans="4:92">
      <c r="D123">
        <f>IF(AND(Handgun!B126=1,Handgun!V126="Yes"),1,0)</f>
        <v>0</v>
      </c>
      <c r="E123">
        <f>IF(AND(Handgun!B126=2,Handgun!V126="Yes"),1,0)</f>
        <v>0</v>
      </c>
      <c r="F123">
        <f>IF(AND(Handgun!B126=3,Handgun!V126="Yes"),1,0)</f>
        <v>0</v>
      </c>
      <c r="G123">
        <f>IF(AND(Handgun!B126=4,Handgun!V126="Yes"),1,0)</f>
        <v>0</v>
      </c>
      <c r="H123">
        <f>IF(AND(Handgun!B126=5,Handgun!V126="Yes"),1,0)</f>
        <v>0</v>
      </c>
      <c r="I123">
        <f>IF(AND(Handgun!B126=6,Handgun!V126="Yes"),1,0)</f>
        <v>0</v>
      </c>
      <c r="J123">
        <f>IF(AND(Handgun!B126=7,Handgun!V126="Yes"),1,0)</f>
        <v>0</v>
      </c>
      <c r="K123">
        <f>IF(AND(Handgun!B126=8,Handgun!V126="Yes"),1,0)</f>
        <v>0</v>
      </c>
      <c r="M123">
        <f>IF(AND(Revolver!B126=1,Revolver!V126="Yes"),1,0)</f>
        <v>0</v>
      </c>
      <c r="N123">
        <f>IF(AND(Revolver!B126=1,Revolver!V126="Yes"),1,0)</f>
        <v>0</v>
      </c>
      <c r="O123">
        <f>IF(AND(Revolver!B126=1,Revolver!V126="Yes"),1,0)</f>
        <v>0</v>
      </c>
      <c r="P123">
        <f>IF(AND(Revolver!B126=1,Revolver!V126="Yes"),1,0)</f>
        <v>0</v>
      </c>
      <c r="Q123">
        <f>IF(AND(Revolver!B126=5,Revolver!V126="Yes"),1,0)</f>
        <v>0</v>
      </c>
      <c r="R123">
        <f>IF(AND(Revolver!B126=6,Revolver!V126="Yes"),1,0)</f>
        <v>0</v>
      </c>
      <c r="S123">
        <f>IF(AND(Revolver!B126=7,Revolver!V126="Yes"),1,0)</f>
        <v>0</v>
      </c>
      <c r="T123">
        <f>IF(AND(Revolver!B126=8,Revolver!V126="Yes"),1,0)</f>
        <v>0</v>
      </c>
      <c r="V123">
        <f>IF(AND(SMG!B127=1,SMG!V127="Yes"),1,0)</f>
        <v>0</v>
      </c>
      <c r="W123">
        <f>IF(AND(SMG!B127=2,SMG!V127="Yes"),1,0)</f>
        <v>0</v>
      </c>
      <c r="X123">
        <f>IF(AND(SMG!B127=3,SMG!V127="Yes"),1,0)</f>
        <v>0</v>
      </c>
      <c r="Y123">
        <f>IF(AND(SMG!B127=4,SMG!V127="Yes"),1,0)</f>
        <v>0</v>
      </c>
      <c r="Z123">
        <f>IF(AND(SMG!B127=5,SMG!V127="Yes"),1,0)</f>
        <v>0</v>
      </c>
      <c r="AA123">
        <f>IF(AND(SMG!B127=6,SMG!V127="Yes"),1,0)</f>
        <v>0</v>
      </c>
      <c r="AB123">
        <f>IF(AND(SMG!B127=7,SMG!V127="Yes"),1,0)</f>
        <v>0</v>
      </c>
      <c r="AC123">
        <f>IF(AND(SMG!B127=8,SMG!V127="Yes"),1,0)</f>
        <v>0</v>
      </c>
      <c r="AE123">
        <f>IF(AND(Rifle!B126=1,Rifle!V126="Yes"),1,0)</f>
        <v>0</v>
      </c>
      <c r="AF123">
        <f>IF(AND(Rifle!B126=2,Rifle!V126="Yes"),1,0)</f>
        <v>0</v>
      </c>
      <c r="AG123">
        <f>IF(AND(Rifle!B126=3,Rifle!V126="Yes"),1,0)</f>
        <v>0</v>
      </c>
      <c r="AH123">
        <f>IF(AND(Rifle!B126=4,Rifle!V126="Yes"),1,0)</f>
        <v>0</v>
      </c>
      <c r="AI123">
        <f>IF(AND(Rifle!B126=5,Rifle!V126="Yes"),1,0)</f>
        <v>0</v>
      </c>
      <c r="AJ123">
        <f>IF(AND(Rifle!B126=6,Rifle!V126="Yes"),1,0)</f>
        <v>0</v>
      </c>
      <c r="AK123">
        <f>IF(AND(Rifle!B126=7,Rifle!V126="Yes"),1,0)</f>
        <v>0</v>
      </c>
      <c r="AL123">
        <f>IF(AND(Rifle!B126=8,Rifle!V126="Yes"),1,0)</f>
        <v>0</v>
      </c>
      <c r="AN123">
        <f>IF(AND('Sniper Rifle'!B126=1,'Sniper Rifle'!V126="Yes"),1,0)</f>
        <v>0</v>
      </c>
      <c r="AO123">
        <f>IF(AND('Sniper Rifle'!B126=2,'Sniper Rifle'!V126="Yes"),1,0)</f>
        <v>0</v>
      </c>
      <c r="AP123">
        <f>IF(AND('Sniper Rifle'!B126=3,'Sniper Rifle'!V126="Yes"),1,0)</f>
        <v>0</v>
      </c>
      <c r="AQ123">
        <f>IF(AND('Sniper Rifle'!B126=4,'Sniper Rifle'!V126="Yes"),1,0)</f>
        <v>0</v>
      </c>
      <c r="AR123">
        <f>IF(AND('Sniper Rifle'!B126=5,'Sniper Rifle'!V126="Yes"),1,0)</f>
        <v>0</v>
      </c>
      <c r="AS123">
        <f>IF(AND('Sniper Rifle'!B126=6,'Sniper Rifle'!V126="Yes"),1,0)</f>
        <v>0</v>
      </c>
      <c r="AT123">
        <f>IF(AND('Sniper Rifle'!B126=7,'Sniper Rifle'!V126="Yes"),1,0)</f>
        <v>0</v>
      </c>
      <c r="AU123">
        <f>IF(AND('Sniper Rifle'!B126=8,'Sniper Rifle'!V126="Yes"),1,0)</f>
        <v>0</v>
      </c>
      <c r="AW123">
        <f>IF(AND('Spacer Rifle'!B126=1,'Spacer Rifle'!V126="Yes"),1,0)</f>
        <v>0</v>
      </c>
      <c r="AX123">
        <f>IF(AND('Spacer Rifle'!B126=2,'Spacer Rifle'!V126="Yes"),1,0)</f>
        <v>0</v>
      </c>
      <c r="AY123">
        <f>IF(AND('Spacer Rifle'!B126=3,'Spacer Rifle'!V126="Yes"),1,0)</f>
        <v>0</v>
      </c>
      <c r="AZ123">
        <f>IF(AND('Spacer Rifle'!B126=4,'Spacer Rifle'!V126="Yes"),1,0)</f>
        <v>0</v>
      </c>
      <c r="BA123">
        <f>IF(AND('Spacer Rifle'!B126=5,'Spacer Rifle'!V126="Yes"),1,0)</f>
        <v>0</v>
      </c>
      <c r="BB123">
        <f>IF(AND('Spacer Rifle'!B126=6,'Spacer Rifle'!V126="Yes"),1,0)</f>
        <v>0</v>
      </c>
      <c r="BC123">
        <f>IF(AND('Spacer Rifle'!B126=7,'Spacer Rifle'!V126="Yes"),1,0)</f>
        <v>0</v>
      </c>
      <c r="BD123">
        <f>IF(AND('Spacer Rifle'!B126=8,'Spacer Rifle'!V126="Yes"),1,0)</f>
        <v>0</v>
      </c>
      <c r="BF123">
        <f>IF(AND(LMG!B127=1,LMG!V127="Yes"),1,0)</f>
        <v>0</v>
      </c>
      <c r="BG123">
        <f>IF(AND(LMG!B127=2,LMG!V127="Yes"),1,0)</f>
        <v>0</v>
      </c>
      <c r="BH123">
        <f>IF(AND(LMG!B127=3,LMG!V127="Yes"),1,0)</f>
        <v>0</v>
      </c>
      <c r="BI123">
        <f>IF(AND(LMG!B127=4,LMG!V127="Yes"),1,0)</f>
        <v>0</v>
      </c>
      <c r="BJ123">
        <f>IF(AND(LMG!B127=5,LMG!V127="Yes"),1,0)</f>
        <v>0</v>
      </c>
      <c r="BK123">
        <f>IF(AND(LMG!B127=6,LMG!V127="Yes"),1,0)</f>
        <v>0</v>
      </c>
      <c r="BL123">
        <f>IF(AND(LMG!B127=7,LMG!V127="Yes"),1,0)</f>
        <v>0</v>
      </c>
      <c r="BM123">
        <f>IF(AND(LMG!B127=8,LMG!V127="Yes"),1,0)</f>
        <v>0</v>
      </c>
      <c r="BO123">
        <f>IF(AND(Shotgun!B127=1,Shotgun!V127="Yes"),1,0)</f>
        <v>0</v>
      </c>
      <c r="BP123">
        <f>IF(AND(Shotgun!B127=2,Shotgun!V127="Yes"),1,0)</f>
        <v>0</v>
      </c>
      <c r="BQ123">
        <f>IF(AND(Shotgun!B127=3,Shotgun!V127="Yes"),1,0)</f>
        <v>0</v>
      </c>
      <c r="BR123">
        <f>IF(AND(Shotgun!B127=4,Shotgun!V127="Yes"),1,0)</f>
        <v>0</v>
      </c>
      <c r="BS123">
        <f>IF(AND(Shotgun!B127=5,Shotgun!V127="Yes"),1,0)</f>
        <v>0</v>
      </c>
      <c r="BT123">
        <f>IF(AND(Shotgun!B127=6,Shotgun!V127="Yes"),1,0)</f>
        <v>0</v>
      </c>
      <c r="BU123">
        <f>IF(AND(Shotgun!B127=7,Shotgun!V127="Yes"),1,0)</f>
        <v>0</v>
      </c>
      <c r="BV123">
        <f>IF(AND(Shotgun!B127=8,Shotgun!V127="Yes"),1,0)</f>
        <v>0</v>
      </c>
      <c r="BX123">
        <f>IF(AND(Melee!B125=1,Melee!S125="Yes"),1,0)</f>
        <v>0</v>
      </c>
      <c r="BY123">
        <f>IF(AND(Melee!B125=2,Melee!S125="Yes"),1,0)</f>
        <v>0</v>
      </c>
      <c r="BZ123">
        <f>IF(AND(Melee!B125=3,Melee!S125="Yes"),1,0)</f>
        <v>0</v>
      </c>
      <c r="CA123">
        <f>IF(AND(Melee!B125=4,Melee!S125="Yes"),1,0)</f>
        <v>0</v>
      </c>
      <c r="CB123">
        <f>IF(AND(Melee!B125=5,Melee!S125="Yes"),1,0)</f>
        <v>0</v>
      </c>
      <c r="CC123">
        <f>IF(AND(Melee!B125=6,Melee!S125="Yes"),1,0)</f>
        <v>0</v>
      </c>
      <c r="CD123">
        <f>IF(AND(Melee!B125=7,Melee!S125="Yes"),1,0)</f>
        <v>0</v>
      </c>
      <c r="CE123">
        <f>IF(AND(Melee!B125=8,Melee!S125="Yes"),1,0)</f>
        <v>0</v>
      </c>
      <c r="CG123">
        <f>IF(AND(Misc!B124=1,Misc!O124="Yes"),1,0)</f>
        <v>0</v>
      </c>
      <c r="CH123">
        <f>IF(AND(Misc!B124=2,Misc!O124="Yes"),1,0)</f>
        <v>0</v>
      </c>
      <c r="CI123">
        <f>IF(AND(Misc!B124=3,Misc!O124="Yes"),1,0)</f>
        <v>0</v>
      </c>
      <c r="CJ123">
        <f>IF(AND(Misc!B124=4,Misc!O124="Yes"),1,0)</f>
        <v>0</v>
      </c>
      <c r="CK123">
        <f>IF(AND(Misc!B124=5,Misc!O124="Yes"),1,0)</f>
        <v>0</v>
      </c>
      <c r="CL123">
        <f>IF(AND(Misc!B124=6,Misc!O124="Yes"),1,0)</f>
        <v>0</v>
      </c>
      <c r="CM123">
        <f>IF(AND(Misc!B124=7,Misc!O124="Yes"),1,0)</f>
        <v>0</v>
      </c>
      <c r="CN123">
        <f>IF(AND(Misc!B124=8,Misc!O124="Yes"),1,0)</f>
        <v>0</v>
      </c>
    </row>
    <row r="124" spans="4:92">
      <c r="D124">
        <f>IF(AND(Handgun!B127=1,Handgun!V127="Yes"),1,0)</f>
        <v>0</v>
      </c>
      <c r="E124">
        <f>IF(AND(Handgun!B127=2,Handgun!V127="Yes"),1,0)</f>
        <v>0</v>
      </c>
      <c r="F124">
        <f>IF(AND(Handgun!B127=3,Handgun!V127="Yes"),1,0)</f>
        <v>0</v>
      </c>
      <c r="G124">
        <f>IF(AND(Handgun!B127=4,Handgun!V127="Yes"),1,0)</f>
        <v>0</v>
      </c>
      <c r="H124">
        <f>IF(AND(Handgun!B127=5,Handgun!V127="Yes"),1,0)</f>
        <v>0</v>
      </c>
      <c r="I124">
        <f>IF(AND(Handgun!B127=6,Handgun!V127="Yes"),1,0)</f>
        <v>0</v>
      </c>
      <c r="J124">
        <f>IF(AND(Handgun!B127=7,Handgun!V127="Yes"),1,0)</f>
        <v>0</v>
      </c>
      <c r="K124">
        <f>IF(AND(Handgun!B127=8,Handgun!V127="Yes"),1,0)</f>
        <v>0</v>
      </c>
      <c r="M124">
        <f>IF(AND(Revolver!B127=1,Revolver!V127="Yes"),1,0)</f>
        <v>0</v>
      </c>
      <c r="N124">
        <f>IF(AND(Revolver!B127=1,Revolver!V127="Yes"),1,0)</f>
        <v>0</v>
      </c>
      <c r="O124">
        <f>IF(AND(Revolver!B127=1,Revolver!V127="Yes"),1,0)</f>
        <v>0</v>
      </c>
      <c r="P124">
        <f>IF(AND(Revolver!B127=1,Revolver!V127="Yes"),1,0)</f>
        <v>0</v>
      </c>
      <c r="Q124">
        <f>IF(AND(Revolver!B127=5,Revolver!V127="Yes"),1,0)</f>
        <v>0</v>
      </c>
      <c r="R124">
        <f>IF(AND(Revolver!B127=6,Revolver!V127="Yes"),1,0)</f>
        <v>0</v>
      </c>
      <c r="S124">
        <f>IF(AND(Revolver!B127=7,Revolver!V127="Yes"),1,0)</f>
        <v>0</v>
      </c>
      <c r="T124">
        <f>IF(AND(Revolver!B127=8,Revolver!V127="Yes"),1,0)</f>
        <v>0</v>
      </c>
      <c r="V124">
        <f>IF(AND(SMG!B128=1,SMG!V128="Yes"),1,0)</f>
        <v>0</v>
      </c>
      <c r="W124">
        <f>IF(AND(SMG!B128=2,SMG!V128="Yes"),1,0)</f>
        <v>0</v>
      </c>
      <c r="X124">
        <f>IF(AND(SMG!B128=3,SMG!V128="Yes"),1,0)</f>
        <v>0</v>
      </c>
      <c r="Y124">
        <f>IF(AND(SMG!B128=4,SMG!V128="Yes"),1,0)</f>
        <v>0</v>
      </c>
      <c r="Z124">
        <f>IF(AND(SMG!B128=5,SMG!V128="Yes"),1,0)</f>
        <v>0</v>
      </c>
      <c r="AA124">
        <f>IF(AND(SMG!B128=6,SMG!V128="Yes"),1,0)</f>
        <v>0</v>
      </c>
      <c r="AB124">
        <f>IF(AND(SMG!B128=7,SMG!V128="Yes"),1,0)</f>
        <v>0</v>
      </c>
      <c r="AC124">
        <f>IF(AND(SMG!B128=8,SMG!V128="Yes"),1,0)</f>
        <v>0</v>
      </c>
      <c r="AE124">
        <f>IF(AND(Rifle!B127=1,Rifle!V127="Yes"),1,0)</f>
        <v>0</v>
      </c>
      <c r="AF124">
        <f>IF(AND(Rifle!B127=2,Rifle!V127="Yes"),1,0)</f>
        <v>0</v>
      </c>
      <c r="AG124">
        <f>IF(AND(Rifle!B127=3,Rifle!V127="Yes"),1,0)</f>
        <v>0</v>
      </c>
      <c r="AH124">
        <f>IF(AND(Rifle!B127=4,Rifle!V127="Yes"),1,0)</f>
        <v>0</v>
      </c>
      <c r="AI124">
        <f>IF(AND(Rifle!B127=5,Rifle!V127="Yes"),1,0)</f>
        <v>0</v>
      </c>
      <c r="AJ124">
        <f>IF(AND(Rifle!B127=6,Rifle!V127="Yes"),1,0)</f>
        <v>0</v>
      </c>
      <c r="AK124">
        <f>IF(AND(Rifle!B127=7,Rifle!V127="Yes"),1,0)</f>
        <v>0</v>
      </c>
      <c r="AL124">
        <f>IF(AND(Rifle!B127=8,Rifle!V127="Yes"),1,0)</f>
        <v>0</v>
      </c>
      <c r="AN124">
        <f>IF(AND('Sniper Rifle'!B127=1,'Sniper Rifle'!V127="Yes"),1,0)</f>
        <v>0</v>
      </c>
      <c r="AO124">
        <f>IF(AND('Sniper Rifle'!B127=2,'Sniper Rifle'!V127="Yes"),1,0)</f>
        <v>0</v>
      </c>
      <c r="AP124">
        <f>IF(AND('Sniper Rifle'!B127=3,'Sniper Rifle'!V127="Yes"),1,0)</f>
        <v>0</v>
      </c>
      <c r="AQ124">
        <f>IF(AND('Sniper Rifle'!B127=4,'Sniper Rifle'!V127="Yes"),1,0)</f>
        <v>0</v>
      </c>
      <c r="AR124">
        <f>IF(AND('Sniper Rifle'!B127=5,'Sniper Rifle'!V127="Yes"),1,0)</f>
        <v>0</v>
      </c>
      <c r="AS124">
        <f>IF(AND('Sniper Rifle'!B127=6,'Sniper Rifle'!V127="Yes"),1,0)</f>
        <v>0</v>
      </c>
      <c r="AT124">
        <f>IF(AND('Sniper Rifle'!B127=7,'Sniper Rifle'!V127="Yes"),1,0)</f>
        <v>0</v>
      </c>
      <c r="AU124">
        <f>IF(AND('Sniper Rifle'!B127=8,'Sniper Rifle'!V127="Yes"),1,0)</f>
        <v>0</v>
      </c>
      <c r="AW124">
        <f>IF(AND('Spacer Rifle'!B127=1,'Spacer Rifle'!V127="Yes"),1,0)</f>
        <v>0</v>
      </c>
      <c r="AX124">
        <f>IF(AND('Spacer Rifle'!B127=2,'Spacer Rifle'!V127="Yes"),1,0)</f>
        <v>0</v>
      </c>
      <c r="AY124">
        <f>IF(AND('Spacer Rifle'!B127=3,'Spacer Rifle'!V127="Yes"),1,0)</f>
        <v>0</v>
      </c>
      <c r="AZ124">
        <f>IF(AND('Spacer Rifle'!B127=4,'Spacer Rifle'!V127="Yes"),1,0)</f>
        <v>0</v>
      </c>
      <c r="BA124">
        <f>IF(AND('Spacer Rifle'!B127=5,'Spacer Rifle'!V127="Yes"),1,0)</f>
        <v>0</v>
      </c>
      <c r="BB124">
        <f>IF(AND('Spacer Rifle'!B127=6,'Spacer Rifle'!V127="Yes"),1,0)</f>
        <v>0</v>
      </c>
      <c r="BC124">
        <f>IF(AND('Spacer Rifle'!B127=7,'Spacer Rifle'!V127="Yes"),1,0)</f>
        <v>0</v>
      </c>
      <c r="BD124">
        <f>IF(AND('Spacer Rifle'!B127=8,'Spacer Rifle'!V127="Yes"),1,0)</f>
        <v>0</v>
      </c>
      <c r="BF124">
        <f>IF(AND(LMG!B128=1,LMG!V128="Yes"),1,0)</f>
        <v>0</v>
      </c>
      <c r="BG124">
        <f>IF(AND(LMG!B128=2,LMG!V128="Yes"),1,0)</f>
        <v>0</v>
      </c>
      <c r="BH124">
        <f>IF(AND(LMG!B128=3,LMG!V128="Yes"),1,0)</f>
        <v>0</v>
      </c>
      <c r="BI124">
        <f>IF(AND(LMG!B128=4,LMG!V128="Yes"),1,0)</f>
        <v>0</v>
      </c>
      <c r="BJ124">
        <f>IF(AND(LMG!B128=5,LMG!V128="Yes"),1,0)</f>
        <v>0</v>
      </c>
      <c r="BK124">
        <f>IF(AND(LMG!B128=6,LMG!V128="Yes"),1,0)</f>
        <v>0</v>
      </c>
      <c r="BL124">
        <f>IF(AND(LMG!B128=7,LMG!V128="Yes"),1,0)</f>
        <v>0</v>
      </c>
      <c r="BM124">
        <f>IF(AND(LMG!B128=8,LMG!V128="Yes"),1,0)</f>
        <v>0</v>
      </c>
      <c r="BO124">
        <f>IF(AND(Shotgun!B128=1,Shotgun!V128="Yes"),1,0)</f>
        <v>0</v>
      </c>
      <c r="BP124">
        <f>IF(AND(Shotgun!B128=2,Shotgun!V128="Yes"),1,0)</f>
        <v>0</v>
      </c>
      <c r="BQ124">
        <f>IF(AND(Shotgun!B128=3,Shotgun!V128="Yes"),1,0)</f>
        <v>0</v>
      </c>
      <c r="BR124">
        <f>IF(AND(Shotgun!B128=4,Shotgun!V128="Yes"),1,0)</f>
        <v>0</v>
      </c>
      <c r="BS124">
        <f>IF(AND(Shotgun!B128=5,Shotgun!V128="Yes"),1,0)</f>
        <v>0</v>
      </c>
      <c r="BT124">
        <f>IF(AND(Shotgun!B128=6,Shotgun!V128="Yes"),1,0)</f>
        <v>0</v>
      </c>
      <c r="BU124">
        <f>IF(AND(Shotgun!B128=7,Shotgun!V128="Yes"),1,0)</f>
        <v>0</v>
      </c>
      <c r="BV124">
        <f>IF(AND(Shotgun!B128=8,Shotgun!V128="Yes"),1,0)</f>
        <v>0</v>
      </c>
      <c r="BX124">
        <f>IF(AND(Melee!B126=1,Melee!S126="Yes"),1,0)</f>
        <v>0</v>
      </c>
      <c r="BY124">
        <f>IF(AND(Melee!B126=2,Melee!S126="Yes"),1,0)</f>
        <v>0</v>
      </c>
      <c r="BZ124">
        <f>IF(AND(Melee!B126=3,Melee!S126="Yes"),1,0)</f>
        <v>0</v>
      </c>
      <c r="CA124">
        <f>IF(AND(Melee!B126=4,Melee!S126="Yes"),1,0)</f>
        <v>0</v>
      </c>
      <c r="CB124">
        <f>IF(AND(Melee!B126=5,Melee!S126="Yes"),1,0)</f>
        <v>0</v>
      </c>
      <c r="CC124">
        <f>IF(AND(Melee!B126=6,Melee!S126="Yes"),1,0)</f>
        <v>0</v>
      </c>
      <c r="CD124">
        <f>IF(AND(Melee!B126=7,Melee!S126="Yes"),1,0)</f>
        <v>0</v>
      </c>
      <c r="CE124">
        <f>IF(AND(Melee!B126=8,Melee!S126="Yes"),1,0)</f>
        <v>0</v>
      </c>
      <c r="CG124">
        <f>IF(AND(Misc!B125=1,Misc!O125="Yes"),1,0)</f>
        <v>0</v>
      </c>
      <c r="CH124">
        <f>IF(AND(Misc!B125=2,Misc!O125="Yes"),1,0)</f>
        <v>0</v>
      </c>
      <c r="CI124">
        <f>IF(AND(Misc!B125=3,Misc!O125="Yes"),1,0)</f>
        <v>0</v>
      </c>
      <c r="CJ124">
        <f>IF(AND(Misc!B125=4,Misc!O125="Yes"),1,0)</f>
        <v>0</v>
      </c>
      <c r="CK124">
        <f>IF(AND(Misc!B125=5,Misc!O125="Yes"),1,0)</f>
        <v>0</v>
      </c>
      <c r="CL124">
        <f>IF(AND(Misc!B125=6,Misc!O125="Yes"),1,0)</f>
        <v>0</v>
      </c>
      <c r="CM124">
        <f>IF(AND(Misc!B125=7,Misc!O125="Yes"),1,0)</f>
        <v>0</v>
      </c>
      <c r="CN124">
        <f>IF(AND(Misc!B125=8,Misc!O125="Yes"),1,0)</f>
        <v>0</v>
      </c>
    </row>
    <row r="125" spans="4:92">
      <c r="D125">
        <f>IF(AND(Handgun!B128=1,Handgun!V128="Yes"),1,0)</f>
        <v>0</v>
      </c>
      <c r="E125">
        <f>IF(AND(Handgun!B128=2,Handgun!V128="Yes"),1,0)</f>
        <v>0</v>
      </c>
      <c r="F125">
        <f>IF(AND(Handgun!B128=3,Handgun!V128="Yes"),1,0)</f>
        <v>0</v>
      </c>
      <c r="G125">
        <f>IF(AND(Handgun!B128=4,Handgun!V128="Yes"),1,0)</f>
        <v>0</v>
      </c>
      <c r="H125">
        <f>IF(AND(Handgun!B128=5,Handgun!V128="Yes"),1,0)</f>
        <v>0</v>
      </c>
      <c r="I125">
        <f>IF(AND(Handgun!B128=6,Handgun!V128="Yes"),1,0)</f>
        <v>0</v>
      </c>
      <c r="J125">
        <f>IF(AND(Handgun!B128=7,Handgun!V128="Yes"),1,0)</f>
        <v>0</v>
      </c>
      <c r="K125">
        <f>IF(AND(Handgun!B128=8,Handgun!V128="Yes"),1,0)</f>
        <v>0</v>
      </c>
      <c r="M125">
        <f>IF(AND(Revolver!B128=1,Revolver!V128="Yes"),1,0)</f>
        <v>0</v>
      </c>
      <c r="N125">
        <f>IF(AND(Revolver!B128=1,Revolver!V128="Yes"),1,0)</f>
        <v>0</v>
      </c>
      <c r="O125">
        <f>IF(AND(Revolver!B128=1,Revolver!V128="Yes"),1,0)</f>
        <v>0</v>
      </c>
      <c r="P125">
        <f>IF(AND(Revolver!B128=1,Revolver!V128="Yes"),1,0)</f>
        <v>0</v>
      </c>
      <c r="Q125">
        <f>IF(AND(Revolver!B128=5,Revolver!V128="Yes"),1,0)</f>
        <v>0</v>
      </c>
      <c r="R125">
        <f>IF(AND(Revolver!B128=6,Revolver!V128="Yes"),1,0)</f>
        <v>0</v>
      </c>
      <c r="S125">
        <f>IF(AND(Revolver!B128=7,Revolver!V128="Yes"),1,0)</f>
        <v>0</v>
      </c>
      <c r="T125">
        <f>IF(AND(Revolver!B128=8,Revolver!V128="Yes"),1,0)</f>
        <v>0</v>
      </c>
      <c r="V125">
        <f>IF(AND(SMG!B129=1,SMG!V129="Yes"),1,0)</f>
        <v>0</v>
      </c>
      <c r="W125">
        <f>IF(AND(SMG!B129=2,SMG!V129="Yes"),1,0)</f>
        <v>0</v>
      </c>
      <c r="X125">
        <f>IF(AND(SMG!B129=3,SMG!V129="Yes"),1,0)</f>
        <v>0</v>
      </c>
      <c r="Y125">
        <f>IF(AND(SMG!B129=4,SMG!V129="Yes"),1,0)</f>
        <v>0</v>
      </c>
      <c r="Z125">
        <f>IF(AND(SMG!B129=5,SMG!V129="Yes"),1,0)</f>
        <v>0</v>
      </c>
      <c r="AA125">
        <f>IF(AND(SMG!B129=6,SMG!V129="Yes"),1,0)</f>
        <v>0</v>
      </c>
      <c r="AB125">
        <f>IF(AND(SMG!B129=7,SMG!V129="Yes"),1,0)</f>
        <v>0</v>
      </c>
      <c r="AC125">
        <f>IF(AND(SMG!B129=8,SMG!V129="Yes"),1,0)</f>
        <v>0</v>
      </c>
      <c r="AE125">
        <f>IF(AND(Rifle!B128=1,Rifle!V128="Yes"),1,0)</f>
        <v>0</v>
      </c>
      <c r="AF125">
        <f>IF(AND(Rifle!B128=2,Rifle!V128="Yes"),1,0)</f>
        <v>0</v>
      </c>
      <c r="AG125">
        <f>IF(AND(Rifle!B128=3,Rifle!V128="Yes"),1,0)</f>
        <v>0</v>
      </c>
      <c r="AH125">
        <f>IF(AND(Rifle!B128=4,Rifle!V128="Yes"),1,0)</f>
        <v>0</v>
      </c>
      <c r="AI125">
        <f>IF(AND(Rifle!B128=5,Rifle!V128="Yes"),1,0)</f>
        <v>0</v>
      </c>
      <c r="AJ125">
        <f>IF(AND(Rifle!B128=6,Rifle!V128="Yes"),1,0)</f>
        <v>0</v>
      </c>
      <c r="AK125">
        <f>IF(AND(Rifle!B128=7,Rifle!V128="Yes"),1,0)</f>
        <v>0</v>
      </c>
      <c r="AL125">
        <f>IF(AND(Rifle!B128=8,Rifle!V128="Yes"),1,0)</f>
        <v>0</v>
      </c>
      <c r="AN125">
        <f>IF(AND('Sniper Rifle'!B128=1,'Sniper Rifle'!V128="Yes"),1,0)</f>
        <v>0</v>
      </c>
      <c r="AO125">
        <f>IF(AND('Sniper Rifle'!B128=2,'Sniper Rifle'!V128="Yes"),1,0)</f>
        <v>0</v>
      </c>
      <c r="AP125">
        <f>IF(AND('Sniper Rifle'!B128=3,'Sniper Rifle'!V128="Yes"),1,0)</f>
        <v>0</v>
      </c>
      <c r="AQ125">
        <f>IF(AND('Sniper Rifle'!B128=4,'Sniper Rifle'!V128="Yes"),1,0)</f>
        <v>0</v>
      </c>
      <c r="AR125">
        <f>IF(AND('Sniper Rifle'!B128=5,'Sniper Rifle'!V128="Yes"),1,0)</f>
        <v>0</v>
      </c>
      <c r="AS125">
        <f>IF(AND('Sniper Rifle'!B128=6,'Sniper Rifle'!V128="Yes"),1,0)</f>
        <v>0</v>
      </c>
      <c r="AT125">
        <f>IF(AND('Sniper Rifle'!B128=7,'Sniper Rifle'!V128="Yes"),1,0)</f>
        <v>0</v>
      </c>
      <c r="AU125">
        <f>IF(AND('Sniper Rifle'!B128=8,'Sniper Rifle'!V128="Yes"),1,0)</f>
        <v>0</v>
      </c>
      <c r="AW125">
        <f>IF(AND('Spacer Rifle'!B128=1,'Spacer Rifle'!V128="Yes"),1,0)</f>
        <v>0</v>
      </c>
      <c r="AX125">
        <f>IF(AND('Spacer Rifle'!B128=2,'Spacer Rifle'!V128="Yes"),1,0)</f>
        <v>0</v>
      </c>
      <c r="AY125">
        <f>IF(AND('Spacer Rifle'!B128=3,'Spacer Rifle'!V128="Yes"),1,0)</f>
        <v>0</v>
      </c>
      <c r="AZ125">
        <f>IF(AND('Spacer Rifle'!B128=4,'Spacer Rifle'!V128="Yes"),1,0)</f>
        <v>0</v>
      </c>
      <c r="BA125">
        <f>IF(AND('Spacer Rifle'!B128=5,'Spacer Rifle'!V128="Yes"),1,0)</f>
        <v>0</v>
      </c>
      <c r="BB125">
        <f>IF(AND('Spacer Rifle'!B128=6,'Spacer Rifle'!V128="Yes"),1,0)</f>
        <v>0</v>
      </c>
      <c r="BC125">
        <f>IF(AND('Spacer Rifle'!B128=7,'Spacer Rifle'!V128="Yes"),1,0)</f>
        <v>0</v>
      </c>
      <c r="BD125">
        <f>IF(AND('Spacer Rifle'!B128=8,'Spacer Rifle'!V128="Yes"),1,0)</f>
        <v>0</v>
      </c>
      <c r="BF125">
        <f>IF(AND(LMG!B129=1,LMG!V129="Yes"),1,0)</f>
        <v>0</v>
      </c>
      <c r="BG125">
        <f>IF(AND(LMG!B129=2,LMG!V129="Yes"),1,0)</f>
        <v>0</v>
      </c>
      <c r="BH125">
        <f>IF(AND(LMG!B129=3,LMG!V129="Yes"),1,0)</f>
        <v>0</v>
      </c>
      <c r="BI125">
        <f>IF(AND(LMG!B129=4,LMG!V129="Yes"),1,0)</f>
        <v>0</v>
      </c>
      <c r="BJ125">
        <f>IF(AND(LMG!B129=5,LMG!V129="Yes"),1,0)</f>
        <v>0</v>
      </c>
      <c r="BK125">
        <f>IF(AND(LMG!B129=6,LMG!V129="Yes"),1,0)</f>
        <v>0</v>
      </c>
      <c r="BL125">
        <f>IF(AND(LMG!B129=7,LMG!V129="Yes"),1,0)</f>
        <v>0</v>
      </c>
      <c r="BM125">
        <f>IF(AND(LMG!B129=8,LMG!V129="Yes"),1,0)</f>
        <v>0</v>
      </c>
      <c r="BO125">
        <f>IF(AND(Shotgun!B129=1,Shotgun!V129="Yes"),1,0)</f>
        <v>0</v>
      </c>
      <c r="BP125">
        <f>IF(AND(Shotgun!B129=2,Shotgun!V129="Yes"),1,0)</f>
        <v>0</v>
      </c>
      <c r="BQ125">
        <f>IF(AND(Shotgun!B129=3,Shotgun!V129="Yes"),1,0)</f>
        <v>0</v>
      </c>
      <c r="BR125">
        <f>IF(AND(Shotgun!B129=4,Shotgun!V129="Yes"),1,0)</f>
        <v>0</v>
      </c>
      <c r="BS125">
        <f>IF(AND(Shotgun!B129=5,Shotgun!V129="Yes"),1,0)</f>
        <v>0</v>
      </c>
      <c r="BT125">
        <f>IF(AND(Shotgun!B129=6,Shotgun!V129="Yes"),1,0)</f>
        <v>0</v>
      </c>
      <c r="BU125">
        <f>IF(AND(Shotgun!B129=7,Shotgun!V129="Yes"),1,0)</f>
        <v>0</v>
      </c>
      <c r="BV125">
        <f>IF(AND(Shotgun!B129=8,Shotgun!V129="Yes"),1,0)</f>
        <v>0</v>
      </c>
      <c r="BX125">
        <f>IF(AND(Melee!B127=1,Melee!S127="Yes"),1,0)</f>
        <v>0</v>
      </c>
      <c r="BY125">
        <f>IF(AND(Melee!B127=2,Melee!S127="Yes"),1,0)</f>
        <v>0</v>
      </c>
      <c r="BZ125">
        <f>IF(AND(Melee!B127=3,Melee!S127="Yes"),1,0)</f>
        <v>0</v>
      </c>
      <c r="CA125">
        <f>IF(AND(Melee!B127=4,Melee!S127="Yes"),1,0)</f>
        <v>0</v>
      </c>
      <c r="CB125">
        <f>IF(AND(Melee!B127=5,Melee!S127="Yes"),1,0)</f>
        <v>0</v>
      </c>
      <c r="CC125">
        <f>IF(AND(Melee!B127=6,Melee!S127="Yes"),1,0)</f>
        <v>0</v>
      </c>
      <c r="CD125">
        <f>IF(AND(Melee!B127=7,Melee!S127="Yes"),1,0)</f>
        <v>0</v>
      </c>
      <c r="CE125">
        <f>IF(AND(Melee!B127=8,Melee!S127="Yes"),1,0)</f>
        <v>0</v>
      </c>
      <c r="CG125">
        <f>IF(AND(Misc!B126=1,Misc!O126="Yes"),1,0)</f>
        <v>0</v>
      </c>
      <c r="CH125">
        <f>IF(AND(Misc!B126=2,Misc!O126="Yes"),1,0)</f>
        <v>0</v>
      </c>
      <c r="CI125">
        <f>IF(AND(Misc!B126=3,Misc!O126="Yes"),1,0)</f>
        <v>0</v>
      </c>
      <c r="CJ125">
        <f>IF(AND(Misc!B126=4,Misc!O126="Yes"),1,0)</f>
        <v>0</v>
      </c>
      <c r="CK125">
        <f>IF(AND(Misc!B126=5,Misc!O126="Yes"),1,0)</f>
        <v>0</v>
      </c>
      <c r="CL125">
        <f>IF(AND(Misc!B126=6,Misc!O126="Yes"),1,0)</f>
        <v>0</v>
      </c>
      <c r="CM125">
        <f>IF(AND(Misc!B126=7,Misc!O126="Yes"),1,0)</f>
        <v>0</v>
      </c>
      <c r="CN125">
        <f>IF(AND(Misc!B126=8,Misc!O126="Yes"),1,0)</f>
        <v>0</v>
      </c>
    </row>
    <row r="126" spans="4:92">
      <c r="D126">
        <f>IF(AND(Handgun!B129=1,Handgun!V129="Yes"),1,0)</f>
        <v>0</v>
      </c>
      <c r="E126">
        <f>IF(AND(Handgun!B129=2,Handgun!V129="Yes"),1,0)</f>
        <v>0</v>
      </c>
      <c r="F126">
        <f>IF(AND(Handgun!B129=3,Handgun!V129="Yes"),1,0)</f>
        <v>0</v>
      </c>
      <c r="G126">
        <f>IF(AND(Handgun!B129=4,Handgun!V129="Yes"),1,0)</f>
        <v>0</v>
      </c>
      <c r="H126">
        <f>IF(AND(Handgun!B129=5,Handgun!V129="Yes"),1,0)</f>
        <v>0</v>
      </c>
      <c r="I126">
        <f>IF(AND(Handgun!B129=6,Handgun!V129="Yes"),1,0)</f>
        <v>0</v>
      </c>
      <c r="J126">
        <f>IF(AND(Handgun!B129=7,Handgun!V129="Yes"),1,0)</f>
        <v>0</v>
      </c>
      <c r="K126">
        <f>IF(AND(Handgun!B129=8,Handgun!V129="Yes"),1,0)</f>
        <v>0</v>
      </c>
      <c r="M126">
        <f>IF(AND(Revolver!B129=1,Revolver!V129="Yes"),1,0)</f>
        <v>0</v>
      </c>
      <c r="N126">
        <f>IF(AND(Revolver!B129=1,Revolver!V129="Yes"),1,0)</f>
        <v>0</v>
      </c>
      <c r="O126">
        <f>IF(AND(Revolver!B129=1,Revolver!V129="Yes"),1,0)</f>
        <v>0</v>
      </c>
      <c r="P126">
        <f>IF(AND(Revolver!B129=1,Revolver!V129="Yes"),1,0)</f>
        <v>0</v>
      </c>
      <c r="Q126">
        <f>IF(AND(Revolver!B129=5,Revolver!V129="Yes"),1,0)</f>
        <v>0</v>
      </c>
      <c r="R126">
        <f>IF(AND(Revolver!B129=6,Revolver!V129="Yes"),1,0)</f>
        <v>0</v>
      </c>
      <c r="S126">
        <f>IF(AND(Revolver!B129=7,Revolver!V129="Yes"),1,0)</f>
        <v>0</v>
      </c>
      <c r="T126">
        <f>IF(AND(Revolver!B129=8,Revolver!V129="Yes"),1,0)</f>
        <v>0</v>
      </c>
      <c r="V126">
        <f>IF(AND(SMG!B130=1,SMG!V130="Yes"),1,0)</f>
        <v>0</v>
      </c>
      <c r="W126">
        <f>IF(AND(SMG!B130=2,SMG!V130="Yes"),1,0)</f>
        <v>0</v>
      </c>
      <c r="X126">
        <f>IF(AND(SMG!B130=3,SMG!V130="Yes"),1,0)</f>
        <v>0</v>
      </c>
      <c r="Y126">
        <f>IF(AND(SMG!B130=4,SMG!V130="Yes"),1,0)</f>
        <v>0</v>
      </c>
      <c r="Z126">
        <f>IF(AND(SMG!B130=5,SMG!V130="Yes"),1,0)</f>
        <v>0</v>
      </c>
      <c r="AA126">
        <f>IF(AND(SMG!B130=6,SMG!V130="Yes"),1,0)</f>
        <v>0</v>
      </c>
      <c r="AB126">
        <f>IF(AND(SMG!B130=7,SMG!V130="Yes"),1,0)</f>
        <v>0</v>
      </c>
      <c r="AC126">
        <f>IF(AND(SMG!B130=8,SMG!V130="Yes"),1,0)</f>
        <v>0</v>
      </c>
      <c r="AE126">
        <f>IF(AND(Rifle!B129=1,Rifle!V129="Yes"),1,0)</f>
        <v>0</v>
      </c>
      <c r="AF126">
        <f>IF(AND(Rifle!B129=2,Rifle!V129="Yes"),1,0)</f>
        <v>0</v>
      </c>
      <c r="AG126">
        <f>IF(AND(Rifle!B129=3,Rifle!V129="Yes"),1,0)</f>
        <v>0</v>
      </c>
      <c r="AH126">
        <f>IF(AND(Rifle!B129=4,Rifle!V129="Yes"),1,0)</f>
        <v>0</v>
      </c>
      <c r="AI126">
        <f>IF(AND(Rifle!B129=5,Rifle!V129="Yes"),1,0)</f>
        <v>0</v>
      </c>
      <c r="AJ126">
        <f>IF(AND(Rifle!B129=6,Rifle!V129="Yes"),1,0)</f>
        <v>0</v>
      </c>
      <c r="AK126">
        <f>IF(AND(Rifle!B129=7,Rifle!V129="Yes"),1,0)</f>
        <v>0</v>
      </c>
      <c r="AL126">
        <f>IF(AND(Rifle!B129=8,Rifle!V129="Yes"),1,0)</f>
        <v>0</v>
      </c>
      <c r="AN126">
        <f>IF(AND('Sniper Rifle'!B129=1,'Sniper Rifle'!V129="Yes"),1,0)</f>
        <v>0</v>
      </c>
      <c r="AO126">
        <f>IF(AND('Sniper Rifle'!B129=2,'Sniper Rifle'!V129="Yes"),1,0)</f>
        <v>0</v>
      </c>
      <c r="AP126">
        <f>IF(AND('Sniper Rifle'!B129=3,'Sniper Rifle'!V129="Yes"),1,0)</f>
        <v>0</v>
      </c>
      <c r="AQ126">
        <f>IF(AND('Sniper Rifle'!B129=4,'Sniper Rifle'!V129="Yes"),1,0)</f>
        <v>0</v>
      </c>
      <c r="AR126">
        <f>IF(AND('Sniper Rifle'!B129=5,'Sniper Rifle'!V129="Yes"),1,0)</f>
        <v>0</v>
      </c>
      <c r="AS126">
        <f>IF(AND('Sniper Rifle'!B129=6,'Sniper Rifle'!V129="Yes"),1,0)</f>
        <v>0</v>
      </c>
      <c r="AT126">
        <f>IF(AND('Sniper Rifle'!B129=7,'Sniper Rifle'!V129="Yes"),1,0)</f>
        <v>0</v>
      </c>
      <c r="AU126">
        <f>IF(AND('Sniper Rifle'!B129=8,'Sniper Rifle'!V129="Yes"),1,0)</f>
        <v>0</v>
      </c>
      <c r="AW126">
        <f>IF(AND('Spacer Rifle'!B129=1,'Spacer Rifle'!V129="Yes"),1,0)</f>
        <v>0</v>
      </c>
      <c r="AX126">
        <f>IF(AND('Spacer Rifle'!B129=2,'Spacer Rifle'!V129="Yes"),1,0)</f>
        <v>0</v>
      </c>
      <c r="AY126">
        <f>IF(AND('Spacer Rifle'!B129=3,'Spacer Rifle'!V129="Yes"),1,0)</f>
        <v>0</v>
      </c>
      <c r="AZ126">
        <f>IF(AND('Spacer Rifle'!B129=4,'Spacer Rifle'!V129="Yes"),1,0)</f>
        <v>0</v>
      </c>
      <c r="BA126">
        <f>IF(AND('Spacer Rifle'!B129=5,'Spacer Rifle'!V129="Yes"),1,0)</f>
        <v>0</v>
      </c>
      <c r="BB126">
        <f>IF(AND('Spacer Rifle'!B129=6,'Spacer Rifle'!V129="Yes"),1,0)</f>
        <v>0</v>
      </c>
      <c r="BC126">
        <f>IF(AND('Spacer Rifle'!B129=7,'Spacer Rifle'!V129="Yes"),1,0)</f>
        <v>0</v>
      </c>
      <c r="BD126">
        <f>IF(AND('Spacer Rifle'!B129=8,'Spacer Rifle'!V129="Yes"),1,0)</f>
        <v>0</v>
      </c>
      <c r="BF126">
        <f>IF(AND(LMG!B130=1,LMG!V130="Yes"),1,0)</f>
        <v>0</v>
      </c>
      <c r="BG126">
        <f>IF(AND(LMG!B130=2,LMG!V130="Yes"),1,0)</f>
        <v>0</v>
      </c>
      <c r="BH126">
        <f>IF(AND(LMG!B130=3,LMG!V130="Yes"),1,0)</f>
        <v>0</v>
      </c>
      <c r="BI126">
        <f>IF(AND(LMG!B130=4,LMG!V130="Yes"),1,0)</f>
        <v>0</v>
      </c>
      <c r="BJ126">
        <f>IF(AND(LMG!B130=5,LMG!V130="Yes"),1,0)</f>
        <v>0</v>
      </c>
      <c r="BK126">
        <f>IF(AND(LMG!B130=6,LMG!V130="Yes"),1,0)</f>
        <v>0</v>
      </c>
      <c r="BL126">
        <f>IF(AND(LMG!B130=7,LMG!V130="Yes"),1,0)</f>
        <v>0</v>
      </c>
      <c r="BM126">
        <f>IF(AND(LMG!B130=8,LMG!V130="Yes"),1,0)</f>
        <v>0</v>
      </c>
      <c r="BO126">
        <f>IF(AND(Shotgun!B130=1,Shotgun!V130="Yes"),1,0)</f>
        <v>0</v>
      </c>
      <c r="BP126">
        <f>IF(AND(Shotgun!B130=2,Shotgun!V130="Yes"),1,0)</f>
        <v>0</v>
      </c>
      <c r="BQ126">
        <f>IF(AND(Shotgun!B130=3,Shotgun!V130="Yes"),1,0)</f>
        <v>0</v>
      </c>
      <c r="BR126">
        <f>IF(AND(Shotgun!B130=4,Shotgun!V130="Yes"),1,0)</f>
        <v>0</v>
      </c>
      <c r="BS126">
        <f>IF(AND(Shotgun!B130=5,Shotgun!V130="Yes"),1,0)</f>
        <v>0</v>
      </c>
      <c r="BT126">
        <f>IF(AND(Shotgun!B130=6,Shotgun!V130="Yes"),1,0)</f>
        <v>0</v>
      </c>
      <c r="BU126">
        <f>IF(AND(Shotgun!B130=7,Shotgun!V130="Yes"),1,0)</f>
        <v>0</v>
      </c>
      <c r="BV126">
        <f>IF(AND(Shotgun!B130=8,Shotgun!V130="Yes"),1,0)</f>
        <v>0</v>
      </c>
      <c r="BX126">
        <f>IF(AND(Melee!B128=1,Melee!S128="Yes"),1,0)</f>
        <v>0</v>
      </c>
      <c r="BY126">
        <f>IF(AND(Melee!B128=2,Melee!S128="Yes"),1,0)</f>
        <v>0</v>
      </c>
      <c r="BZ126">
        <f>IF(AND(Melee!B128=3,Melee!S128="Yes"),1,0)</f>
        <v>0</v>
      </c>
      <c r="CA126">
        <f>IF(AND(Melee!B128=4,Melee!S128="Yes"),1,0)</f>
        <v>0</v>
      </c>
      <c r="CB126">
        <f>IF(AND(Melee!B128=5,Melee!S128="Yes"),1,0)</f>
        <v>0</v>
      </c>
      <c r="CC126">
        <f>IF(AND(Melee!B128=6,Melee!S128="Yes"),1,0)</f>
        <v>0</v>
      </c>
      <c r="CD126">
        <f>IF(AND(Melee!B128=7,Melee!S128="Yes"),1,0)</f>
        <v>0</v>
      </c>
      <c r="CE126">
        <f>IF(AND(Melee!B128=8,Melee!S128="Yes"),1,0)</f>
        <v>0</v>
      </c>
      <c r="CG126">
        <f>IF(AND(Misc!B127=1,Misc!O127="Yes"),1,0)</f>
        <v>0</v>
      </c>
      <c r="CH126">
        <f>IF(AND(Misc!B127=2,Misc!O127="Yes"),1,0)</f>
        <v>0</v>
      </c>
      <c r="CI126">
        <f>IF(AND(Misc!B127=3,Misc!O127="Yes"),1,0)</f>
        <v>0</v>
      </c>
      <c r="CJ126">
        <f>IF(AND(Misc!B127=4,Misc!O127="Yes"),1,0)</f>
        <v>0</v>
      </c>
      <c r="CK126">
        <f>IF(AND(Misc!B127=5,Misc!O127="Yes"),1,0)</f>
        <v>0</v>
      </c>
      <c r="CL126">
        <f>IF(AND(Misc!B127=6,Misc!O127="Yes"),1,0)</f>
        <v>0</v>
      </c>
      <c r="CM126">
        <f>IF(AND(Misc!B127=7,Misc!O127="Yes"),1,0)</f>
        <v>0</v>
      </c>
      <c r="CN126">
        <f>IF(AND(Misc!B127=8,Misc!O127="Yes"),1,0)</f>
        <v>0</v>
      </c>
    </row>
    <row r="127" spans="4:92">
      <c r="D127">
        <f>IF(AND(Handgun!B130=1,Handgun!V130="Yes"),1,0)</f>
        <v>0</v>
      </c>
      <c r="E127">
        <f>IF(AND(Handgun!B130=2,Handgun!V130="Yes"),1,0)</f>
        <v>0</v>
      </c>
      <c r="F127">
        <f>IF(AND(Handgun!B130=3,Handgun!V130="Yes"),1,0)</f>
        <v>0</v>
      </c>
      <c r="G127">
        <f>IF(AND(Handgun!B130=4,Handgun!V130="Yes"),1,0)</f>
        <v>0</v>
      </c>
      <c r="H127">
        <f>IF(AND(Handgun!B130=5,Handgun!V130="Yes"),1,0)</f>
        <v>0</v>
      </c>
      <c r="I127">
        <f>IF(AND(Handgun!B130=6,Handgun!V130="Yes"),1,0)</f>
        <v>0</v>
      </c>
      <c r="J127">
        <f>IF(AND(Handgun!B130=7,Handgun!V130="Yes"),1,0)</f>
        <v>0</v>
      </c>
      <c r="K127">
        <f>IF(AND(Handgun!B130=8,Handgun!V130="Yes"),1,0)</f>
        <v>0</v>
      </c>
      <c r="M127">
        <f>IF(AND(Revolver!B130=1,Revolver!V130="Yes"),1,0)</f>
        <v>0</v>
      </c>
      <c r="N127">
        <f>IF(AND(Revolver!B130=1,Revolver!V130="Yes"),1,0)</f>
        <v>0</v>
      </c>
      <c r="O127">
        <f>IF(AND(Revolver!B130=1,Revolver!V130="Yes"),1,0)</f>
        <v>0</v>
      </c>
      <c r="P127">
        <f>IF(AND(Revolver!B130=1,Revolver!V130="Yes"),1,0)</f>
        <v>0</v>
      </c>
      <c r="Q127">
        <f>IF(AND(Revolver!B130=5,Revolver!V130="Yes"),1,0)</f>
        <v>0</v>
      </c>
      <c r="R127">
        <f>IF(AND(Revolver!B130=6,Revolver!V130="Yes"),1,0)</f>
        <v>0</v>
      </c>
      <c r="S127">
        <f>IF(AND(Revolver!B130=7,Revolver!V130="Yes"),1,0)</f>
        <v>0</v>
      </c>
      <c r="T127">
        <f>IF(AND(Revolver!B130=8,Revolver!V130="Yes"),1,0)</f>
        <v>0</v>
      </c>
      <c r="V127">
        <f>IF(AND(SMG!B131=1,SMG!V131="Yes"),1,0)</f>
        <v>0</v>
      </c>
      <c r="W127">
        <f>IF(AND(SMG!B131=2,SMG!V131="Yes"),1,0)</f>
        <v>0</v>
      </c>
      <c r="X127">
        <f>IF(AND(SMG!B131=3,SMG!V131="Yes"),1,0)</f>
        <v>0</v>
      </c>
      <c r="Y127">
        <f>IF(AND(SMG!B131=4,SMG!V131="Yes"),1,0)</f>
        <v>0</v>
      </c>
      <c r="Z127">
        <f>IF(AND(SMG!B131=5,SMG!V131="Yes"),1,0)</f>
        <v>0</v>
      </c>
      <c r="AA127">
        <f>IF(AND(SMG!B131=6,SMG!V131="Yes"),1,0)</f>
        <v>0</v>
      </c>
      <c r="AB127">
        <f>IF(AND(SMG!B131=7,SMG!V131="Yes"),1,0)</f>
        <v>0</v>
      </c>
      <c r="AC127">
        <f>IF(AND(SMG!B131=8,SMG!V131="Yes"),1,0)</f>
        <v>0</v>
      </c>
      <c r="AE127">
        <f>IF(AND(Rifle!B130=1,Rifle!V130="Yes"),1,0)</f>
        <v>0</v>
      </c>
      <c r="AF127">
        <f>IF(AND(Rifle!B130=2,Rifle!V130="Yes"),1,0)</f>
        <v>0</v>
      </c>
      <c r="AG127">
        <f>IF(AND(Rifle!B130=3,Rifle!V130="Yes"),1,0)</f>
        <v>0</v>
      </c>
      <c r="AH127">
        <f>IF(AND(Rifle!B130=4,Rifle!V130="Yes"),1,0)</f>
        <v>0</v>
      </c>
      <c r="AI127">
        <f>IF(AND(Rifle!B130=5,Rifle!V130="Yes"),1,0)</f>
        <v>0</v>
      </c>
      <c r="AJ127">
        <f>IF(AND(Rifle!B130=6,Rifle!V130="Yes"),1,0)</f>
        <v>0</v>
      </c>
      <c r="AK127">
        <f>IF(AND(Rifle!B130=7,Rifle!V130="Yes"),1,0)</f>
        <v>0</v>
      </c>
      <c r="AL127">
        <f>IF(AND(Rifle!B130=8,Rifle!V130="Yes"),1,0)</f>
        <v>0</v>
      </c>
      <c r="AN127">
        <f>IF(AND('Sniper Rifle'!B130=1,'Sniper Rifle'!V130="Yes"),1,0)</f>
        <v>0</v>
      </c>
      <c r="AO127">
        <f>IF(AND('Sniper Rifle'!B130=2,'Sniper Rifle'!V130="Yes"),1,0)</f>
        <v>0</v>
      </c>
      <c r="AP127">
        <f>IF(AND('Sniper Rifle'!B130=3,'Sniper Rifle'!V130="Yes"),1,0)</f>
        <v>0</v>
      </c>
      <c r="AQ127">
        <f>IF(AND('Sniper Rifle'!B130=4,'Sniper Rifle'!V130="Yes"),1,0)</f>
        <v>0</v>
      </c>
      <c r="AR127">
        <f>IF(AND('Sniper Rifle'!B130=5,'Sniper Rifle'!V130="Yes"),1,0)</f>
        <v>0</v>
      </c>
      <c r="AS127">
        <f>IF(AND('Sniper Rifle'!B130=6,'Sniper Rifle'!V130="Yes"),1,0)</f>
        <v>0</v>
      </c>
      <c r="AT127">
        <f>IF(AND('Sniper Rifle'!B130=7,'Sniper Rifle'!V130="Yes"),1,0)</f>
        <v>0</v>
      </c>
      <c r="AU127">
        <f>IF(AND('Sniper Rifle'!B130=8,'Sniper Rifle'!V130="Yes"),1,0)</f>
        <v>0</v>
      </c>
      <c r="AW127">
        <f>IF(AND('Spacer Rifle'!B130=1,'Spacer Rifle'!V130="Yes"),1,0)</f>
        <v>0</v>
      </c>
      <c r="AX127">
        <f>IF(AND('Spacer Rifle'!B130=2,'Spacer Rifle'!V130="Yes"),1,0)</f>
        <v>0</v>
      </c>
      <c r="AY127">
        <f>IF(AND('Spacer Rifle'!B130=3,'Spacer Rifle'!V130="Yes"),1,0)</f>
        <v>0</v>
      </c>
      <c r="AZ127">
        <f>IF(AND('Spacer Rifle'!B130=4,'Spacer Rifle'!V130="Yes"),1,0)</f>
        <v>0</v>
      </c>
      <c r="BA127">
        <f>IF(AND('Spacer Rifle'!B130=5,'Spacer Rifle'!V130="Yes"),1,0)</f>
        <v>0</v>
      </c>
      <c r="BB127">
        <f>IF(AND('Spacer Rifle'!B130=6,'Spacer Rifle'!V130="Yes"),1,0)</f>
        <v>0</v>
      </c>
      <c r="BC127">
        <f>IF(AND('Spacer Rifle'!B130=7,'Spacer Rifle'!V130="Yes"),1,0)</f>
        <v>0</v>
      </c>
      <c r="BD127">
        <f>IF(AND('Spacer Rifle'!B130=8,'Spacer Rifle'!V130="Yes"),1,0)</f>
        <v>0</v>
      </c>
      <c r="BF127">
        <f>IF(AND(LMG!B131=1,LMG!V131="Yes"),1,0)</f>
        <v>0</v>
      </c>
      <c r="BG127">
        <f>IF(AND(LMG!B131=2,LMG!V131="Yes"),1,0)</f>
        <v>0</v>
      </c>
      <c r="BH127">
        <f>IF(AND(LMG!B131=3,LMG!V131="Yes"),1,0)</f>
        <v>0</v>
      </c>
      <c r="BI127">
        <f>IF(AND(LMG!B131=4,LMG!V131="Yes"),1,0)</f>
        <v>0</v>
      </c>
      <c r="BJ127">
        <f>IF(AND(LMG!B131=5,LMG!V131="Yes"),1,0)</f>
        <v>0</v>
      </c>
      <c r="BK127">
        <f>IF(AND(LMG!B131=6,LMG!V131="Yes"),1,0)</f>
        <v>0</v>
      </c>
      <c r="BL127">
        <f>IF(AND(LMG!B131=7,LMG!V131="Yes"),1,0)</f>
        <v>0</v>
      </c>
      <c r="BM127">
        <f>IF(AND(LMG!B131=8,LMG!V131="Yes"),1,0)</f>
        <v>0</v>
      </c>
      <c r="BO127">
        <f>IF(AND(Shotgun!B131=1,Shotgun!V131="Yes"),1,0)</f>
        <v>0</v>
      </c>
      <c r="BP127">
        <f>IF(AND(Shotgun!B131=2,Shotgun!V131="Yes"),1,0)</f>
        <v>0</v>
      </c>
      <c r="BQ127">
        <f>IF(AND(Shotgun!B131=3,Shotgun!V131="Yes"),1,0)</f>
        <v>0</v>
      </c>
      <c r="BR127">
        <f>IF(AND(Shotgun!B131=4,Shotgun!V131="Yes"),1,0)</f>
        <v>0</v>
      </c>
      <c r="BS127">
        <f>IF(AND(Shotgun!B131=5,Shotgun!V131="Yes"),1,0)</f>
        <v>0</v>
      </c>
      <c r="BT127">
        <f>IF(AND(Shotgun!B131=6,Shotgun!V131="Yes"),1,0)</f>
        <v>0</v>
      </c>
      <c r="BU127">
        <f>IF(AND(Shotgun!B131=7,Shotgun!V131="Yes"),1,0)</f>
        <v>0</v>
      </c>
      <c r="BV127">
        <f>IF(AND(Shotgun!B131=8,Shotgun!V131="Yes"),1,0)</f>
        <v>0</v>
      </c>
      <c r="BX127">
        <f>IF(AND(Melee!B129=1,Melee!S129="Yes"),1,0)</f>
        <v>0</v>
      </c>
      <c r="BY127">
        <f>IF(AND(Melee!B129=2,Melee!S129="Yes"),1,0)</f>
        <v>0</v>
      </c>
      <c r="BZ127">
        <f>IF(AND(Melee!B129=3,Melee!S129="Yes"),1,0)</f>
        <v>0</v>
      </c>
      <c r="CA127">
        <f>IF(AND(Melee!B129=4,Melee!S129="Yes"),1,0)</f>
        <v>0</v>
      </c>
      <c r="CB127">
        <f>IF(AND(Melee!B129=5,Melee!S129="Yes"),1,0)</f>
        <v>0</v>
      </c>
      <c r="CC127">
        <f>IF(AND(Melee!B129=6,Melee!S129="Yes"),1,0)</f>
        <v>0</v>
      </c>
      <c r="CD127">
        <f>IF(AND(Melee!B129=7,Melee!S129="Yes"),1,0)</f>
        <v>0</v>
      </c>
      <c r="CE127">
        <f>IF(AND(Melee!B129=8,Melee!S129="Yes"),1,0)</f>
        <v>0</v>
      </c>
      <c r="CG127">
        <f>IF(AND(Misc!B128=1,Misc!O128="Yes"),1,0)</f>
        <v>0</v>
      </c>
      <c r="CH127">
        <f>IF(AND(Misc!B128=2,Misc!O128="Yes"),1,0)</f>
        <v>0</v>
      </c>
      <c r="CI127">
        <f>IF(AND(Misc!B128=3,Misc!O128="Yes"),1,0)</f>
        <v>0</v>
      </c>
      <c r="CJ127">
        <f>IF(AND(Misc!B128=4,Misc!O128="Yes"),1,0)</f>
        <v>0</v>
      </c>
      <c r="CK127">
        <f>IF(AND(Misc!B128=5,Misc!O128="Yes"),1,0)</f>
        <v>0</v>
      </c>
      <c r="CL127">
        <f>IF(AND(Misc!B128=6,Misc!O128="Yes"),1,0)</f>
        <v>0</v>
      </c>
      <c r="CM127">
        <f>IF(AND(Misc!B128=7,Misc!O128="Yes"),1,0)</f>
        <v>0</v>
      </c>
      <c r="CN127">
        <f>IF(AND(Misc!B128=8,Misc!O128="Yes"),1,0)</f>
        <v>0</v>
      </c>
    </row>
    <row r="128" spans="4:92">
      <c r="D128">
        <f>IF(AND(Handgun!B131=1,Handgun!V131="Yes"),1,0)</f>
        <v>0</v>
      </c>
      <c r="E128">
        <f>IF(AND(Handgun!B131=2,Handgun!V131="Yes"),1,0)</f>
        <v>0</v>
      </c>
      <c r="F128">
        <f>IF(AND(Handgun!B131=3,Handgun!V131="Yes"),1,0)</f>
        <v>0</v>
      </c>
      <c r="G128">
        <f>IF(AND(Handgun!B131=4,Handgun!V131="Yes"),1,0)</f>
        <v>0</v>
      </c>
      <c r="H128">
        <f>IF(AND(Handgun!B131=5,Handgun!V131="Yes"),1,0)</f>
        <v>0</v>
      </c>
      <c r="I128">
        <f>IF(AND(Handgun!B131=6,Handgun!V131="Yes"),1,0)</f>
        <v>0</v>
      </c>
      <c r="J128">
        <f>IF(AND(Handgun!B131=7,Handgun!V131="Yes"),1,0)</f>
        <v>0</v>
      </c>
      <c r="K128">
        <f>IF(AND(Handgun!B131=8,Handgun!V131="Yes"),1,0)</f>
        <v>0</v>
      </c>
      <c r="M128">
        <f>IF(AND(Revolver!B131=1,Revolver!V131="Yes"),1,0)</f>
        <v>0</v>
      </c>
      <c r="N128">
        <f>IF(AND(Revolver!B131=1,Revolver!V131="Yes"),1,0)</f>
        <v>0</v>
      </c>
      <c r="O128">
        <f>IF(AND(Revolver!B131=1,Revolver!V131="Yes"),1,0)</f>
        <v>0</v>
      </c>
      <c r="P128">
        <f>IF(AND(Revolver!B131=1,Revolver!V131="Yes"),1,0)</f>
        <v>0</v>
      </c>
      <c r="Q128">
        <f>IF(AND(Revolver!B131=5,Revolver!V131="Yes"),1,0)</f>
        <v>0</v>
      </c>
      <c r="R128">
        <f>IF(AND(Revolver!B131=6,Revolver!V131="Yes"),1,0)</f>
        <v>0</v>
      </c>
      <c r="S128">
        <f>IF(AND(Revolver!B131=7,Revolver!V131="Yes"),1,0)</f>
        <v>0</v>
      </c>
      <c r="T128">
        <f>IF(AND(Revolver!B131=8,Revolver!V131="Yes"),1,0)</f>
        <v>0</v>
      </c>
      <c r="V128">
        <f>IF(AND(SMG!B132=1,SMG!V132="Yes"),1,0)</f>
        <v>0</v>
      </c>
      <c r="W128">
        <f>IF(AND(SMG!B132=2,SMG!V132="Yes"),1,0)</f>
        <v>0</v>
      </c>
      <c r="X128">
        <f>IF(AND(SMG!B132=3,SMG!V132="Yes"),1,0)</f>
        <v>0</v>
      </c>
      <c r="Y128">
        <f>IF(AND(SMG!B132=4,SMG!V132="Yes"),1,0)</f>
        <v>0</v>
      </c>
      <c r="Z128">
        <f>IF(AND(SMG!B132=5,SMG!V132="Yes"),1,0)</f>
        <v>0</v>
      </c>
      <c r="AA128">
        <f>IF(AND(SMG!B132=6,SMG!V132="Yes"),1,0)</f>
        <v>0</v>
      </c>
      <c r="AB128">
        <f>IF(AND(SMG!B132=7,SMG!V132="Yes"),1,0)</f>
        <v>0</v>
      </c>
      <c r="AC128">
        <f>IF(AND(SMG!B132=8,SMG!V132="Yes"),1,0)</f>
        <v>0</v>
      </c>
      <c r="AE128">
        <f>IF(AND(Rifle!B131=1,Rifle!V131="Yes"),1,0)</f>
        <v>0</v>
      </c>
      <c r="AF128">
        <f>IF(AND(Rifle!B131=2,Rifle!V131="Yes"),1,0)</f>
        <v>0</v>
      </c>
      <c r="AG128">
        <f>IF(AND(Rifle!B131=3,Rifle!V131="Yes"),1,0)</f>
        <v>0</v>
      </c>
      <c r="AH128">
        <f>IF(AND(Rifle!B131=4,Rifle!V131="Yes"),1,0)</f>
        <v>0</v>
      </c>
      <c r="AI128">
        <f>IF(AND(Rifle!B131=5,Rifle!V131="Yes"),1,0)</f>
        <v>0</v>
      </c>
      <c r="AJ128">
        <f>IF(AND(Rifle!B131=6,Rifle!V131="Yes"),1,0)</f>
        <v>0</v>
      </c>
      <c r="AK128">
        <f>IF(AND(Rifle!B131=7,Rifle!V131="Yes"),1,0)</f>
        <v>0</v>
      </c>
      <c r="AL128">
        <f>IF(AND(Rifle!B131=8,Rifle!V131="Yes"),1,0)</f>
        <v>0</v>
      </c>
      <c r="AN128">
        <f>IF(AND('Sniper Rifle'!B131=1,'Sniper Rifle'!V131="Yes"),1,0)</f>
        <v>0</v>
      </c>
      <c r="AO128">
        <f>IF(AND('Sniper Rifle'!B131=2,'Sniper Rifle'!V131="Yes"),1,0)</f>
        <v>0</v>
      </c>
      <c r="AP128">
        <f>IF(AND('Sniper Rifle'!B131=3,'Sniper Rifle'!V131="Yes"),1,0)</f>
        <v>0</v>
      </c>
      <c r="AQ128">
        <f>IF(AND('Sniper Rifle'!B131=4,'Sniper Rifle'!V131="Yes"),1,0)</f>
        <v>0</v>
      </c>
      <c r="AR128">
        <f>IF(AND('Sniper Rifle'!B131=5,'Sniper Rifle'!V131="Yes"),1,0)</f>
        <v>0</v>
      </c>
      <c r="AS128">
        <f>IF(AND('Sniper Rifle'!B131=6,'Sniper Rifle'!V131="Yes"),1,0)</f>
        <v>0</v>
      </c>
      <c r="AT128">
        <f>IF(AND('Sniper Rifle'!B131=7,'Sniper Rifle'!V131="Yes"),1,0)</f>
        <v>0</v>
      </c>
      <c r="AU128">
        <f>IF(AND('Sniper Rifle'!B131=8,'Sniper Rifle'!V131="Yes"),1,0)</f>
        <v>0</v>
      </c>
      <c r="AW128">
        <f>IF(AND('Spacer Rifle'!B131=1,'Spacer Rifle'!V131="Yes"),1,0)</f>
        <v>0</v>
      </c>
      <c r="AX128">
        <f>IF(AND('Spacer Rifle'!B131=2,'Spacer Rifle'!V131="Yes"),1,0)</f>
        <v>0</v>
      </c>
      <c r="AY128">
        <f>IF(AND('Spacer Rifle'!B131=3,'Spacer Rifle'!V131="Yes"),1,0)</f>
        <v>0</v>
      </c>
      <c r="AZ128">
        <f>IF(AND('Spacer Rifle'!B131=4,'Spacer Rifle'!V131="Yes"),1,0)</f>
        <v>0</v>
      </c>
      <c r="BA128">
        <f>IF(AND('Spacer Rifle'!B131=5,'Spacer Rifle'!V131="Yes"),1,0)</f>
        <v>0</v>
      </c>
      <c r="BB128">
        <f>IF(AND('Spacer Rifle'!B131=6,'Spacer Rifle'!V131="Yes"),1,0)</f>
        <v>0</v>
      </c>
      <c r="BC128">
        <f>IF(AND('Spacer Rifle'!B131=7,'Spacer Rifle'!V131="Yes"),1,0)</f>
        <v>0</v>
      </c>
      <c r="BD128">
        <f>IF(AND('Spacer Rifle'!B131=8,'Spacer Rifle'!V131="Yes"),1,0)</f>
        <v>0</v>
      </c>
      <c r="BF128">
        <f>IF(AND(LMG!B132=1,LMG!V132="Yes"),1,0)</f>
        <v>0</v>
      </c>
      <c r="BG128">
        <f>IF(AND(LMG!B132=2,LMG!V132="Yes"),1,0)</f>
        <v>0</v>
      </c>
      <c r="BH128">
        <f>IF(AND(LMG!B132=3,LMG!V132="Yes"),1,0)</f>
        <v>0</v>
      </c>
      <c r="BI128">
        <f>IF(AND(LMG!B132=4,LMG!V132="Yes"),1,0)</f>
        <v>0</v>
      </c>
      <c r="BJ128">
        <f>IF(AND(LMG!B132=5,LMG!V132="Yes"),1,0)</f>
        <v>0</v>
      </c>
      <c r="BK128">
        <f>IF(AND(LMG!B132=6,LMG!V132="Yes"),1,0)</f>
        <v>0</v>
      </c>
      <c r="BL128">
        <f>IF(AND(LMG!B132=7,LMG!V132="Yes"),1,0)</f>
        <v>0</v>
      </c>
      <c r="BM128">
        <f>IF(AND(LMG!B132=8,LMG!V132="Yes"),1,0)</f>
        <v>0</v>
      </c>
      <c r="BO128">
        <f>IF(AND(Shotgun!B132=1,Shotgun!V132="Yes"),1,0)</f>
        <v>0</v>
      </c>
      <c r="BP128">
        <f>IF(AND(Shotgun!B132=2,Shotgun!V132="Yes"),1,0)</f>
        <v>0</v>
      </c>
      <c r="BQ128">
        <f>IF(AND(Shotgun!B132=3,Shotgun!V132="Yes"),1,0)</f>
        <v>0</v>
      </c>
      <c r="BR128">
        <f>IF(AND(Shotgun!B132=4,Shotgun!V132="Yes"),1,0)</f>
        <v>0</v>
      </c>
      <c r="BS128">
        <f>IF(AND(Shotgun!B132=5,Shotgun!V132="Yes"),1,0)</f>
        <v>0</v>
      </c>
      <c r="BT128">
        <f>IF(AND(Shotgun!B132=6,Shotgun!V132="Yes"),1,0)</f>
        <v>0</v>
      </c>
      <c r="BU128">
        <f>IF(AND(Shotgun!B132=7,Shotgun!V132="Yes"),1,0)</f>
        <v>0</v>
      </c>
      <c r="BV128">
        <f>IF(AND(Shotgun!B132=8,Shotgun!V132="Yes"),1,0)</f>
        <v>0</v>
      </c>
      <c r="BX128">
        <f>IF(AND(Melee!B130=1,Melee!S130="Yes"),1,0)</f>
        <v>0</v>
      </c>
      <c r="BY128">
        <f>IF(AND(Melee!B130=2,Melee!S130="Yes"),1,0)</f>
        <v>0</v>
      </c>
      <c r="BZ128">
        <f>IF(AND(Melee!B130=3,Melee!S130="Yes"),1,0)</f>
        <v>0</v>
      </c>
      <c r="CA128">
        <f>IF(AND(Melee!B130=4,Melee!S130="Yes"),1,0)</f>
        <v>0</v>
      </c>
      <c r="CB128">
        <f>IF(AND(Melee!B130=5,Melee!S130="Yes"),1,0)</f>
        <v>0</v>
      </c>
      <c r="CC128">
        <f>IF(AND(Melee!B130=6,Melee!S130="Yes"),1,0)</f>
        <v>0</v>
      </c>
      <c r="CD128">
        <f>IF(AND(Melee!B130=7,Melee!S130="Yes"),1,0)</f>
        <v>0</v>
      </c>
      <c r="CE128">
        <f>IF(AND(Melee!B130=8,Melee!S130="Yes"),1,0)</f>
        <v>0</v>
      </c>
      <c r="CG128">
        <f>IF(AND(Misc!B129=1,Misc!O129="Yes"),1,0)</f>
        <v>0</v>
      </c>
      <c r="CH128">
        <f>IF(AND(Misc!B129=2,Misc!O129="Yes"),1,0)</f>
        <v>0</v>
      </c>
      <c r="CI128">
        <f>IF(AND(Misc!B129=3,Misc!O129="Yes"),1,0)</f>
        <v>0</v>
      </c>
      <c r="CJ128">
        <f>IF(AND(Misc!B129=4,Misc!O129="Yes"),1,0)</f>
        <v>0</v>
      </c>
      <c r="CK128">
        <f>IF(AND(Misc!B129=5,Misc!O129="Yes"),1,0)</f>
        <v>0</v>
      </c>
      <c r="CL128">
        <f>IF(AND(Misc!B129=6,Misc!O129="Yes"),1,0)</f>
        <v>0</v>
      </c>
      <c r="CM128">
        <f>IF(AND(Misc!B129=7,Misc!O129="Yes"),1,0)</f>
        <v>0</v>
      </c>
      <c r="CN128">
        <f>IF(AND(Misc!B129=8,Misc!O129="Yes"),1,0)</f>
        <v>0</v>
      </c>
    </row>
    <row r="129" spans="4:92">
      <c r="D129">
        <f>IF(AND(Handgun!B132=1,Handgun!V132="Yes"),1,0)</f>
        <v>0</v>
      </c>
      <c r="E129">
        <f>IF(AND(Handgun!B132=2,Handgun!V132="Yes"),1,0)</f>
        <v>0</v>
      </c>
      <c r="F129">
        <f>IF(AND(Handgun!B132=3,Handgun!V132="Yes"),1,0)</f>
        <v>0</v>
      </c>
      <c r="G129">
        <f>IF(AND(Handgun!B132=4,Handgun!V132="Yes"),1,0)</f>
        <v>0</v>
      </c>
      <c r="H129">
        <f>IF(AND(Handgun!B132=5,Handgun!V132="Yes"),1,0)</f>
        <v>0</v>
      </c>
      <c r="I129">
        <f>IF(AND(Handgun!B132=6,Handgun!V132="Yes"),1,0)</f>
        <v>0</v>
      </c>
      <c r="J129">
        <f>IF(AND(Handgun!B132=7,Handgun!V132="Yes"),1,0)</f>
        <v>0</v>
      </c>
      <c r="K129">
        <f>IF(AND(Handgun!B132=8,Handgun!V132="Yes"),1,0)</f>
        <v>0</v>
      </c>
      <c r="M129">
        <f>IF(AND(Revolver!B132=1,Revolver!V132="Yes"),1,0)</f>
        <v>0</v>
      </c>
      <c r="N129">
        <f>IF(AND(Revolver!B132=1,Revolver!V132="Yes"),1,0)</f>
        <v>0</v>
      </c>
      <c r="O129">
        <f>IF(AND(Revolver!B132=1,Revolver!V132="Yes"),1,0)</f>
        <v>0</v>
      </c>
      <c r="P129">
        <f>IF(AND(Revolver!B132=1,Revolver!V132="Yes"),1,0)</f>
        <v>0</v>
      </c>
      <c r="Q129">
        <f>IF(AND(Revolver!B132=5,Revolver!V132="Yes"),1,0)</f>
        <v>0</v>
      </c>
      <c r="R129">
        <f>IF(AND(Revolver!B132=6,Revolver!V132="Yes"),1,0)</f>
        <v>0</v>
      </c>
      <c r="S129">
        <f>IF(AND(Revolver!B132=7,Revolver!V132="Yes"),1,0)</f>
        <v>0</v>
      </c>
      <c r="T129">
        <f>IF(AND(Revolver!B132=8,Revolver!V132="Yes"),1,0)</f>
        <v>0</v>
      </c>
      <c r="V129">
        <f>IF(AND(SMG!B133=1,SMG!V133="Yes"),1,0)</f>
        <v>0</v>
      </c>
      <c r="W129">
        <f>IF(AND(SMG!B133=2,SMG!V133="Yes"),1,0)</f>
        <v>0</v>
      </c>
      <c r="X129">
        <f>IF(AND(SMG!B133=3,SMG!V133="Yes"),1,0)</f>
        <v>0</v>
      </c>
      <c r="Y129">
        <f>IF(AND(SMG!B133=4,SMG!V133="Yes"),1,0)</f>
        <v>0</v>
      </c>
      <c r="Z129">
        <f>IF(AND(SMG!B133=5,SMG!V133="Yes"),1,0)</f>
        <v>0</v>
      </c>
      <c r="AA129">
        <f>IF(AND(SMG!B133=6,SMG!V133="Yes"),1,0)</f>
        <v>0</v>
      </c>
      <c r="AB129">
        <f>IF(AND(SMG!B133=7,SMG!V133="Yes"),1,0)</f>
        <v>0</v>
      </c>
      <c r="AC129">
        <f>IF(AND(SMG!B133=8,SMG!V133="Yes"),1,0)</f>
        <v>0</v>
      </c>
      <c r="AE129">
        <f>IF(AND(Rifle!B132=1,Rifle!V132="Yes"),1,0)</f>
        <v>0</v>
      </c>
      <c r="AF129">
        <f>IF(AND(Rifle!B132=2,Rifle!V132="Yes"),1,0)</f>
        <v>0</v>
      </c>
      <c r="AG129">
        <f>IF(AND(Rifle!B132=3,Rifle!V132="Yes"),1,0)</f>
        <v>0</v>
      </c>
      <c r="AH129">
        <f>IF(AND(Rifle!B132=4,Rifle!V132="Yes"),1,0)</f>
        <v>0</v>
      </c>
      <c r="AI129">
        <f>IF(AND(Rifle!B132=5,Rifle!V132="Yes"),1,0)</f>
        <v>0</v>
      </c>
      <c r="AJ129">
        <f>IF(AND(Rifle!B132=6,Rifle!V132="Yes"),1,0)</f>
        <v>0</v>
      </c>
      <c r="AK129">
        <f>IF(AND(Rifle!B132=7,Rifle!V132="Yes"),1,0)</f>
        <v>0</v>
      </c>
      <c r="AL129">
        <f>IF(AND(Rifle!B132=8,Rifle!V132="Yes"),1,0)</f>
        <v>0</v>
      </c>
      <c r="AN129">
        <f>IF(AND('Sniper Rifle'!B132=1,'Sniper Rifle'!V132="Yes"),1,0)</f>
        <v>0</v>
      </c>
      <c r="AO129">
        <f>IF(AND('Sniper Rifle'!B132=2,'Sniper Rifle'!V132="Yes"),1,0)</f>
        <v>0</v>
      </c>
      <c r="AP129">
        <f>IF(AND('Sniper Rifle'!B132=3,'Sniper Rifle'!V132="Yes"),1,0)</f>
        <v>0</v>
      </c>
      <c r="AQ129">
        <f>IF(AND('Sniper Rifle'!B132=4,'Sniper Rifle'!V132="Yes"),1,0)</f>
        <v>0</v>
      </c>
      <c r="AR129">
        <f>IF(AND('Sniper Rifle'!B132=5,'Sniper Rifle'!V132="Yes"),1,0)</f>
        <v>0</v>
      </c>
      <c r="AS129">
        <f>IF(AND('Sniper Rifle'!B132=6,'Sniper Rifle'!V132="Yes"),1,0)</f>
        <v>0</v>
      </c>
      <c r="AT129">
        <f>IF(AND('Sniper Rifle'!B132=7,'Sniper Rifle'!V132="Yes"),1,0)</f>
        <v>0</v>
      </c>
      <c r="AU129">
        <f>IF(AND('Sniper Rifle'!B132=8,'Sniper Rifle'!V132="Yes"),1,0)</f>
        <v>0</v>
      </c>
      <c r="AW129">
        <f>IF(AND('Spacer Rifle'!B132=1,'Spacer Rifle'!V132="Yes"),1,0)</f>
        <v>0</v>
      </c>
      <c r="AX129">
        <f>IF(AND('Spacer Rifle'!B132=2,'Spacer Rifle'!V132="Yes"),1,0)</f>
        <v>0</v>
      </c>
      <c r="AY129">
        <f>IF(AND('Spacer Rifle'!B132=3,'Spacer Rifle'!V132="Yes"),1,0)</f>
        <v>0</v>
      </c>
      <c r="AZ129">
        <f>IF(AND('Spacer Rifle'!B132=4,'Spacer Rifle'!V132="Yes"),1,0)</f>
        <v>0</v>
      </c>
      <c r="BA129">
        <f>IF(AND('Spacer Rifle'!B132=5,'Spacer Rifle'!V132="Yes"),1,0)</f>
        <v>0</v>
      </c>
      <c r="BB129">
        <f>IF(AND('Spacer Rifle'!B132=6,'Spacer Rifle'!V132="Yes"),1,0)</f>
        <v>0</v>
      </c>
      <c r="BC129">
        <f>IF(AND('Spacer Rifle'!B132=7,'Spacer Rifle'!V132="Yes"),1,0)</f>
        <v>0</v>
      </c>
      <c r="BD129">
        <f>IF(AND('Spacer Rifle'!B132=8,'Spacer Rifle'!V132="Yes"),1,0)</f>
        <v>0</v>
      </c>
      <c r="BF129">
        <f>IF(AND(LMG!B133=1,LMG!V133="Yes"),1,0)</f>
        <v>0</v>
      </c>
      <c r="BG129">
        <f>IF(AND(LMG!B133=2,LMG!V133="Yes"),1,0)</f>
        <v>0</v>
      </c>
      <c r="BH129">
        <f>IF(AND(LMG!B133=3,LMG!V133="Yes"),1,0)</f>
        <v>0</v>
      </c>
      <c r="BI129">
        <f>IF(AND(LMG!B133=4,LMG!V133="Yes"),1,0)</f>
        <v>0</v>
      </c>
      <c r="BJ129">
        <f>IF(AND(LMG!B133=5,LMG!V133="Yes"),1,0)</f>
        <v>0</v>
      </c>
      <c r="BK129">
        <f>IF(AND(LMG!B133=6,LMG!V133="Yes"),1,0)</f>
        <v>0</v>
      </c>
      <c r="BL129">
        <f>IF(AND(LMG!B133=7,LMG!V133="Yes"),1,0)</f>
        <v>0</v>
      </c>
      <c r="BM129">
        <f>IF(AND(LMG!B133=8,LMG!V133="Yes"),1,0)</f>
        <v>0</v>
      </c>
      <c r="BO129">
        <f>IF(AND(Shotgun!B133=1,Shotgun!V133="Yes"),1,0)</f>
        <v>0</v>
      </c>
      <c r="BP129">
        <f>IF(AND(Shotgun!B133=2,Shotgun!V133="Yes"),1,0)</f>
        <v>0</v>
      </c>
      <c r="BQ129">
        <f>IF(AND(Shotgun!B133=3,Shotgun!V133="Yes"),1,0)</f>
        <v>0</v>
      </c>
      <c r="BR129">
        <f>IF(AND(Shotgun!B133=4,Shotgun!V133="Yes"),1,0)</f>
        <v>0</v>
      </c>
      <c r="BS129">
        <f>IF(AND(Shotgun!B133=5,Shotgun!V133="Yes"),1,0)</f>
        <v>0</v>
      </c>
      <c r="BT129">
        <f>IF(AND(Shotgun!B133=6,Shotgun!V133="Yes"),1,0)</f>
        <v>0</v>
      </c>
      <c r="BU129">
        <f>IF(AND(Shotgun!B133=7,Shotgun!V133="Yes"),1,0)</f>
        <v>0</v>
      </c>
      <c r="BV129">
        <f>IF(AND(Shotgun!B133=8,Shotgun!V133="Yes"),1,0)</f>
        <v>0</v>
      </c>
      <c r="BX129">
        <f>IF(AND(Melee!B131=1,Melee!S131="Yes"),1,0)</f>
        <v>0</v>
      </c>
      <c r="BY129">
        <f>IF(AND(Melee!B131=2,Melee!S131="Yes"),1,0)</f>
        <v>0</v>
      </c>
      <c r="BZ129">
        <f>IF(AND(Melee!B131=3,Melee!S131="Yes"),1,0)</f>
        <v>0</v>
      </c>
      <c r="CA129">
        <f>IF(AND(Melee!B131=4,Melee!S131="Yes"),1,0)</f>
        <v>0</v>
      </c>
      <c r="CB129">
        <f>IF(AND(Melee!B131=5,Melee!S131="Yes"),1,0)</f>
        <v>0</v>
      </c>
      <c r="CC129">
        <f>IF(AND(Melee!B131=6,Melee!S131="Yes"),1,0)</f>
        <v>0</v>
      </c>
      <c r="CD129">
        <f>IF(AND(Melee!B131=7,Melee!S131="Yes"),1,0)</f>
        <v>0</v>
      </c>
      <c r="CE129">
        <f>IF(AND(Melee!B131=8,Melee!S131="Yes"),1,0)</f>
        <v>0</v>
      </c>
      <c r="CG129">
        <f>IF(AND(Misc!B130=1,Misc!O130="Yes"),1,0)</f>
        <v>0</v>
      </c>
      <c r="CH129">
        <f>IF(AND(Misc!B130=2,Misc!O130="Yes"),1,0)</f>
        <v>0</v>
      </c>
      <c r="CI129">
        <f>IF(AND(Misc!B130=3,Misc!O130="Yes"),1,0)</f>
        <v>0</v>
      </c>
      <c r="CJ129">
        <f>IF(AND(Misc!B130=4,Misc!O130="Yes"),1,0)</f>
        <v>0</v>
      </c>
      <c r="CK129">
        <f>IF(AND(Misc!B130=5,Misc!O130="Yes"),1,0)</f>
        <v>0</v>
      </c>
      <c r="CL129">
        <f>IF(AND(Misc!B130=6,Misc!O130="Yes"),1,0)</f>
        <v>0</v>
      </c>
      <c r="CM129">
        <f>IF(AND(Misc!B130=7,Misc!O130="Yes"),1,0)</f>
        <v>0</v>
      </c>
      <c r="CN129">
        <f>IF(AND(Misc!B130=8,Misc!O130="Yes"),1,0)</f>
        <v>0</v>
      </c>
    </row>
    <row r="130" spans="4:92">
      <c r="D130">
        <f>IF(AND(Handgun!B133=1,Handgun!V133="Yes"),1,0)</f>
        <v>0</v>
      </c>
      <c r="E130">
        <f>IF(AND(Handgun!B133=2,Handgun!V133="Yes"),1,0)</f>
        <v>0</v>
      </c>
      <c r="F130">
        <f>IF(AND(Handgun!B133=3,Handgun!V133="Yes"),1,0)</f>
        <v>0</v>
      </c>
      <c r="G130">
        <f>IF(AND(Handgun!B133=4,Handgun!V133="Yes"),1,0)</f>
        <v>0</v>
      </c>
      <c r="H130">
        <f>IF(AND(Handgun!B133=5,Handgun!V133="Yes"),1,0)</f>
        <v>0</v>
      </c>
      <c r="I130">
        <f>IF(AND(Handgun!B133=6,Handgun!V133="Yes"),1,0)</f>
        <v>0</v>
      </c>
      <c r="J130">
        <f>IF(AND(Handgun!B133=7,Handgun!V133="Yes"),1,0)</f>
        <v>0</v>
      </c>
      <c r="K130">
        <f>IF(AND(Handgun!B133=8,Handgun!V133="Yes"),1,0)</f>
        <v>0</v>
      </c>
      <c r="M130">
        <f>IF(AND(Revolver!B133=1,Revolver!V133="Yes"),1,0)</f>
        <v>0</v>
      </c>
      <c r="N130">
        <f>IF(AND(Revolver!B133=1,Revolver!V133="Yes"),1,0)</f>
        <v>0</v>
      </c>
      <c r="O130">
        <f>IF(AND(Revolver!B133=1,Revolver!V133="Yes"),1,0)</f>
        <v>0</v>
      </c>
      <c r="P130">
        <f>IF(AND(Revolver!B133=1,Revolver!V133="Yes"),1,0)</f>
        <v>0</v>
      </c>
      <c r="Q130">
        <f>IF(AND(Revolver!B133=5,Revolver!V133="Yes"),1,0)</f>
        <v>0</v>
      </c>
      <c r="R130">
        <f>IF(AND(Revolver!B133=6,Revolver!V133="Yes"),1,0)</f>
        <v>0</v>
      </c>
      <c r="S130">
        <f>IF(AND(Revolver!B133=7,Revolver!V133="Yes"),1,0)</f>
        <v>0</v>
      </c>
      <c r="T130">
        <f>IF(AND(Revolver!B133=8,Revolver!V133="Yes"),1,0)</f>
        <v>0</v>
      </c>
      <c r="V130">
        <f>IF(AND(SMG!B134=1,SMG!V134="Yes"),1,0)</f>
        <v>0</v>
      </c>
      <c r="W130">
        <f>IF(AND(SMG!B134=2,SMG!V134="Yes"),1,0)</f>
        <v>0</v>
      </c>
      <c r="X130">
        <f>IF(AND(SMG!B134=3,SMG!V134="Yes"),1,0)</f>
        <v>0</v>
      </c>
      <c r="Y130">
        <f>IF(AND(SMG!B134=4,SMG!V134="Yes"),1,0)</f>
        <v>0</v>
      </c>
      <c r="Z130">
        <f>IF(AND(SMG!B134=5,SMG!V134="Yes"),1,0)</f>
        <v>0</v>
      </c>
      <c r="AA130">
        <f>IF(AND(SMG!B134=6,SMG!V134="Yes"),1,0)</f>
        <v>0</v>
      </c>
      <c r="AB130">
        <f>IF(AND(SMG!B134=7,SMG!V134="Yes"),1,0)</f>
        <v>0</v>
      </c>
      <c r="AC130">
        <f>IF(AND(SMG!B134=8,SMG!V134="Yes"),1,0)</f>
        <v>0</v>
      </c>
      <c r="AE130">
        <f>IF(AND(Rifle!B133=1,Rifle!V133="Yes"),1,0)</f>
        <v>0</v>
      </c>
      <c r="AF130">
        <f>IF(AND(Rifle!B133=2,Rifle!V133="Yes"),1,0)</f>
        <v>0</v>
      </c>
      <c r="AG130">
        <f>IF(AND(Rifle!B133=3,Rifle!V133="Yes"),1,0)</f>
        <v>0</v>
      </c>
      <c r="AH130">
        <f>IF(AND(Rifle!B133=4,Rifle!V133="Yes"),1,0)</f>
        <v>0</v>
      </c>
      <c r="AI130">
        <f>IF(AND(Rifle!B133=5,Rifle!V133="Yes"),1,0)</f>
        <v>0</v>
      </c>
      <c r="AJ130">
        <f>IF(AND(Rifle!B133=6,Rifle!V133="Yes"),1,0)</f>
        <v>0</v>
      </c>
      <c r="AK130">
        <f>IF(AND(Rifle!B133=7,Rifle!V133="Yes"),1,0)</f>
        <v>0</v>
      </c>
      <c r="AL130">
        <f>IF(AND(Rifle!B133=8,Rifle!V133="Yes"),1,0)</f>
        <v>0</v>
      </c>
      <c r="AN130">
        <f>IF(AND('Sniper Rifle'!B133=1,'Sniper Rifle'!V133="Yes"),1,0)</f>
        <v>0</v>
      </c>
      <c r="AO130">
        <f>IF(AND('Sniper Rifle'!B133=2,'Sniper Rifle'!V133="Yes"),1,0)</f>
        <v>0</v>
      </c>
      <c r="AP130">
        <f>IF(AND('Sniper Rifle'!B133=3,'Sniper Rifle'!V133="Yes"),1,0)</f>
        <v>0</v>
      </c>
      <c r="AQ130">
        <f>IF(AND('Sniper Rifle'!B133=4,'Sniper Rifle'!V133="Yes"),1,0)</f>
        <v>0</v>
      </c>
      <c r="AR130">
        <f>IF(AND('Sniper Rifle'!B133=5,'Sniper Rifle'!V133="Yes"),1,0)</f>
        <v>0</v>
      </c>
      <c r="AS130">
        <f>IF(AND('Sniper Rifle'!B133=6,'Sniper Rifle'!V133="Yes"),1,0)</f>
        <v>0</v>
      </c>
      <c r="AT130">
        <f>IF(AND('Sniper Rifle'!B133=7,'Sniper Rifle'!V133="Yes"),1,0)</f>
        <v>0</v>
      </c>
      <c r="AU130">
        <f>IF(AND('Sniper Rifle'!B133=8,'Sniper Rifle'!V133="Yes"),1,0)</f>
        <v>0</v>
      </c>
      <c r="AW130">
        <f>IF(AND('Spacer Rifle'!B133=1,'Spacer Rifle'!V133="Yes"),1,0)</f>
        <v>0</v>
      </c>
      <c r="AX130">
        <f>IF(AND('Spacer Rifle'!B133=2,'Spacer Rifle'!V133="Yes"),1,0)</f>
        <v>0</v>
      </c>
      <c r="AY130">
        <f>IF(AND('Spacer Rifle'!B133=3,'Spacer Rifle'!V133="Yes"),1,0)</f>
        <v>0</v>
      </c>
      <c r="AZ130">
        <f>IF(AND('Spacer Rifle'!B133=4,'Spacer Rifle'!V133="Yes"),1,0)</f>
        <v>0</v>
      </c>
      <c r="BA130">
        <f>IF(AND('Spacer Rifle'!B133=5,'Spacer Rifle'!V133="Yes"),1,0)</f>
        <v>0</v>
      </c>
      <c r="BB130">
        <f>IF(AND('Spacer Rifle'!B133=6,'Spacer Rifle'!V133="Yes"),1,0)</f>
        <v>0</v>
      </c>
      <c r="BC130">
        <f>IF(AND('Spacer Rifle'!B133=7,'Spacer Rifle'!V133="Yes"),1,0)</f>
        <v>0</v>
      </c>
      <c r="BD130">
        <f>IF(AND('Spacer Rifle'!B133=8,'Spacer Rifle'!V133="Yes"),1,0)</f>
        <v>0</v>
      </c>
      <c r="BF130">
        <f>IF(AND(LMG!B134=1,LMG!V134="Yes"),1,0)</f>
        <v>0</v>
      </c>
      <c r="BG130">
        <f>IF(AND(LMG!B134=2,LMG!V134="Yes"),1,0)</f>
        <v>0</v>
      </c>
      <c r="BH130">
        <f>IF(AND(LMG!B134=3,LMG!V134="Yes"),1,0)</f>
        <v>0</v>
      </c>
      <c r="BI130">
        <f>IF(AND(LMG!B134=4,LMG!V134="Yes"),1,0)</f>
        <v>0</v>
      </c>
      <c r="BJ130">
        <f>IF(AND(LMG!B134=5,LMG!V134="Yes"),1,0)</f>
        <v>0</v>
      </c>
      <c r="BK130">
        <f>IF(AND(LMG!B134=6,LMG!V134="Yes"),1,0)</f>
        <v>0</v>
      </c>
      <c r="BL130">
        <f>IF(AND(LMG!B134=7,LMG!V134="Yes"),1,0)</f>
        <v>0</v>
      </c>
      <c r="BM130">
        <f>IF(AND(LMG!B134=8,LMG!V134="Yes"),1,0)</f>
        <v>0</v>
      </c>
      <c r="BO130">
        <f>IF(AND(Shotgun!B134=1,Shotgun!V134="Yes"),1,0)</f>
        <v>0</v>
      </c>
      <c r="BP130">
        <f>IF(AND(Shotgun!B134=2,Shotgun!V134="Yes"),1,0)</f>
        <v>0</v>
      </c>
      <c r="BQ130">
        <f>IF(AND(Shotgun!B134=3,Shotgun!V134="Yes"),1,0)</f>
        <v>0</v>
      </c>
      <c r="BR130">
        <f>IF(AND(Shotgun!B134=4,Shotgun!V134="Yes"),1,0)</f>
        <v>0</v>
      </c>
      <c r="BS130">
        <f>IF(AND(Shotgun!B134=5,Shotgun!V134="Yes"),1,0)</f>
        <v>0</v>
      </c>
      <c r="BT130">
        <f>IF(AND(Shotgun!B134=6,Shotgun!V134="Yes"),1,0)</f>
        <v>0</v>
      </c>
      <c r="BU130">
        <f>IF(AND(Shotgun!B134=7,Shotgun!V134="Yes"),1,0)</f>
        <v>0</v>
      </c>
      <c r="BV130">
        <f>IF(AND(Shotgun!B134=8,Shotgun!V134="Yes"),1,0)</f>
        <v>0</v>
      </c>
      <c r="BX130">
        <f>IF(AND(Melee!B132=1,Melee!S132="Yes"),1,0)</f>
        <v>0</v>
      </c>
      <c r="BY130">
        <f>IF(AND(Melee!B132=2,Melee!S132="Yes"),1,0)</f>
        <v>0</v>
      </c>
      <c r="BZ130">
        <f>IF(AND(Melee!B132=3,Melee!S132="Yes"),1,0)</f>
        <v>0</v>
      </c>
      <c r="CA130">
        <f>IF(AND(Melee!B132=4,Melee!S132="Yes"),1,0)</f>
        <v>0</v>
      </c>
      <c r="CB130">
        <f>IF(AND(Melee!B132=5,Melee!S132="Yes"),1,0)</f>
        <v>0</v>
      </c>
      <c r="CC130">
        <f>IF(AND(Melee!B132=6,Melee!S132="Yes"),1,0)</f>
        <v>0</v>
      </c>
      <c r="CD130">
        <f>IF(AND(Melee!B132=7,Melee!S132="Yes"),1,0)</f>
        <v>0</v>
      </c>
      <c r="CE130">
        <f>IF(AND(Melee!B132=8,Melee!S132="Yes"),1,0)</f>
        <v>0</v>
      </c>
      <c r="CG130">
        <f>IF(AND(Misc!B131=1,Misc!O131="Yes"),1,0)</f>
        <v>0</v>
      </c>
      <c r="CH130">
        <f>IF(AND(Misc!B131=2,Misc!O131="Yes"),1,0)</f>
        <v>0</v>
      </c>
      <c r="CI130">
        <f>IF(AND(Misc!B131=3,Misc!O131="Yes"),1,0)</f>
        <v>0</v>
      </c>
      <c r="CJ130">
        <f>IF(AND(Misc!B131=4,Misc!O131="Yes"),1,0)</f>
        <v>0</v>
      </c>
      <c r="CK130">
        <f>IF(AND(Misc!B131=5,Misc!O131="Yes"),1,0)</f>
        <v>0</v>
      </c>
      <c r="CL130">
        <f>IF(AND(Misc!B131=6,Misc!O131="Yes"),1,0)</f>
        <v>0</v>
      </c>
      <c r="CM130">
        <f>IF(AND(Misc!B131=7,Misc!O131="Yes"),1,0)</f>
        <v>0</v>
      </c>
      <c r="CN130">
        <f>IF(AND(Misc!B131=8,Misc!O131="Yes"),1,0)</f>
        <v>0</v>
      </c>
    </row>
    <row r="131" spans="4:92">
      <c r="D131">
        <f>IF(AND(Handgun!B134=1,Handgun!V134="Yes"),1,0)</f>
        <v>0</v>
      </c>
      <c r="E131">
        <f>IF(AND(Handgun!B134=2,Handgun!V134="Yes"),1,0)</f>
        <v>0</v>
      </c>
      <c r="F131">
        <f>IF(AND(Handgun!B134=3,Handgun!V134="Yes"),1,0)</f>
        <v>0</v>
      </c>
      <c r="G131">
        <f>IF(AND(Handgun!B134=4,Handgun!V134="Yes"),1,0)</f>
        <v>0</v>
      </c>
      <c r="H131">
        <f>IF(AND(Handgun!B134=5,Handgun!V134="Yes"),1,0)</f>
        <v>0</v>
      </c>
      <c r="I131">
        <f>IF(AND(Handgun!B134=6,Handgun!V134="Yes"),1,0)</f>
        <v>0</v>
      </c>
      <c r="J131">
        <f>IF(AND(Handgun!B134=7,Handgun!V134="Yes"),1,0)</f>
        <v>0</v>
      </c>
      <c r="K131">
        <f>IF(AND(Handgun!B134=8,Handgun!V134="Yes"),1,0)</f>
        <v>0</v>
      </c>
      <c r="M131">
        <f>IF(AND(Revolver!B134=1,Revolver!V134="Yes"),1,0)</f>
        <v>0</v>
      </c>
      <c r="N131">
        <f>IF(AND(Revolver!B134=1,Revolver!V134="Yes"),1,0)</f>
        <v>0</v>
      </c>
      <c r="O131">
        <f>IF(AND(Revolver!B134=1,Revolver!V134="Yes"),1,0)</f>
        <v>0</v>
      </c>
      <c r="P131">
        <f>IF(AND(Revolver!B134=1,Revolver!V134="Yes"),1,0)</f>
        <v>0</v>
      </c>
      <c r="Q131">
        <f>IF(AND(Revolver!B134=5,Revolver!V134="Yes"),1,0)</f>
        <v>0</v>
      </c>
      <c r="R131">
        <f>IF(AND(Revolver!B134=6,Revolver!V134="Yes"),1,0)</f>
        <v>0</v>
      </c>
      <c r="S131">
        <f>IF(AND(Revolver!B134=7,Revolver!V134="Yes"),1,0)</f>
        <v>0</v>
      </c>
      <c r="T131">
        <f>IF(AND(Revolver!B134=8,Revolver!V134="Yes"),1,0)</f>
        <v>0</v>
      </c>
      <c r="V131">
        <f>IF(AND(SMG!B135=1,SMG!V135="Yes"),1,0)</f>
        <v>0</v>
      </c>
      <c r="W131">
        <f>IF(AND(SMG!B135=2,SMG!V135="Yes"),1,0)</f>
        <v>0</v>
      </c>
      <c r="X131">
        <f>IF(AND(SMG!B135=3,SMG!V135="Yes"),1,0)</f>
        <v>0</v>
      </c>
      <c r="Y131">
        <f>IF(AND(SMG!B135=4,SMG!V135="Yes"),1,0)</f>
        <v>0</v>
      </c>
      <c r="Z131">
        <f>IF(AND(SMG!B135=5,SMG!V135="Yes"),1,0)</f>
        <v>0</v>
      </c>
      <c r="AA131">
        <f>IF(AND(SMG!B135=6,SMG!V135="Yes"),1,0)</f>
        <v>0</v>
      </c>
      <c r="AB131">
        <f>IF(AND(SMG!B135=7,SMG!V135="Yes"),1,0)</f>
        <v>0</v>
      </c>
      <c r="AC131">
        <f>IF(AND(SMG!B135=8,SMG!V135="Yes"),1,0)</f>
        <v>0</v>
      </c>
      <c r="AE131">
        <f>IF(AND(Rifle!B134=1,Rifle!V134="Yes"),1,0)</f>
        <v>0</v>
      </c>
      <c r="AF131">
        <f>IF(AND(Rifle!B134=2,Rifle!V134="Yes"),1,0)</f>
        <v>0</v>
      </c>
      <c r="AG131">
        <f>IF(AND(Rifle!B134=3,Rifle!V134="Yes"),1,0)</f>
        <v>0</v>
      </c>
      <c r="AH131">
        <f>IF(AND(Rifle!B134=4,Rifle!V134="Yes"),1,0)</f>
        <v>0</v>
      </c>
      <c r="AI131">
        <f>IF(AND(Rifle!B134=5,Rifle!V134="Yes"),1,0)</f>
        <v>0</v>
      </c>
      <c r="AJ131">
        <f>IF(AND(Rifle!B134=6,Rifle!V134="Yes"),1,0)</f>
        <v>0</v>
      </c>
      <c r="AK131">
        <f>IF(AND(Rifle!B134=7,Rifle!V134="Yes"),1,0)</f>
        <v>0</v>
      </c>
      <c r="AL131">
        <f>IF(AND(Rifle!B134=8,Rifle!V134="Yes"),1,0)</f>
        <v>0</v>
      </c>
      <c r="AN131">
        <f>IF(AND('Sniper Rifle'!B134=1,'Sniper Rifle'!V134="Yes"),1,0)</f>
        <v>0</v>
      </c>
      <c r="AO131">
        <f>IF(AND('Sniper Rifle'!B134=2,'Sniper Rifle'!V134="Yes"),1,0)</f>
        <v>0</v>
      </c>
      <c r="AP131">
        <f>IF(AND('Sniper Rifle'!B134=3,'Sniper Rifle'!V134="Yes"),1,0)</f>
        <v>0</v>
      </c>
      <c r="AQ131">
        <f>IF(AND('Sniper Rifle'!B134=4,'Sniper Rifle'!V134="Yes"),1,0)</f>
        <v>0</v>
      </c>
      <c r="AR131">
        <f>IF(AND('Sniper Rifle'!B134=5,'Sniper Rifle'!V134="Yes"),1,0)</f>
        <v>0</v>
      </c>
      <c r="AS131">
        <f>IF(AND('Sniper Rifle'!B134=6,'Sniper Rifle'!V134="Yes"),1,0)</f>
        <v>0</v>
      </c>
      <c r="AT131">
        <f>IF(AND('Sniper Rifle'!B134=7,'Sniper Rifle'!V134="Yes"),1,0)</f>
        <v>0</v>
      </c>
      <c r="AU131">
        <f>IF(AND('Sniper Rifle'!B134=8,'Sniper Rifle'!V134="Yes"),1,0)</f>
        <v>0</v>
      </c>
      <c r="AW131">
        <f>IF(AND('Spacer Rifle'!B134=1,'Spacer Rifle'!V134="Yes"),1,0)</f>
        <v>0</v>
      </c>
      <c r="AX131">
        <f>IF(AND('Spacer Rifle'!B134=2,'Spacer Rifle'!V134="Yes"),1,0)</f>
        <v>0</v>
      </c>
      <c r="AY131">
        <f>IF(AND('Spacer Rifle'!B134=3,'Spacer Rifle'!V134="Yes"),1,0)</f>
        <v>0</v>
      </c>
      <c r="AZ131">
        <f>IF(AND('Spacer Rifle'!B134=4,'Spacer Rifle'!V134="Yes"),1,0)</f>
        <v>0</v>
      </c>
      <c r="BA131">
        <f>IF(AND('Spacer Rifle'!B134=5,'Spacer Rifle'!V134="Yes"),1,0)</f>
        <v>0</v>
      </c>
      <c r="BB131">
        <f>IF(AND('Spacer Rifle'!B134=6,'Spacer Rifle'!V134="Yes"),1,0)</f>
        <v>0</v>
      </c>
      <c r="BC131">
        <f>IF(AND('Spacer Rifle'!B134=7,'Spacer Rifle'!V134="Yes"),1,0)</f>
        <v>0</v>
      </c>
      <c r="BD131">
        <f>IF(AND('Spacer Rifle'!B134=8,'Spacer Rifle'!V134="Yes"),1,0)</f>
        <v>0</v>
      </c>
      <c r="BF131">
        <f>IF(AND(LMG!B135=1,LMG!V135="Yes"),1,0)</f>
        <v>0</v>
      </c>
      <c r="BG131">
        <f>IF(AND(LMG!B135=2,LMG!V135="Yes"),1,0)</f>
        <v>0</v>
      </c>
      <c r="BH131">
        <f>IF(AND(LMG!B135=3,LMG!V135="Yes"),1,0)</f>
        <v>0</v>
      </c>
      <c r="BI131">
        <f>IF(AND(LMG!B135=4,LMG!V135="Yes"),1,0)</f>
        <v>0</v>
      </c>
      <c r="BJ131">
        <f>IF(AND(LMG!B135=5,LMG!V135="Yes"),1,0)</f>
        <v>0</v>
      </c>
      <c r="BK131">
        <f>IF(AND(LMG!B135=6,LMG!V135="Yes"),1,0)</f>
        <v>0</v>
      </c>
      <c r="BL131">
        <f>IF(AND(LMG!B135=7,LMG!V135="Yes"),1,0)</f>
        <v>0</v>
      </c>
      <c r="BM131">
        <f>IF(AND(LMG!B135=8,LMG!V135="Yes"),1,0)</f>
        <v>0</v>
      </c>
      <c r="BO131">
        <f>IF(AND(Shotgun!B135=1,Shotgun!V135="Yes"),1,0)</f>
        <v>0</v>
      </c>
      <c r="BP131">
        <f>IF(AND(Shotgun!B135=2,Shotgun!V135="Yes"),1,0)</f>
        <v>0</v>
      </c>
      <c r="BQ131">
        <f>IF(AND(Shotgun!B135=3,Shotgun!V135="Yes"),1,0)</f>
        <v>0</v>
      </c>
      <c r="BR131">
        <f>IF(AND(Shotgun!B135=4,Shotgun!V135="Yes"),1,0)</f>
        <v>0</v>
      </c>
      <c r="BS131">
        <f>IF(AND(Shotgun!B135=5,Shotgun!V135="Yes"),1,0)</f>
        <v>0</v>
      </c>
      <c r="BT131">
        <f>IF(AND(Shotgun!B135=6,Shotgun!V135="Yes"),1,0)</f>
        <v>0</v>
      </c>
      <c r="BU131">
        <f>IF(AND(Shotgun!B135=7,Shotgun!V135="Yes"),1,0)</f>
        <v>0</v>
      </c>
      <c r="BV131">
        <f>IF(AND(Shotgun!B135=8,Shotgun!V135="Yes"),1,0)</f>
        <v>0</v>
      </c>
      <c r="BX131">
        <f>IF(AND(Melee!B133=1,Melee!S133="Yes"),1,0)</f>
        <v>0</v>
      </c>
      <c r="BY131">
        <f>IF(AND(Melee!B133=2,Melee!S133="Yes"),1,0)</f>
        <v>0</v>
      </c>
      <c r="BZ131">
        <f>IF(AND(Melee!B133=3,Melee!S133="Yes"),1,0)</f>
        <v>0</v>
      </c>
      <c r="CA131">
        <f>IF(AND(Melee!B133=4,Melee!S133="Yes"),1,0)</f>
        <v>0</v>
      </c>
      <c r="CB131">
        <f>IF(AND(Melee!B133=5,Melee!S133="Yes"),1,0)</f>
        <v>0</v>
      </c>
      <c r="CC131">
        <f>IF(AND(Melee!B133=6,Melee!S133="Yes"),1,0)</f>
        <v>0</v>
      </c>
      <c r="CD131">
        <f>IF(AND(Melee!B133=7,Melee!S133="Yes"),1,0)</f>
        <v>0</v>
      </c>
      <c r="CE131">
        <f>IF(AND(Melee!B133=8,Melee!S133="Yes"),1,0)</f>
        <v>0</v>
      </c>
      <c r="CG131">
        <f>IF(AND(Misc!B132=1,Misc!O132="Yes"),1,0)</f>
        <v>0</v>
      </c>
      <c r="CH131">
        <f>IF(AND(Misc!B132=2,Misc!O132="Yes"),1,0)</f>
        <v>0</v>
      </c>
      <c r="CI131">
        <f>IF(AND(Misc!B132=3,Misc!O132="Yes"),1,0)</f>
        <v>0</v>
      </c>
      <c r="CJ131">
        <f>IF(AND(Misc!B132=4,Misc!O132="Yes"),1,0)</f>
        <v>0</v>
      </c>
      <c r="CK131">
        <f>IF(AND(Misc!B132=5,Misc!O132="Yes"),1,0)</f>
        <v>0</v>
      </c>
      <c r="CL131">
        <f>IF(AND(Misc!B132=6,Misc!O132="Yes"),1,0)</f>
        <v>0</v>
      </c>
      <c r="CM131">
        <f>IF(AND(Misc!B132=7,Misc!O132="Yes"),1,0)</f>
        <v>0</v>
      </c>
      <c r="CN131">
        <f>IF(AND(Misc!B132=8,Misc!O132="Yes"),1,0)</f>
        <v>0</v>
      </c>
    </row>
    <row r="132" spans="4:92">
      <c r="D132">
        <f>IF(AND(Handgun!B135=1,Handgun!V135="Yes"),1,0)</f>
        <v>0</v>
      </c>
      <c r="E132">
        <f>IF(AND(Handgun!B135=2,Handgun!V135="Yes"),1,0)</f>
        <v>0</v>
      </c>
      <c r="F132">
        <f>IF(AND(Handgun!B135=3,Handgun!V135="Yes"),1,0)</f>
        <v>0</v>
      </c>
      <c r="G132">
        <f>IF(AND(Handgun!B135=4,Handgun!V135="Yes"),1,0)</f>
        <v>0</v>
      </c>
      <c r="H132">
        <f>IF(AND(Handgun!B135=5,Handgun!V135="Yes"),1,0)</f>
        <v>0</v>
      </c>
      <c r="I132">
        <f>IF(AND(Handgun!B135=6,Handgun!V135="Yes"),1,0)</f>
        <v>0</v>
      </c>
      <c r="J132">
        <f>IF(AND(Handgun!B135=7,Handgun!V135="Yes"),1,0)</f>
        <v>0</v>
      </c>
      <c r="K132">
        <f>IF(AND(Handgun!B135=8,Handgun!V135="Yes"),1,0)</f>
        <v>0</v>
      </c>
      <c r="M132">
        <f>IF(AND(Revolver!B135=1,Revolver!V135="Yes"),1,0)</f>
        <v>0</v>
      </c>
      <c r="N132">
        <f>IF(AND(Revolver!B135=1,Revolver!V135="Yes"),1,0)</f>
        <v>0</v>
      </c>
      <c r="O132">
        <f>IF(AND(Revolver!B135=1,Revolver!V135="Yes"),1,0)</f>
        <v>0</v>
      </c>
      <c r="P132">
        <f>IF(AND(Revolver!B135=1,Revolver!V135="Yes"),1,0)</f>
        <v>0</v>
      </c>
      <c r="Q132">
        <f>IF(AND(Revolver!B135=5,Revolver!V135="Yes"),1,0)</f>
        <v>0</v>
      </c>
      <c r="R132">
        <f>IF(AND(Revolver!B135=6,Revolver!V135="Yes"),1,0)</f>
        <v>0</v>
      </c>
      <c r="S132">
        <f>IF(AND(Revolver!B135=7,Revolver!V135="Yes"),1,0)</f>
        <v>0</v>
      </c>
      <c r="T132">
        <f>IF(AND(Revolver!B135=8,Revolver!V135="Yes"),1,0)</f>
        <v>0</v>
      </c>
      <c r="V132">
        <f>IF(AND(SMG!B136=1,SMG!V136="Yes"),1,0)</f>
        <v>0</v>
      </c>
      <c r="W132">
        <f>IF(AND(SMG!B136=2,SMG!V136="Yes"),1,0)</f>
        <v>0</v>
      </c>
      <c r="X132">
        <f>IF(AND(SMG!B136=3,SMG!V136="Yes"),1,0)</f>
        <v>0</v>
      </c>
      <c r="Y132">
        <f>IF(AND(SMG!B136=4,SMG!V136="Yes"),1,0)</f>
        <v>0</v>
      </c>
      <c r="Z132">
        <f>IF(AND(SMG!B136=5,SMG!V136="Yes"),1,0)</f>
        <v>0</v>
      </c>
      <c r="AA132">
        <f>IF(AND(SMG!B136=6,SMG!V136="Yes"),1,0)</f>
        <v>0</v>
      </c>
      <c r="AB132">
        <f>IF(AND(SMG!B136=7,SMG!V136="Yes"),1,0)</f>
        <v>0</v>
      </c>
      <c r="AC132">
        <f>IF(AND(SMG!B136=8,SMG!V136="Yes"),1,0)</f>
        <v>0</v>
      </c>
      <c r="AE132">
        <f>IF(AND(Rifle!B135=1,Rifle!V135="Yes"),1,0)</f>
        <v>0</v>
      </c>
      <c r="AF132">
        <f>IF(AND(Rifle!B135=2,Rifle!V135="Yes"),1,0)</f>
        <v>0</v>
      </c>
      <c r="AG132">
        <f>IF(AND(Rifle!B135=3,Rifle!V135="Yes"),1,0)</f>
        <v>0</v>
      </c>
      <c r="AH132">
        <f>IF(AND(Rifle!B135=4,Rifle!V135="Yes"),1,0)</f>
        <v>0</v>
      </c>
      <c r="AI132">
        <f>IF(AND(Rifle!B135=5,Rifle!V135="Yes"),1,0)</f>
        <v>0</v>
      </c>
      <c r="AJ132">
        <f>IF(AND(Rifle!B135=6,Rifle!V135="Yes"),1,0)</f>
        <v>0</v>
      </c>
      <c r="AK132">
        <f>IF(AND(Rifle!B135=7,Rifle!V135="Yes"),1,0)</f>
        <v>0</v>
      </c>
      <c r="AL132">
        <f>IF(AND(Rifle!B135=8,Rifle!V135="Yes"),1,0)</f>
        <v>0</v>
      </c>
      <c r="AN132">
        <f>IF(AND('Sniper Rifle'!B135=1,'Sniper Rifle'!V135="Yes"),1,0)</f>
        <v>0</v>
      </c>
      <c r="AO132">
        <f>IF(AND('Sniper Rifle'!B135=2,'Sniper Rifle'!V135="Yes"),1,0)</f>
        <v>0</v>
      </c>
      <c r="AP132">
        <f>IF(AND('Sniper Rifle'!B135=3,'Sniper Rifle'!V135="Yes"),1,0)</f>
        <v>0</v>
      </c>
      <c r="AQ132">
        <f>IF(AND('Sniper Rifle'!B135=4,'Sniper Rifle'!V135="Yes"),1,0)</f>
        <v>0</v>
      </c>
      <c r="AR132">
        <f>IF(AND('Sniper Rifle'!B135=5,'Sniper Rifle'!V135="Yes"),1,0)</f>
        <v>0</v>
      </c>
      <c r="AS132">
        <f>IF(AND('Sniper Rifle'!B135=6,'Sniper Rifle'!V135="Yes"),1,0)</f>
        <v>0</v>
      </c>
      <c r="AT132">
        <f>IF(AND('Sniper Rifle'!B135=7,'Sniper Rifle'!V135="Yes"),1,0)</f>
        <v>0</v>
      </c>
      <c r="AU132">
        <f>IF(AND('Sniper Rifle'!B135=8,'Sniper Rifle'!V135="Yes"),1,0)</f>
        <v>0</v>
      </c>
      <c r="AW132">
        <f>IF(AND('Spacer Rifle'!B135=1,'Spacer Rifle'!V135="Yes"),1,0)</f>
        <v>0</v>
      </c>
      <c r="AX132">
        <f>IF(AND('Spacer Rifle'!B135=2,'Spacer Rifle'!V135="Yes"),1,0)</f>
        <v>0</v>
      </c>
      <c r="AY132">
        <f>IF(AND('Spacer Rifle'!B135=3,'Spacer Rifle'!V135="Yes"),1,0)</f>
        <v>0</v>
      </c>
      <c r="AZ132">
        <f>IF(AND('Spacer Rifle'!B135=4,'Spacer Rifle'!V135="Yes"),1,0)</f>
        <v>0</v>
      </c>
      <c r="BA132">
        <f>IF(AND('Spacer Rifle'!B135=5,'Spacer Rifle'!V135="Yes"),1,0)</f>
        <v>0</v>
      </c>
      <c r="BB132">
        <f>IF(AND('Spacer Rifle'!B135=6,'Spacer Rifle'!V135="Yes"),1,0)</f>
        <v>0</v>
      </c>
      <c r="BC132">
        <f>IF(AND('Spacer Rifle'!B135=7,'Spacer Rifle'!V135="Yes"),1,0)</f>
        <v>0</v>
      </c>
      <c r="BD132">
        <f>IF(AND('Spacer Rifle'!B135=8,'Spacer Rifle'!V135="Yes"),1,0)</f>
        <v>0</v>
      </c>
      <c r="BF132">
        <f>IF(AND(LMG!B136=1,LMG!V136="Yes"),1,0)</f>
        <v>0</v>
      </c>
      <c r="BG132">
        <f>IF(AND(LMG!B136=2,LMG!V136="Yes"),1,0)</f>
        <v>0</v>
      </c>
      <c r="BH132">
        <f>IF(AND(LMG!B136=3,LMG!V136="Yes"),1,0)</f>
        <v>0</v>
      </c>
      <c r="BI132">
        <f>IF(AND(LMG!B136=4,LMG!V136="Yes"),1,0)</f>
        <v>0</v>
      </c>
      <c r="BJ132">
        <f>IF(AND(LMG!B136=5,LMG!V136="Yes"),1,0)</f>
        <v>0</v>
      </c>
      <c r="BK132">
        <f>IF(AND(LMG!B136=6,LMG!V136="Yes"),1,0)</f>
        <v>0</v>
      </c>
      <c r="BL132">
        <f>IF(AND(LMG!B136=7,LMG!V136="Yes"),1,0)</f>
        <v>0</v>
      </c>
      <c r="BM132">
        <f>IF(AND(LMG!B136=8,LMG!V136="Yes"),1,0)</f>
        <v>0</v>
      </c>
      <c r="BO132">
        <f>IF(AND(Shotgun!B136=1,Shotgun!V136="Yes"),1,0)</f>
        <v>0</v>
      </c>
      <c r="BP132">
        <f>IF(AND(Shotgun!B136=2,Shotgun!V136="Yes"),1,0)</f>
        <v>0</v>
      </c>
      <c r="BQ132">
        <f>IF(AND(Shotgun!B136=3,Shotgun!V136="Yes"),1,0)</f>
        <v>0</v>
      </c>
      <c r="BR132">
        <f>IF(AND(Shotgun!B136=4,Shotgun!V136="Yes"),1,0)</f>
        <v>0</v>
      </c>
      <c r="BS132">
        <f>IF(AND(Shotgun!B136=5,Shotgun!V136="Yes"),1,0)</f>
        <v>0</v>
      </c>
      <c r="BT132">
        <f>IF(AND(Shotgun!B136=6,Shotgun!V136="Yes"),1,0)</f>
        <v>0</v>
      </c>
      <c r="BU132">
        <f>IF(AND(Shotgun!B136=7,Shotgun!V136="Yes"),1,0)</f>
        <v>0</v>
      </c>
      <c r="BV132">
        <f>IF(AND(Shotgun!B136=8,Shotgun!V136="Yes"),1,0)</f>
        <v>0</v>
      </c>
      <c r="BX132">
        <f>IF(AND(Melee!B134=1,Melee!S134="Yes"),1,0)</f>
        <v>0</v>
      </c>
      <c r="BY132">
        <f>IF(AND(Melee!B134=2,Melee!S134="Yes"),1,0)</f>
        <v>0</v>
      </c>
      <c r="BZ132">
        <f>IF(AND(Melee!B134=3,Melee!S134="Yes"),1,0)</f>
        <v>0</v>
      </c>
      <c r="CA132">
        <f>IF(AND(Melee!B134=4,Melee!S134="Yes"),1,0)</f>
        <v>0</v>
      </c>
      <c r="CB132">
        <f>IF(AND(Melee!B134=5,Melee!S134="Yes"),1,0)</f>
        <v>0</v>
      </c>
      <c r="CC132">
        <f>IF(AND(Melee!B134=6,Melee!S134="Yes"),1,0)</f>
        <v>0</v>
      </c>
      <c r="CD132">
        <f>IF(AND(Melee!B134=7,Melee!S134="Yes"),1,0)</f>
        <v>0</v>
      </c>
      <c r="CE132">
        <f>IF(AND(Melee!B134=8,Melee!S134="Yes"),1,0)</f>
        <v>0</v>
      </c>
      <c r="CG132">
        <f>IF(AND(Misc!B133=1,Misc!O133="Yes"),1,0)</f>
        <v>0</v>
      </c>
      <c r="CH132">
        <f>IF(AND(Misc!B133=2,Misc!O133="Yes"),1,0)</f>
        <v>0</v>
      </c>
      <c r="CI132">
        <f>IF(AND(Misc!B133=3,Misc!O133="Yes"),1,0)</f>
        <v>0</v>
      </c>
      <c r="CJ132">
        <f>IF(AND(Misc!B133=4,Misc!O133="Yes"),1,0)</f>
        <v>0</v>
      </c>
      <c r="CK132">
        <f>IF(AND(Misc!B133=5,Misc!O133="Yes"),1,0)</f>
        <v>0</v>
      </c>
      <c r="CL132">
        <f>IF(AND(Misc!B133=6,Misc!O133="Yes"),1,0)</f>
        <v>0</v>
      </c>
      <c r="CM132">
        <f>IF(AND(Misc!B133=7,Misc!O133="Yes"),1,0)</f>
        <v>0</v>
      </c>
      <c r="CN132">
        <f>IF(AND(Misc!B133=8,Misc!O133="Yes"),1,0)</f>
        <v>0</v>
      </c>
    </row>
    <row r="133" spans="4:92">
      <c r="D133">
        <f>IF(AND(Handgun!B136=1,Handgun!V136="Yes"),1,0)</f>
        <v>0</v>
      </c>
      <c r="E133">
        <f>IF(AND(Handgun!B136=2,Handgun!V136="Yes"),1,0)</f>
        <v>0</v>
      </c>
      <c r="F133">
        <f>IF(AND(Handgun!B136=3,Handgun!V136="Yes"),1,0)</f>
        <v>0</v>
      </c>
      <c r="G133">
        <f>IF(AND(Handgun!B136=4,Handgun!V136="Yes"),1,0)</f>
        <v>0</v>
      </c>
      <c r="H133">
        <f>IF(AND(Handgun!B136=5,Handgun!V136="Yes"),1,0)</f>
        <v>0</v>
      </c>
      <c r="I133">
        <f>IF(AND(Handgun!B136=6,Handgun!V136="Yes"),1,0)</f>
        <v>0</v>
      </c>
      <c r="J133">
        <f>IF(AND(Handgun!B136=7,Handgun!V136="Yes"),1,0)</f>
        <v>0</v>
      </c>
      <c r="K133">
        <f>IF(AND(Handgun!B136=8,Handgun!V136="Yes"),1,0)</f>
        <v>0</v>
      </c>
      <c r="M133">
        <f>IF(AND(Revolver!B136=1,Revolver!V136="Yes"),1,0)</f>
        <v>0</v>
      </c>
      <c r="N133">
        <f>IF(AND(Revolver!B136=1,Revolver!V136="Yes"),1,0)</f>
        <v>0</v>
      </c>
      <c r="O133">
        <f>IF(AND(Revolver!B136=1,Revolver!V136="Yes"),1,0)</f>
        <v>0</v>
      </c>
      <c r="P133">
        <f>IF(AND(Revolver!B136=1,Revolver!V136="Yes"),1,0)</f>
        <v>0</v>
      </c>
      <c r="Q133">
        <f>IF(AND(Revolver!B136=5,Revolver!V136="Yes"),1,0)</f>
        <v>0</v>
      </c>
      <c r="R133">
        <f>IF(AND(Revolver!B136=6,Revolver!V136="Yes"),1,0)</f>
        <v>0</v>
      </c>
      <c r="S133">
        <f>IF(AND(Revolver!B136=7,Revolver!V136="Yes"),1,0)</f>
        <v>0</v>
      </c>
      <c r="T133">
        <f>IF(AND(Revolver!B136=8,Revolver!V136="Yes"),1,0)</f>
        <v>0</v>
      </c>
      <c r="V133">
        <f>IF(AND(SMG!B137=1,SMG!V137="Yes"),1,0)</f>
        <v>0</v>
      </c>
      <c r="W133">
        <f>IF(AND(SMG!B137=2,SMG!V137="Yes"),1,0)</f>
        <v>0</v>
      </c>
      <c r="X133">
        <f>IF(AND(SMG!B137=3,SMG!V137="Yes"),1,0)</f>
        <v>0</v>
      </c>
      <c r="Y133">
        <f>IF(AND(SMG!B137=4,SMG!V137="Yes"),1,0)</f>
        <v>0</v>
      </c>
      <c r="Z133">
        <f>IF(AND(SMG!B137=5,SMG!V137="Yes"),1,0)</f>
        <v>0</v>
      </c>
      <c r="AA133">
        <f>IF(AND(SMG!B137=6,SMG!V137="Yes"),1,0)</f>
        <v>0</v>
      </c>
      <c r="AB133">
        <f>IF(AND(SMG!B137=7,SMG!V137="Yes"),1,0)</f>
        <v>0</v>
      </c>
      <c r="AC133">
        <f>IF(AND(SMG!B137=8,SMG!V137="Yes"),1,0)</f>
        <v>0</v>
      </c>
      <c r="AE133">
        <f>IF(AND(Rifle!B136=1,Rifle!V136="Yes"),1,0)</f>
        <v>0</v>
      </c>
      <c r="AF133">
        <f>IF(AND(Rifle!B136=2,Rifle!V136="Yes"),1,0)</f>
        <v>0</v>
      </c>
      <c r="AG133">
        <f>IF(AND(Rifle!B136=3,Rifle!V136="Yes"),1,0)</f>
        <v>0</v>
      </c>
      <c r="AH133">
        <f>IF(AND(Rifle!B136=4,Rifle!V136="Yes"),1,0)</f>
        <v>0</v>
      </c>
      <c r="AI133">
        <f>IF(AND(Rifle!B136=5,Rifle!V136="Yes"),1,0)</f>
        <v>0</v>
      </c>
      <c r="AJ133">
        <f>IF(AND(Rifle!B136=6,Rifle!V136="Yes"),1,0)</f>
        <v>0</v>
      </c>
      <c r="AK133">
        <f>IF(AND(Rifle!B136=7,Rifle!V136="Yes"),1,0)</f>
        <v>0</v>
      </c>
      <c r="AL133">
        <f>IF(AND(Rifle!B136=8,Rifle!V136="Yes"),1,0)</f>
        <v>0</v>
      </c>
      <c r="AN133">
        <f>IF(AND('Sniper Rifle'!B136=1,'Sniper Rifle'!V136="Yes"),1,0)</f>
        <v>0</v>
      </c>
      <c r="AO133">
        <f>IF(AND('Sniper Rifle'!B136=2,'Sniper Rifle'!V136="Yes"),1,0)</f>
        <v>0</v>
      </c>
      <c r="AP133">
        <f>IF(AND('Sniper Rifle'!B136=3,'Sniper Rifle'!V136="Yes"),1,0)</f>
        <v>0</v>
      </c>
      <c r="AQ133">
        <f>IF(AND('Sniper Rifle'!B136=4,'Sniper Rifle'!V136="Yes"),1,0)</f>
        <v>0</v>
      </c>
      <c r="AR133">
        <f>IF(AND('Sniper Rifle'!B136=5,'Sniper Rifle'!V136="Yes"),1,0)</f>
        <v>0</v>
      </c>
      <c r="AS133">
        <f>IF(AND('Sniper Rifle'!B136=6,'Sniper Rifle'!V136="Yes"),1,0)</f>
        <v>0</v>
      </c>
      <c r="AT133">
        <f>IF(AND('Sniper Rifle'!B136=7,'Sniper Rifle'!V136="Yes"),1,0)</f>
        <v>0</v>
      </c>
      <c r="AU133">
        <f>IF(AND('Sniper Rifle'!B136=8,'Sniper Rifle'!V136="Yes"),1,0)</f>
        <v>0</v>
      </c>
      <c r="AW133">
        <f>IF(AND('Spacer Rifle'!B136=1,'Spacer Rifle'!V136="Yes"),1,0)</f>
        <v>0</v>
      </c>
      <c r="AX133">
        <f>IF(AND('Spacer Rifle'!B136=2,'Spacer Rifle'!V136="Yes"),1,0)</f>
        <v>0</v>
      </c>
      <c r="AY133">
        <f>IF(AND('Spacer Rifle'!B136=3,'Spacer Rifle'!V136="Yes"),1,0)</f>
        <v>0</v>
      </c>
      <c r="AZ133">
        <f>IF(AND('Spacer Rifle'!B136=4,'Spacer Rifle'!V136="Yes"),1,0)</f>
        <v>0</v>
      </c>
      <c r="BA133">
        <f>IF(AND('Spacer Rifle'!B136=5,'Spacer Rifle'!V136="Yes"),1,0)</f>
        <v>0</v>
      </c>
      <c r="BB133">
        <f>IF(AND('Spacer Rifle'!B136=6,'Spacer Rifle'!V136="Yes"),1,0)</f>
        <v>0</v>
      </c>
      <c r="BC133">
        <f>IF(AND('Spacer Rifle'!B136=7,'Spacer Rifle'!V136="Yes"),1,0)</f>
        <v>0</v>
      </c>
      <c r="BD133">
        <f>IF(AND('Spacer Rifle'!B136=8,'Spacer Rifle'!V136="Yes"),1,0)</f>
        <v>0</v>
      </c>
      <c r="BF133">
        <f>IF(AND(LMG!B137=1,LMG!V137="Yes"),1,0)</f>
        <v>0</v>
      </c>
      <c r="BG133">
        <f>IF(AND(LMG!B137=2,LMG!V137="Yes"),1,0)</f>
        <v>0</v>
      </c>
      <c r="BH133">
        <f>IF(AND(LMG!B137=3,LMG!V137="Yes"),1,0)</f>
        <v>0</v>
      </c>
      <c r="BI133">
        <f>IF(AND(LMG!B137=4,LMG!V137="Yes"),1,0)</f>
        <v>0</v>
      </c>
      <c r="BJ133">
        <f>IF(AND(LMG!B137=5,LMG!V137="Yes"),1,0)</f>
        <v>0</v>
      </c>
      <c r="BK133">
        <f>IF(AND(LMG!B137=6,LMG!V137="Yes"),1,0)</f>
        <v>0</v>
      </c>
      <c r="BL133">
        <f>IF(AND(LMG!B137=7,LMG!V137="Yes"),1,0)</f>
        <v>0</v>
      </c>
      <c r="BM133">
        <f>IF(AND(LMG!B137=8,LMG!V137="Yes"),1,0)</f>
        <v>0</v>
      </c>
      <c r="BO133">
        <f>IF(AND(Shotgun!B137=1,Shotgun!V137="Yes"),1,0)</f>
        <v>0</v>
      </c>
      <c r="BP133">
        <f>IF(AND(Shotgun!B137=2,Shotgun!V137="Yes"),1,0)</f>
        <v>0</v>
      </c>
      <c r="BQ133">
        <f>IF(AND(Shotgun!B137=3,Shotgun!V137="Yes"),1,0)</f>
        <v>0</v>
      </c>
      <c r="BR133">
        <f>IF(AND(Shotgun!B137=4,Shotgun!V137="Yes"),1,0)</f>
        <v>0</v>
      </c>
      <c r="BS133">
        <f>IF(AND(Shotgun!B137=5,Shotgun!V137="Yes"),1,0)</f>
        <v>0</v>
      </c>
      <c r="BT133">
        <f>IF(AND(Shotgun!B137=6,Shotgun!V137="Yes"),1,0)</f>
        <v>0</v>
      </c>
      <c r="BU133">
        <f>IF(AND(Shotgun!B137=7,Shotgun!V137="Yes"),1,0)</f>
        <v>0</v>
      </c>
      <c r="BV133">
        <f>IF(AND(Shotgun!B137=8,Shotgun!V137="Yes"),1,0)</f>
        <v>0</v>
      </c>
      <c r="BX133">
        <f>IF(AND(Melee!B135=1,Melee!S135="Yes"),1,0)</f>
        <v>0</v>
      </c>
      <c r="BY133">
        <f>IF(AND(Melee!B135=2,Melee!S135="Yes"),1,0)</f>
        <v>0</v>
      </c>
      <c r="BZ133">
        <f>IF(AND(Melee!B135=3,Melee!S135="Yes"),1,0)</f>
        <v>0</v>
      </c>
      <c r="CA133">
        <f>IF(AND(Melee!B135=4,Melee!S135="Yes"),1,0)</f>
        <v>0</v>
      </c>
      <c r="CB133">
        <f>IF(AND(Melee!B135=5,Melee!S135="Yes"),1,0)</f>
        <v>0</v>
      </c>
      <c r="CC133">
        <f>IF(AND(Melee!B135=6,Melee!S135="Yes"),1,0)</f>
        <v>0</v>
      </c>
      <c r="CD133">
        <f>IF(AND(Melee!B135=7,Melee!S135="Yes"),1,0)</f>
        <v>0</v>
      </c>
      <c r="CE133">
        <f>IF(AND(Melee!B135=8,Melee!S135="Yes"),1,0)</f>
        <v>0</v>
      </c>
      <c r="CG133">
        <f>IF(AND(Misc!B134=1,Misc!O134="Yes"),1,0)</f>
        <v>0</v>
      </c>
      <c r="CH133">
        <f>IF(AND(Misc!B134=2,Misc!O134="Yes"),1,0)</f>
        <v>0</v>
      </c>
      <c r="CI133">
        <f>IF(AND(Misc!B134=3,Misc!O134="Yes"),1,0)</f>
        <v>0</v>
      </c>
      <c r="CJ133">
        <f>IF(AND(Misc!B134=4,Misc!O134="Yes"),1,0)</f>
        <v>0</v>
      </c>
      <c r="CK133">
        <f>IF(AND(Misc!B134=5,Misc!O134="Yes"),1,0)</f>
        <v>0</v>
      </c>
      <c r="CL133">
        <f>IF(AND(Misc!B134=6,Misc!O134="Yes"),1,0)</f>
        <v>0</v>
      </c>
      <c r="CM133">
        <f>IF(AND(Misc!B134=7,Misc!O134="Yes"),1,0)</f>
        <v>0</v>
      </c>
      <c r="CN133">
        <f>IF(AND(Misc!B134=8,Misc!O134="Yes"),1,0)</f>
        <v>0</v>
      </c>
    </row>
    <row r="134" spans="4:92">
      <c r="D134">
        <f>IF(AND(Handgun!B137=1,Handgun!V137="Yes"),1,0)</f>
        <v>0</v>
      </c>
      <c r="E134">
        <f>IF(AND(Handgun!B137=2,Handgun!V137="Yes"),1,0)</f>
        <v>0</v>
      </c>
      <c r="F134">
        <f>IF(AND(Handgun!B137=3,Handgun!V137="Yes"),1,0)</f>
        <v>0</v>
      </c>
      <c r="G134">
        <f>IF(AND(Handgun!B137=4,Handgun!V137="Yes"),1,0)</f>
        <v>0</v>
      </c>
      <c r="H134">
        <f>IF(AND(Handgun!B137=5,Handgun!V137="Yes"),1,0)</f>
        <v>0</v>
      </c>
      <c r="I134">
        <f>IF(AND(Handgun!B137=6,Handgun!V137="Yes"),1,0)</f>
        <v>0</v>
      </c>
      <c r="J134">
        <f>IF(AND(Handgun!B137=7,Handgun!V137="Yes"),1,0)</f>
        <v>0</v>
      </c>
      <c r="K134">
        <f>IF(AND(Handgun!B137=8,Handgun!V137="Yes"),1,0)</f>
        <v>0</v>
      </c>
      <c r="M134">
        <f>IF(AND(Revolver!B137=1,Revolver!V137="Yes"),1,0)</f>
        <v>0</v>
      </c>
      <c r="N134">
        <f>IF(AND(Revolver!B137=1,Revolver!V137="Yes"),1,0)</f>
        <v>0</v>
      </c>
      <c r="O134">
        <f>IF(AND(Revolver!B137=1,Revolver!V137="Yes"),1,0)</f>
        <v>0</v>
      </c>
      <c r="P134">
        <f>IF(AND(Revolver!B137=1,Revolver!V137="Yes"),1,0)</f>
        <v>0</v>
      </c>
      <c r="Q134">
        <f>IF(AND(Revolver!B137=5,Revolver!V137="Yes"),1,0)</f>
        <v>0</v>
      </c>
      <c r="R134">
        <f>IF(AND(Revolver!B137=6,Revolver!V137="Yes"),1,0)</f>
        <v>0</v>
      </c>
      <c r="S134">
        <f>IF(AND(Revolver!B137=7,Revolver!V137="Yes"),1,0)</f>
        <v>0</v>
      </c>
      <c r="T134">
        <f>IF(AND(Revolver!B137=8,Revolver!V137="Yes"),1,0)</f>
        <v>0</v>
      </c>
      <c r="V134">
        <f>IF(AND(SMG!B138=1,SMG!V138="Yes"),1,0)</f>
        <v>0</v>
      </c>
      <c r="W134">
        <f>IF(AND(SMG!B138=2,SMG!V138="Yes"),1,0)</f>
        <v>0</v>
      </c>
      <c r="X134">
        <f>IF(AND(SMG!B138=3,SMG!V138="Yes"),1,0)</f>
        <v>0</v>
      </c>
      <c r="Y134">
        <f>IF(AND(SMG!B138=4,SMG!V138="Yes"),1,0)</f>
        <v>0</v>
      </c>
      <c r="Z134">
        <f>IF(AND(SMG!B138=5,SMG!V138="Yes"),1,0)</f>
        <v>0</v>
      </c>
      <c r="AA134">
        <f>IF(AND(SMG!B138=6,SMG!V138="Yes"),1,0)</f>
        <v>0</v>
      </c>
      <c r="AB134">
        <f>IF(AND(SMG!B138=7,SMG!V138="Yes"),1,0)</f>
        <v>0</v>
      </c>
      <c r="AC134">
        <f>IF(AND(SMG!B138=8,SMG!V138="Yes"),1,0)</f>
        <v>0</v>
      </c>
      <c r="AE134">
        <f>IF(AND(Rifle!B137=1,Rifle!V137="Yes"),1,0)</f>
        <v>0</v>
      </c>
      <c r="AF134">
        <f>IF(AND(Rifle!B137=2,Rifle!V137="Yes"),1,0)</f>
        <v>0</v>
      </c>
      <c r="AG134">
        <f>IF(AND(Rifle!B137=3,Rifle!V137="Yes"),1,0)</f>
        <v>0</v>
      </c>
      <c r="AH134">
        <f>IF(AND(Rifle!B137=4,Rifle!V137="Yes"),1,0)</f>
        <v>0</v>
      </c>
      <c r="AI134">
        <f>IF(AND(Rifle!B137=5,Rifle!V137="Yes"),1,0)</f>
        <v>0</v>
      </c>
      <c r="AJ134">
        <f>IF(AND(Rifle!B137=6,Rifle!V137="Yes"),1,0)</f>
        <v>0</v>
      </c>
      <c r="AK134">
        <f>IF(AND(Rifle!B137=7,Rifle!V137="Yes"),1,0)</f>
        <v>0</v>
      </c>
      <c r="AL134">
        <f>IF(AND(Rifle!B137=8,Rifle!V137="Yes"),1,0)</f>
        <v>0</v>
      </c>
      <c r="AN134">
        <f>IF(AND('Sniper Rifle'!B137=1,'Sniper Rifle'!V137="Yes"),1,0)</f>
        <v>0</v>
      </c>
      <c r="AO134">
        <f>IF(AND('Sniper Rifle'!B137=2,'Sniper Rifle'!V137="Yes"),1,0)</f>
        <v>0</v>
      </c>
      <c r="AP134">
        <f>IF(AND('Sniper Rifle'!B137=3,'Sniper Rifle'!V137="Yes"),1,0)</f>
        <v>0</v>
      </c>
      <c r="AQ134">
        <f>IF(AND('Sniper Rifle'!B137=4,'Sniper Rifle'!V137="Yes"),1,0)</f>
        <v>0</v>
      </c>
      <c r="AR134">
        <f>IF(AND('Sniper Rifle'!B137=5,'Sniper Rifle'!V137="Yes"),1,0)</f>
        <v>0</v>
      </c>
      <c r="AS134">
        <f>IF(AND('Sniper Rifle'!B137=6,'Sniper Rifle'!V137="Yes"),1,0)</f>
        <v>0</v>
      </c>
      <c r="AT134">
        <f>IF(AND('Sniper Rifle'!B137=7,'Sniper Rifle'!V137="Yes"),1,0)</f>
        <v>0</v>
      </c>
      <c r="AU134">
        <f>IF(AND('Sniper Rifle'!B137=8,'Sniper Rifle'!V137="Yes"),1,0)</f>
        <v>0</v>
      </c>
      <c r="AW134">
        <f>IF(AND('Spacer Rifle'!B137=1,'Spacer Rifle'!V137="Yes"),1,0)</f>
        <v>0</v>
      </c>
      <c r="AX134">
        <f>IF(AND('Spacer Rifle'!B137=2,'Spacer Rifle'!V137="Yes"),1,0)</f>
        <v>0</v>
      </c>
      <c r="AY134">
        <f>IF(AND('Spacer Rifle'!B137=3,'Spacer Rifle'!V137="Yes"),1,0)</f>
        <v>0</v>
      </c>
      <c r="AZ134">
        <f>IF(AND('Spacer Rifle'!B137=4,'Spacer Rifle'!V137="Yes"),1,0)</f>
        <v>0</v>
      </c>
      <c r="BA134">
        <f>IF(AND('Spacer Rifle'!B137=5,'Spacer Rifle'!V137="Yes"),1,0)</f>
        <v>0</v>
      </c>
      <c r="BB134">
        <f>IF(AND('Spacer Rifle'!B137=6,'Spacer Rifle'!V137="Yes"),1,0)</f>
        <v>0</v>
      </c>
      <c r="BC134">
        <f>IF(AND('Spacer Rifle'!B137=7,'Spacer Rifle'!V137="Yes"),1,0)</f>
        <v>0</v>
      </c>
      <c r="BD134">
        <f>IF(AND('Spacer Rifle'!B137=8,'Spacer Rifle'!V137="Yes"),1,0)</f>
        <v>0</v>
      </c>
      <c r="BF134">
        <f>IF(AND(LMG!B138=1,LMG!V138="Yes"),1,0)</f>
        <v>0</v>
      </c>
      <c r="BG134">
        <f>IF(AND(LMG!B138=2,LMG!V138="Yes"),1,0)</f>
        <v>0</v>
      </c>
      <c r="BH134">
        <f>IF(AND(LMG!B138=3,LMG!V138="Yes"),1,0)</f>
        <v>0</v>
      </c>
      <c r="BI134">
        <f>IF(AND(LMG!B138=4,LMG!V138="Yes"),1,0)</f>
        <v>0</v>
      </c>
      <c r="BJ134">
        <f>IF(AND(LMG!B138=5,LMG!V138="Yes"),1,0)</f>
        <v>0</v>
      </c>
      <c r="BK134">
        <f>IF(AND(LMG!B138=6,LMG!V138="Yes"),1,0)</f>
        <v>0</v>
      </c>
      <c r="BL134">
        <f>IF(AND(LMG!B138=7,LMG!V138="Yes"),1,0)</f>
        <v>0</v>
      </c>
      <c r="BM134">
        <f>IF(AND(LMG!B138=8,LMG!V138="Yes"),1,0)</f>
        <v>0</v>
      </c>
      <c r="BO134">
        <f>IF(AND(Shotgun!B138=1,Shotgun!V138="Yes"),1,0)</f>
        <v>0</v>
      </c>
      <c r="BP134">
        <f>IF(AND(Shotgun!B138=2,Shotgun!V138="Yes"),1,0)</f>
        <v>0</v>
      </c>
      <c r="BQ134">
        <f>IF(AND(Shotgun!B138=3,Shotgun!V138="Yes"),1,0)</f>
        <v>0</v>
      </c>
      <c r="BR134">
        <f>IF(AND(Shotgun!B138=4,Shotgun!V138="Yes"),1,0)</f>
        <v>0</v>
      </c>
      <c r="BS134">
        <f>IF(AND(Shotgun!B138=5,Shotgun!V138="Yes"),1,0)</f>
        <v>0</v>
      </c>
      <c r="BT134">
        <f>IF(AND(Shotgun!B138=6,Shotgun!V138="Yes"),1,0)</f>
        <v>0</v>
      </c>
      <c r="BU134">
        <f>IF(AND(Shotgun!B138=7,Shotgun!V138="Yes"),1,0)</f>
        <v>0</v>
      </c>
      <c r="BV134">
        <f>IF(AND(Shotgun!B138=8,Shotgun!V138="Yes"),1,0)</f>
        <v>0</v>
      </c>
      <c r="BX134">
        <f>IF(AND(Melee!B136=1,Melee!S136="Yes"),1,0)</f>
        <v>0</v>
      </c>
      <c r="BY134">
        <f>IF(AND(Melee!B136=2,Melee!S136="Yes"),1,0)</f>
        <v>0</v>
      </c>
      <c r="BZ134">
        <f>IF(AND(Melee!B136=3,Melee!S136="Yes"),1,0)</f>
        <v>0</v>
      </c>
      <c r="CA134">
        <f>IF(AND(Melee!B136=4,Melee!S136="Yes"),1,0)</f>
        <v>0</v>
      </c>
      <c r="CB134">
        <f>IF(AND(Melee!B136=5,Melee!S136="Yes"),1,0)</f>
        <v>0</v>
      </c>
      <c r="CC134">
        <f>IF(AND(Melee!B136=6,Melee!S136="Yes"),1,0)</f>
        <v>0</v>
      </c>
      <c r="CD134">
        <f>IF(AND(Melee!B136=7,Melee!S136="Yes"),1,0)</f>
        <v>0</v>
      </c>
      <c r="CE134">
        <f>IF(AND(Melee!B136=8,Melee!S136="Yes"),1,0)</f>
        <v>0</v>
      </c>
      <c r="CG134">
        <f>IF(AND(Misc!B135=1,Misc!O135="Yes"),1,0)</f>
        <v>0</v>
      </c>
      <c r="CH134">
        <f>IF(AND(Misc!B135=2,Misc!O135="Yes"),1,0)</f>
        <v>0</v>
      </c>
      <c r="CI134">
        <f>IF(AND(Misc!B135=3,Misc!O135="Yes"),1,0)</f>
        <v>0</v>
      </c>
      <c r="CJ134">
        <f>IF(AND(Misc!B135=4,Misc!O135="Yes"),1,0)</f>
        <v>0</v>
      </c>
      <c r="CK134">
        <f>IF(AND(Misc!B135=5,Misc!O135="Yes"),1,0)</f>
        <v>0</v>
      </c>
      <c r="CL134">
        <f>IF(AND(Misc!B135=6,Misc!O135="Yes"),1,0)</f>
        <v>0</v>
      </c>
      <c r="CM134">
        <f>IF(AND(Misc!B135=7,Misc!O135="Yes"),1,0)</f>
        <v>0</v>
      </c>
      <c r="CN134">
        <f>IF(AND(Misc!B135=8,Misc!O135="Yes"),1,0)</f>
        <v>0</v>
      </c>
    </row>
    <row r="135" spans="4:92">
      <c r="D135">
        <f>IF(AND(Handgun!B138=1,Handgun!V138="Yes"),1,0)</f>
        <v>0</v>
      </c>
      <c r="E135">
        <f>IF(AND(Handgun!B138=2,Handgun!V138="Yes"),1,0)</f>
        <v>0</v>
      </c>
      <c r="F135">
        <f>IF(AND(Handgun!B138=3,Handgun!V138="Yes"),1,0)</f>
        <v>0</v>
      </c>
      <c r="G135">
        <f>IF(AND(Handgun!B138=4,Handgun!V138="Yes"),1,0)</f>
        <v>0</v>
      </c>
      <c r="H135">
        <f>IF(AND(Handgun!B138=5,Handgun!V138="Yes"),1,0)</f>
        <v>0</v>
      </c>
      <c r="I135">
        <f>IF(AND(Handgun!B138=6,Handgun!V138="Yes"),1,0)</f>
        <v>0</v>
      </c>
      <c r="J135">
        <f>IF(AND(Handgun!B138=7,Handgun!V138="Yes"),1,0)</f>
        <v>0</v>
      </c>
      <c r="K135">
        <f>IF(AND(Handgun!B138=8,Handgun!V138="Yes"),1,0)</f>
        <v>0</v>
      </c>
      <c r="M135">
        <f>IF(AND(Revolver!B138=1,Revolver!V138="Yes"),1,0)</f>
        <v>0</v>
      </c>
      <c r="N135">
        <f>IF(AND(Revolver!B138=1,Revolver!V138="Yes"),1,0)</f>
        <v>0</v>
      </c>
      <c r="O135">
        <f>IF(AND(Revolver!B138=1,Revolver!V138="Yes"),1,0)</f>
        <v>0</v>
      </c>
      <c r="P135">
        <f>IF(AND(Revolver!B138=1,Revolver!V138="Yes"),1,0)</f>
        <v>0</v>
      </c>
      <c r="Q135">
        <f>IF(AND(Revolver!B138=5,Revolver!V138="Yes"),1,0)</f>
        <v>0</v>
      </c>
      <c r="R135">
        <f>IF(AND(Revolver!B138=6,Revolver!V138="Yes"),1,0)</f>
        <v>0</v>
      </c>
      <c r="S135">
        <f>IF(AND(Revolver!B138=7,Revolver!V138="Yes"),1,0)</f>
        <v>0</v>
      </c>
      <c r="T135">
        <f>IF(AND(Revolver!B138=8,Revolver!V138="Yes"),1,0)</f>
        <v>0</v>
      </c>
      <c r="V135">
        <f>IF(AND(SMG!B139=1,SMG!V139="Yes"),1,0)</f>
        <v>0</v>
      </c>
      <c r="W135">
        <f>IF(AND(SMG!B139=2,SMG!V139="Yes"),1,0)</f>
        <v>0</v>
      </c>
      <c r="X135">
        <f>IF(AND(SMG!B139=3,SMG!V139="Yes"),1,0)</f>
        <v>0</v>
      </c>
      <c r="Y135">
        <f>IF(AND(SMG!B139=4,SMG!V139="Yes"),1,0)</f>
        <v>0</v>
      </c>
      <c r="Z135">
        <f>IF(AND(SMG!B139=5,SMG!V139="Yes"),1,0)</f>
        <v>0</v>
      </c>
      <c r="AA135">
        <f>IF(AND(SMG!B139=6,SMG!V139="Yes"),1,0)</f>
        <v>0</v>
      </c>
      <c r="AB135">
        <f>IF(AND(SMG!B139=7,SMG!V139="Yes"),1,0)</f>
        <v>0</v>
      </c>
      <c r="AC135">
        <f>IF(AND(SMG!B139=8,SMG!V139="Yes"),1,0)</f>
        <v>0</v>
      </c>
      <c r="AE135">
        <f>IF(AND(Rifle!B138=1,Rifle!V138="Yes"),1,0)</f>
        <v>0</v>
      </c>
      <c r="AF135">
        <f>IF(AND(Rifle!B138=2,Rifle!V138="Yes"),1,0)</f>
        <v>0</v>
      </c>
      <c r="AG135">
        <f>IF(AND(Rifle!B138=3,Rifle!V138="Yes"),1,0)</f>
        <v>0</v>
      </c>
      <c r="AH135">
        <f>IF(AND(Rifle!B138=4,Rifle!V138="Yes"),1,0)</f>
        <v>0</v>
      </c>
      <c r="AI135">
        <f>IF(AND(Rifle!B138=5,Rifle!V138="Yes"),1,0)</f>
        <v>0</v>
      </c>
      <c r="AJ135">
        <f>IF(AND(Rifle!B138=6,Rifle!V138="Yes"),1,0)</f>
        <v>0</v>
      </c>
      <c r="AK135">
        <f>IF(AND(Rifle!B138=7,Rifle!V138="Yes"),1,0)</f>
        <v>0</v>
      </c>
      <c r="AL135">
        <f>IF(AND(Rifle!B138=8,Rifle!V138="Yes"),1,0)</f>
        <v>0</v>
      </c>
      <c r="AN135">
        <f>IF(AND('Sniper Rifle'!B138=1,'Sniper Rifle'!V138="Yes"),1,0)</f>
        <v>0</v>
      </c>
      <c r="AO135">
        <f>IF(AND('Sniper Rifle'!B138=2,'Sniper Rifle'!V138="Yes"),1,0)</f>
        <v>0</v>
      </c>
      <c r="AP135">
        <f>IF(AND('Sniper Rifle'!B138=3,'Sniper Rifle'!V138="Yes"),1,0)</f>
        <v>0</v>
      </c>
      <c r="AQ135">
        <f>IF(AND('Sniper Rifle'!B138=4,'Sniper Rifle'!V138="Yes"),1,0)</f>
        <v>0</v>
      </c>
      <c r="AR135">
        <f>IF(AND('Sniper Rifle'!B138=5,'Sniper Rifle'!V138="Yes"),1,0)</f>
        <v>0</v>
      </c>
      <c r="AS135">
        <f>IF(AND('Sniper Rifle'!B138=6,'Sniper Rifle'!V138="Yes"),1,0)</f>
        <v>0</v>
      </c>
      <c r="AT135">
        <f>IF(AND('Sniper Rifle'!B138=7,'Sniper Rifle'!V138="Yes"),1,0)</f>
        <v>0</v>
      </c>
      <c r="AU135">
        <f>IF(AND('Sniper Rifle'!B138=8,'Sniper Rifle'!V138="Yes"),1,0)</f>
        <v>0</v>
      </c>
      <c r="AW135">
        <f>IF(AND('Spacer Rifle'!B138=1,'Spacer Rifle'!V138="Yes"),1,0)</f>
        <v>0</v>
      </c>
      <c r="AX135">
        <f>IF(AND('Spacer Rifle'!B138=2,'Spacer Rifle'!V138="Yes"),1,0)</f>
        <v>0</v>
      </c>
      <c r="AY135">
        <f>IF(AND('Spacer Rifle'!B138=3,'Spacer Rifle'!V138="Yes"),1,0)</f>
        <v>0</v>
      </c>
      <c r="AZ135">
        <f>IF(AND('Spacer Rifle'!B138=4,'Spacer Rifle'!V138="Yes"),1,0)</f>
        <v>0</v>
      </c>
      <c r="BA135">
        <f>IF(AND('Spacer Rifle'!B138=5,'Spacer Rifle'!V138="Yes"),1,0)</f>
        <v>0</v>
      </c>
      <c r="BB135">
        <f>IF(AND('Spacer Rifle'!B138=6,'Spacer Rifle'!V138="Yes"),1,0)</f>
        <v>0</v>
      </c>
      <c r="BC135">
        <f>IF(AND('Spacer Rifle'!B138=7,'Spacer Rifle'!V138="Yes"),1,0)</f>
        <v>0</v>
      </c>
      <c r="BD135">
        <f>IF(AND('Spacer Rifle'!B138=8,'Spacer Rifle'!V138="Yes"),1,0)</f>
        <v>0</v>
      </c>
      <c r="BF135">
        <f>IF(AND(LMG!B139=1,LMG!V139="Yes"),1,0)</f>
        <v>0</v>
      </c>
      <c r="BG135">
        <f>IF(AND(LMG!B139=2,LMG!V139="Yes"),1,0)</f>
        <v>0</v>
      </c>
      <c r="BH135">
        <f>IF(AND(LMG!B139=3,LMG!V139="Yes"),1,0)</f>
        <v>0</v>
      </c>
      <c r="BI135">
        <f>IF(AND(LMG!B139=4,LMG!V139="Yes"),1,0)</f>
        <v>0</v>
      </c>
      <c r="BJ135">
        <f>IF(AND(LMG!B139=5,LMG!V139="Yes"),1,0)</f>
        <v>0</v>
      </c>
      <c r="BK135">
        <f>IF(AND(LMG!B139=6,LMG!V139="Yes"),1,0)</f>
        <v>0</v>
      </c>
      <c r="BL135">
        <f>IF(AND(LMG!B139=7,LMG!V139="Yes"),1,0)</f>
        <v>0</v>
      </c>
      <c r="BM135">
        <f>IF(AND(LMG!B139=8,LMG!V139="Yes"),1,0)</f>
        <v>0</v>
      </c>
      <c r="BO135">
        <f>IF(AND(Shotgun!B139=1,Shotgun!V139="Yes"),1,0)</f>
        <v>0</v>
      </c>
      <c r="BP135">
        <f>IF(AND(Shotgun!B139=2,Shotgun!V139="Yes"),1,0)</f>
        <v>0</v>
      </c>
      <c r="BQ135">
        <f>IF(AND(Shotgun!B139=3,Shotgun!V139="Yes"),1,0)</f>
        <v>0</v>
      </c>
      <c r="BR135">
        <f>IF(AND(Shotgun!B139=4,Shotgun!V139="Yes"),1,0)</f>
        <v>0</v>
      </c>
      <c r="BS135">
        <f>IF(AND(Shotgun!B139=5,Shotgun!V139="Yes"),1,0)</f>
        <v>0</v>
      </c>
      <c r="BT135">
        <f>IF(AND(Shotgun!B139=6,Shotgun!V139="Yes"),1,0)</f>
        <v>0</v>
      </c>
      <c r="BU135">
        <f>IF(AND(Shotgun!B139=7,Shotgun!V139="Yes"),1,0)</f>
        <v>0</v>
      </c>
      <c r="BV135">
        <f>IF(AND(Shotgun!B139=8,Shotgun!V139="Yes"),1,0)</f>
        <v>0</v>
      </c>
      <c r="BX135">
        <f>IF(AND(Melee!B137=1,Melee!S137="Yes"),1,0)</f>
        <v>0</v>
      </c>
      <c r="BY135">
        <f>IF(AND(Melee!B137=2,Melee!S137="Yes"),1,0)</f>
        <v>0</v>
      </c>
      <c r="BZ135">
        <f>IF(AND(Melee!B137=3,Melee!S137="Yes"),1,0)</f>
        <v>0</v>
      </c>
      <c r="CA135">
        <f>IF(AND(Melee!B137=4,Melee!S137="Yes"),1,0)</f>
        <v>0</v>
      </c>
      <c r="CB135">
        <f>IF(AND(Melee!B137=5,Melee!S137="Yes"),1,0)</f>
        <v>0</v>
      </c>
      <c r="CC135">
        <f>IF(AND(Melee!B137=6,Melee!S137="Yes"),1,0)</f>
        <v>0</v>
      </c>
      <c r="CD135">
        <f>IF(AND(Melee!B137=7,Melee!S137="Yes"),1,0)</f>
        <v>0</v>
      </c>
      <c r="CE135">
        <f>IF(AND(Melee!B137=8,Melee!S137="Yes"),1,0)</f>
        <v>0</v>
      </c>
      <c r="CG135">
        <f>IF(AND(Misc!B136=1,Misc!O136="Yes"),1,0)</f>
        <v>0</v>
      </c>
      <c r="CH135">
        <f>IF(AND(Misc!B136=2,Misc!O136="Yes"),1,0)</f>
        <v>0</v>
      </c>
      <c r="CI135">
        <f>IF(AND(Misc!B136=3,Misc!O136="Yes"),1,0)</f>
        <v>0</v>
      </c>
      <c r="CJ135">
        <f>IF(AND(Misc!B136=4,Misc!O136="Yes"),1,0)</f>
        <v>0</v>
      </c>
      <c r="CK135">
        <f>IF(AND(Misc!B136=5,Misc!O136="Yes"),1,0)</f>
        <v>0</v>
      </c>
      <c r="CL135">
        <f>IF(AND(Misc!B136=6,Misc!O136="Yes"),1,0)</f>
        <v>0</v>
      </c>
      <c r="CM135">
        <f>IF(AND(Misc!B136=7,Misc!O136="Yes"),1,0)</f>
        <v>0</v>
      </c>
      <c r="CN135">
        <f>IF(AND(Misc!B136=8,Misc!O136="Yes"),1,0)</f>
        <v>0</v>
      </c>
    </row>
    <row r="136" spans="4:92">
      <c r="D136">
        <f>IF(AND(Handgun!B139=1,Handgun!V139="Yes"),1,0)</f>
        <v>0</v>
      </c>
      <c r="E136">
        <f>IF(AND(Handgun!B139=2,Handgun!V139="Yes"),1,0)</f>
        <v>0</v>
      </c>
      <c r="F136">
        <f>IF(AND(Handgun!B139=3,Handgun!V139="Yes"),1,0)</f>
        <v>0</v>
      </c>
      <c r="G136">
        <f>IF(AND(Handgun!B139=4,Handgun!V139="Yes"),1,0)</f>
        <v>0</v>
      </c>
      <c r="H136">
        <f>IF(AND(Handgun!B139=5,Handgun!V139="Yes"),1,0)</f>
        <v>0</v>
      </c>
      <c r="I136">
        <f>IF(AND(Handgun!B139=6,Handgun!V139="Yes"),1,0)</f>
        <v>0</v>
      </c>
      <c r="J136">
        <f>IF(AND(Handgun!B139=7,Handgun!V139="Yes"),1,0)</f>
        <v>0</v>
      </c>
      <c r="K136">
        <f>IF(AND(Handgun!B139=8,Handgun!V139="Yes"),1,0)</f>
        <v>0</v>
      </c>
      <c r="M136">
        <f>IF(AND(Revolver!B139=1,Revolver!V139="Yes"),1,0)</f>
        <v>0</v>
      </c>
      <c r="N136">
        <f>IF(AND(Revolver!B139=1,Revolver!V139="Yes"),1,0)</f>
        <v>0</v>
      </c>
      <c r="O136">
        <f>IF(AND(Revolver!B139=1,Revolver!V139="Yes"),1,0)</f>
        <v>0</v>
      </c>
      <c r="P136">
        <f>IF(AND(Revolver!B139=1,Revolver!V139="Yes"),1,0)</f>
        <v>0</v>
      </c>
      <c r="Q136">
        <f>IF(AND(Revolver!B139=5,Revolver!V139="Yes"),1,0)</f>
        <v>0</v>
      </c>
      <c r="R136">
        <f>IF(AND(Revolver!B139=6,Revolver!V139="Yes"),1,0)</f>
        <v>0</v>
      </c>
      <c r="S136">
        <f>IF(AND(Revolver!B139=7,Revolver!V139="Yes"),1,0)</f>
        <v>0</v>
      </c>
      <c r="T136">
        <f>IF(AND(Revolver!B139=8,Revolver!V139="Yes"),1,0)</f>
        <v>0</v>
      </c>
      <c r="V136">
        <f>IF(AND(SMG!B140=1,SMG!V140="Yes"),1,0)</f>
        <v>0</v>
      </c>
      <c r="W136">
        <f>IF(AND(SMG!B140=2,SMG!V140="Yes"),1,0)</f>
        <v>0</v>
      </c>
      <c r="X136">
        <f>IF(AND(SMG!B140=3,SMG!V140="Yes"),1,0)</f>
        <v>0</v>
      </c>
      <c r="Y136">
        <f>IF(AND(SMG!B140=4,SMG!V140="Yes"),1,0)</f>
        <v>0</v>
      </c>
      <c r="Z136">
        <f>IF(AND(SMG!B140=5,SMG!V140="Yes"),1,0)</f>
        <v>0</v>
      </c>
      <c r="AA136">
        <f>IF(AND(SMG!B140=6,SMG!V140="Yes"),1,0)</f>
        <v>0</v>
      </c>
      <c r="AB136">
        <f>IF(AND(SMG!B140=7,SMG!V140="Yes"),1,0)</f>
        <v>0</v>
      </c>
      <c r="AC136">
        <f>IF(AND(SMG!B140=8,SMG!V140="Yes"),1,0)</f>
        <v>0</v>
      </c>
      <c r="AE136">
        <f>IF(AND(Rifle!B139=1,Rifle!V139="Yes"),1,0)</f>
        <v>0</v>
      </c>
      <c r="AF136">
        <f>IF(AND(Rifle!B139=2,Rifle!V139="Yes"),1,0)</f>
        <v>0</v>
      </c>
      <c r="AG136">
        <f>IF(AND(Rifle!B139=3,Rifle!V139="Yes"),1,0)</f>
        <v>0</v>
      </c>
      <c r="AH136">
        <f>IF(AND(Rifle!B139=4,Rifle!V139="Yes"),1,0)</f>
        <v>0</v>
      </c>
      <c r="AI136">
        <f>IF(AND(Rifle!B139=5,Rifle!V139="Yes"),1,0)</f>
        <v>0</v>
      </c>
      <c r="AJ136">
        <f>IF(AND(Rifle!B139=6,Rifle!V139="Yes"),1,0)</f>
        <v>0</v>
      </c>
      <c r="AK136">
        <f>IF(AND(Rifle!B139=7,Rifle!V139="Yes"),1,0)</f>
        <v>0</v>
      </c>
      <c r="AL136">
        <f>IF(AND(Rifle!B139=8,Rifle!V139="Yes"),1,0)</f>
        <v>0</v>
      </c>
      <c r="AN136">
        <f>IF(AND('Sniper Rifle'!B139=1,'Sniper Rifle'!V139="Yes"),1,0)</f>
        <v>0</v>
      </c>
      <c r="AO136">
        <f>IF(AND('Sniper Rifle'!B139=2,'Sniper Rifle'!V139="Yes"),1,0)</f>
        <v>0</v>
      </c>
      <c r="AP136">
        <f>IF(AND('Sniper Rifle'!B139=3,'Sniper Rifle'!V139="Yes"),1,0)</f>
        <v>0</v>
      </c>
      <c r="AQ136">
        <f>IF(AND('Sniper Rifle'!B139=4,'Sniper Rifle'!V139="Yes"),1,0)</f>
        <v>0</v>
      </c>
      <c r="AR136">
        <f>IF(AND('Sniper Rifle'!B139=5,'Sniper Rifle'!V139="Yes"),1,0)</f>
        <v>0</v>
      </c>
      <c r="AS136">
        <f>IF(AND('Sniper Rifle'!B139=6,'Sniper Rifle'!V139="Yes"),1,0)</f>
        <v>0</v>
      </c>
      <c r="AT136">
        <f>IF(AND('Sniper Rifle'!B139=7,'Sniper Rifle'!V139="Yes"),1,0)</f>
        <v>0</v>
      </c>
      <c r="AU136">
        <f>IF(AND('Sniper Rifle'!B139=8,'Sniper Rifle'!V139="Yes"),1,0)</f>
        <v>0</v>
      </c>
      <c r="AW136">
        <f>IF(AND('Spacer Rifle'!B139=1,'Spacer Rifle'!V139="Yes"),1,0)</f>
        <v>0</v>
      </c>
      <c r="AX136">
        <f>IF(AND('Spacer Rifle'!B139=2,'Spacer Rifle'!V139="Yes"),1,0)</f>
        <v>0</v>
      </c>
      <c r="AY136">
        <f>IF(AND('Spacer Rifle'!B139=3,'Spacer Rifle'!V139="Yes"),1,0)</f>
        <v>0</v>
      </c>
      <c r="AZ136">
        <f>IF(AND('Spacer Rifle'!B139=4,'Spacer Rifle'!V139="Yes"),1,0)</f>
        <v>0</v>
      </c>
      <c r="BA136">
        <f>IF(AND('Spacer Rifle'!B139=5,'Spacer Rifle'!V139="Yes"),1,0)</f>
        <v>0</v>
      </c>
      <c r="BB136">
        <f>IF(AND('Spacer Rifle'!B139=6,'Spacer Rifle'!V139="Yes"),1,0)</f>
        <v>0</v>
      </c>
      <c r="BC136">
        <f>IF(AND('Spacer Rifle'!B139=7,'Spacer Rifle'!V139="Yes"),1,0)</f>
        <v>0</v>
      </c>
      <c r="BD136">
        <f>IF(AND('Spacer Rifle'!B139=8,'Spacer Rifle'!V139="Yes"),1,0)</f>
        <v>0</v>
      </c>
      <c r="BF136">
        <f>IF(AND(LMG!B140=1,LMG!V140="Yes"),1,0)</f>
        <v>0</v>
      </c>
      <c r="BG136">
        <f>IF(AND(LMG!B140=2,LMG!V140="Yes"),1,0)</f>
        <v>0</v>
      </c>
      <c r="BH136">
        <f>IF(AND(LMG!B140=3,LMG!V140="Yes"),1,0)</f>
        <v>0</v>
      </c>
      <c r="BI136">
        <f>IF(AND(LMG!B140=4,LMG!V140="Yes"),1,0)</f>
        <v>0</v>
      </c>
      <c r="BJ136">
        <f>IF(AND(LMG!B140=5,LMG!V140="Yes"),1,0)</f>
        <v>0</v>
      </c>
      <c r="BK136">
        <f>IF(AND(LMG!B140=6,LMG!V140="Yes"),1,0)</f>
        <v>0</v>
      </c>
      <c r="BL136">
        <f>IF(AND(LMG!B140=7,LMG!V140="Yes"),1,0)</f>
        <v>0</v>
      </c>
      <c r="BM136">
        <f>IF(AND(LMG!B140=8,LMG!V140="Yes"),1,0)</f>
        <v>0</v>
      </c>
      <c r="BO136">
        <f>IF(AND(Shotgun!B140=1,Shotgun!V140="Yes"),1,0)</f>
        <v>0</v>
      </c>
      <c r="BP136">
        <f>IF(AND(Shotgun!B140=2,Shotgun!V140="Yes"),1,0)</f>
        <v>0</v>
      </c>
      <c r="BQ136">
        <f>IF(AND(Shotgun!B140=3,Shotgun!V140="Yes"),1,0)</f>
        <v>0</v>
      </c>
      <c r="BR136">
        <f>IF(AND(Shotgun!B140=4,Shotgun!V140="Yes"),1,0)</f>
        <v>0</v>
      </c>
      <c r="BS136">
        <f>IF(AND(Shotgun!B140=5,Shotgun!V140="Yes"),1,0)</f>
        <v>0</v>
      </c>
      <c r="BT136">
        <f>IF(AND(Shotgun!B140=6,Shotgun!V140="Yes"),1,0)</f>
        <v>0</v>
      </c>
      <c r="BU136">
        <f>IF(AND(Shotgun!B140=7,Shotgun!V140="Yes"),1,0)</f>
        <v>0</v>
      </c>
      <c r="BV136">
        <f>IF(AND(Shotgun!B140=8,Shotgun!V140="Yes"),1,0)</f>
        <v>0</v>
      </c>
      <c r="BX136">
        <f>IF(AND(Melee!B138=1,Melee!S138="Yes"),1,0)</f>
        <v>0</v>
      </c>
      <c r="BY136">
        <f>IF(AND(Melee!B138=2,Melee!S138="Yes"),1,0)</f>
        <v>0</v>
      </c>
      <c r="BZ136">
        <f>IF(AND(Melee!B138=3,Melee!S138="Yes"),1,0)</f>
        <v>0</v>
      </c>
      <c r="CA136">
        <f>IF(AND(Melee!B138=4,Melee!S138="Yes"),1,0)</f>
        <v>0</v>
      </c>
      <c r="CB136">
        <f>IF(AND(Melee!B138=5,Melee!S138="Yes"),1,0)</f>
        <v>0</v>
      </c>
      <c r="CC136">
        <f>IF(AND(Melee!B138=6,Melee!S138="Yes"),1,0)</f>
        <v>0</v>
      </c>
      <c r="CD136">
        <f>IF(AND(Melee!B138=7,Melee!S138="Yes"),1,0)</f>
        <v>0</v>
      </c>
      <c r="CE136">
        <f>IF(AND(Melee!B138=8,Melee!S138="Yes"),1,0)</f>
        <v>0</v>
      </c>
      <c r="CG136">
        <f>IF(AND(Misc!B137=1,Misc!O137="Yes"),1,0)</f>
        <v>0</v>
      </c>
      <c r="CH136">
        <f>IF(AND(Misc!B137=2,Misc!O137="Yes"),1,0)</f>
        <v>0</v>
      </c>
      <c r="CI136">
        <f>IF(AND(Misc!B137=3,Misc!O137="Yes"),1,0)</f>
        <v>0</v>
      </c>
      <c r="CJ136">
        <f>IF(AND(Misc!B137=4,Misc!O137="Yes"),1,0)</f>
        <v>0</v>
      </c>
      <c r="CK136">
        <f>IF(AND(Misc!B137=5,Misc!O137="Yes"),1,0)</f>
        <v>0</v>
      </c>
      <c r="CL136">
        <f>IF(AND(Misc!B137=6,Misc!O137="Yes"),1,0)</f>
        <v>0</v>
      </c>
      <c r="CM136">
        <f>IF(AND(Misc!B137=7,Misc!O137="Yes"),1,0)</f>
        <v>0</v>
      </c>
      <c r="CN136">
        <f>IF(AND(Misc!B137=8,Misc!O137="Yes"),1,0)</f>
        <v>0</v>
      </c>
    </row>
    <row r="137" spans="4:92">
      <c r="D137">
        <f>IF(AND(Handgun!B140=1,Handgun!V140="Yes"),1,0)</f>
        <v>0</v>
      </c>
      <c r="E137">
        <f>IF(AND(Handgun!B140=2,Handgun!V140="Yes"),1,0)</f>
        <v>0</v>
      </c>
      <c r="F137">
        <f>IF(AND(Handgun!B140=3,Handgun!V140="Yes"),1,0)</f>
        <v>0</v>
      </c>
      <c r="G137">
        <f>IF(AND(Handgun!B140=4,Handgun!V140="Yes"),1,0)</f>
        <v>0</v>
      </c>
      <c r="H137">
        <f>IF(AND(Handgun!B140=5,Handgun!V140="Yes"),1,0)</f>
        <v>0</v>
      </c>
      <c r="I137">
        <f>IF(AND(Handgun!B140=6,Handgun!V140="Yes"),1,0)</f>
        <v>0</v>
      </c>
      <c r="J137">
        <f>IF(AND(Handgun!B140=7,Handgun!V140="Yes"),1,0)</f>
        <v>0</v>
      </c>
      <c r="K137">
        <f>IF(AND(Handgun!B140=8,Handgun!V140="Yes"),1,0)</f>
        <v>0</v>
      </c>
      <c r="M137">
        <f>IF(AND(Revolver!B140=1,Revolver!V140="Yes"),1,0)</f>
        <v>0</v>
      </c>
      <c r="N137">
        <f>IF(AND(Revolver!B140=1,Revolver!V140="Yes"),1,0)</f>
        <v>0</v>
      </c>
      <c r="O137">
        <f>IF(AND(Revolver!B140=1,Revolver!V140="Yes"),1,0)</f>
        <v>0</v>
      </c>
      <c r="P137">
        <f>IF(AND(Revolver!B140=1,Revolver!V140="Yes"),1,0)</f>
        <v>0</v>
      </c>
      <c r="Q137">
        <f>IF(AND(Revolver!B140=5,Revolver!V140="Yes"),1,0)</f>
        <v>0</v>
      </c>
      <c r="R137">
        <f>IF(AND(Revolver!B140=6,Revolver!V140="Yes"),1,0)</f>
        <v>0</v>
      </c>
      <c r="S137">
        <f>IF(AND(Revolver!B140=7,Revolver!V140="Yes"),1,0)</f>
        <v>0</v>
      </c>
      <c r="T137">
        <f>IF(AND(Revolver!B140=8,Revolver!V140="Yes"),1,0)</f>
        <v>0</v>
      </c>
      <c r="V137">
        <f>IF(AND(SMG!B141=1,SMG!V141="Yes"),1,0)</f>
        <v>0</v>
      </c>
      <c r="W137">
        <f>IF(AND(SMG!B141=2,SMG!V141="Yes"),1,0)</f>
        <v>0</v>
      </c>
      <c r="X137">
        <f>IF(AND(SMG!B141=3,SMG!V141="Yes"),1,0)</f>
        <v>0</v>
      </c>
      <c r="Y137">
        <f>IF(AND(SMG!B141=4,SMG!V141="Yes"),1,0)</f>
        <v>0</v>
      </c>
      <c r="Z137">
        <f>IF(AND(SMG!B141=5,SMG!V141="Yes"),1,0)</f>
        <v>0</v>
      </c>
      <c r="AA137">
        <f>IF(AND(SMG!B141=6,SMG!V141="Yes"),1,0)</f>
        <v>0</v>
      </c>
      <c r="AB137">
        <f>IF(AND(SMG!B141=7,SMG!V141="Yes"),1,0)</f>
        <v>0</v>
      </c>
      <c r="AC137">
        <f>IF(AND(SMG!B141=8,SMG!V141="Yes"),1,0)</f>
        <v>0</v>
      </c>
      <c r="AE137">
        <f>IF(AND(Rifle!B140=1,Rifle!V140="Yes"),1,0)</f>
        <v>0</v>
      </c>
      <c r="AF137">
        <f>IF(AND(Rifle!B140=2,Rifle!V140="Yes"),1,0)</f>
        <v>0</v>
      </c>
      <c r="AG137">
        <f>IF(AND(Rifle!B140=3,Rifle!V140="Yes"),1,0)</f>
        <v>0</v>
      </c>
      <c r="AH137">
        <f>IF(AND(Rifle!B140=4,Rifle!V140="Yes"),1,0)</f>
        <v>0</v>
      </c>
      <c r="AI137">
        <f>IF(AND(Rifle!B140=5,Rifle!V140="Yes"),1,0)</f>
        <v>0</v>
      </c>
      <c r="AJ137">
        <f>IF(AND(Rifle!B140=6,Rifle!V140="Yes"),1,0)</f>
        <v>0</v>
      </c>
      <c r="AK137">
        <f>IF(AND(Rifle!B140=7,Rifle!V140="Yes"),1,0)</f>
        <v>0</v>
      </c>
      <c r="AL137">
        <f>IF(AND(Rifle!B140=8,Rifle!V140="Yes"),1,0)</f>
        <v>0</v>
      </c>
      <c r="AN137">
        <f>IF(AND('Sniper Rifle'!B140=1,'Sniper Rifle'!V140="Yes"),1,0)</f>
        <v>0</v>
      </c>
      <c r="AO137">
        <f>IF(AND('Sniper Rifle'!B140=2,'Sniper Rifle'!V140="Yes"),1,0)</f>
        <v>0</v>
      </c>
      <c r="AP137">
        <f>IF(AND('Sniper Rifle'!B140=3,'Sniper Rifle'!V140="Yes"),1,0)</f>
        <v>0</v>
      </c>
      <c r="AQ137">
        <f>IF(AND('Sniper Rifle'!B140=4,'Sniper Rifle'!V140="Yes"),1,0)</f>
        <v>0</v>
      </c>
      <c r="AR137">
        <f>IF(AND('Sniper Rifle'!B140=5,'Sniper Rifle'!V140="Yes"),1,0)</f>
        <v>0</v>
      </c>
      <c r="AS137">
        <f>IF(AND('Sniper Rifle'!B140=6,'Sniper Rifle'!V140="Yes"),1,0)</f>
        <v>0</v>
      </c>
      <c r="AT137">
        <f>IF(AND('Sniper Rifle'!B140=7,'Sniper Rifle'!V140="Yes"),1,0)</f>
        <v>0</v>
      </c>
      <c r="AU137">
        <f>IF(AND('Sniper Rifle'!B140=8,'Sniper Rifle'!V140="Yes"),1,0)</f>
        <v>0</v>
      </c>
      <c r="AW137">
        <f>IF(AND('Spacer Rifle'!B140=1,'Spacer Rifle'!V140="Yes"),1,0)</f>
        <v>0</v>
      </c>
      <c r="AX137">
        <f>IF(AND('Spacer Rifle'!B140=2,'Spacer Rifle'!V140="Yes"),1,0)</f>
        <v>0</v>
      </c>
      <c r="AY137">
        <f>IF(AND('Spacer Rifle'!B140=3,'Spacer Rifle'!V140="Yes"),1,0)</f>
        <v>0</v>
      </c>
      <c r="AZ137">
        <f>IF(AND('Spacer Rifle'!B140=4,'Spacer Rifle'!V140="Yes"),1,0)</f>
        <v>0</v>
      </c>
      <c r="BA137">
        <f>IF(AND('Spacer Rifle'!B140=5,'Spacer Rifle'!V140="Yes"),1,0)</f>
        <v>0</v>
      </c>
      <c r="BB137">
        <f>IF(AND('Spacer Rifle'!B140=6,'Spacer Rifle'!V140="Yes"),1,0)</f>
        <v>0</v>
      </c>
      <c r="BC137">
        <f>IF(AND('Spacer Rifle'!B140=7,'Spacer Rifle'!V140="Yes"),1,0)</f>
        <v>0</v>
      </c>
      <c r="BD137">
        <f>IF(AND('Spacer Rifle'!B140=8,'Spacer Rifle'!V140="Yes"),1,0)</f>
        <v>0</v>
      </c>
      <c r="BF137">
        <f>IF(AND(LMG!B141=1,LMG!V141="Yes"),1,0)</f>
        <v>0</v>
      </c>
      <c r="BG137">
        <f>IF(AND(LMG!B141=2,LMG!V141="Yes"),1,0)</f>
        <v>0</v>
      </c>
      <c r="BH137">
        <f>IF(AND(LMG!B141=3,LMG!V141="Yes"),1,0)</f>
        <v>0</v>
      </c>
      <c r="BI137">
        <f>IF(AND(LMG!B141=4,LMG!V141="Yes"),1,0)</f>
        <v>0</v>
      </c>
      <c r="BJ137">
        <f>IF(AND(LMG!B141=5,LMG!V141="Yes"),1,0)</f>
        <v>0</v>
      </c>
      <c r="BK137">
        <f>IF(AND(LMG!B141=6,LMG!V141="Yes"),1,0)</f>
        <v>0</v>
      </c>
      <c r="BL137">
        <f>IF(AND(LMG!B141=7,LMG!V141="Yes"),1,0)</f>
        <v>0</v>
      </c>
      <c r="BM137">
        <f>IF(AND(LMG!B141=8,LMG!V141="Yes"),1,0)</f>
        <v>0</v>
      </c>
      <c r="BO137">
        <f>IF(AND(Shotgun!B141=1,Shotgun!V141="Yes"),1,0)</f>
        <v>0</v>
      </c>
      <c r="BP137">
        <f>IF(AND(Shotgun!B141=2,Shotgun!V141="Yes"),1,0)</f>
        <v>0</v>
      </c>
      <c r="BQ137">
        <f>IF(AND(Shotgun!B141=3,Shotgun!V141="Yes"),1,0)</f>
        <v>0</v>
      </c>
      <c r="BR137">
        <f>IF(AND(Shotgun!B141=4,Shotgun!V141="Yes"),1,0)</f>
        <v>0</v>
      </c>
      <c r="BS137">
        <f>IF(AND(Shotgun!B141=5,Shotgun!V141="Yes"),1,0)</f>
        <v>0</v>
      </c>
      <c r="BT137">
        <f>IF(AND(Shotgun!B141=6,Shotgun!V141="Yes"),1,0)</f>
        <v>0</v>
      </c>
      <c r="BU137">
        <f>IF(AND(Shotgun!B141=7,Shotgun!V141="Yes"),1,0)</f>
        <v>0</v>
      </c>
      <c r="BV137">
        <f>IF(AND(Shotgun!B141=8,Shotgun!V141="Yes"),1,0)</f>
        <v>0</v>
      </c>
      <c r="BX137">
        <f>IF(AND(Melee!B139=1,Melee!S139="Yes"),1,0)</f>
        <v>0</v>
      </c>
      <c r="BY137">
        <f>IF(AND(Melee!B139=2,Melee!S139="Yes"),1,0)</f>
        <v>0</v>
      </c>
      <c r="BZ137">
        <f>IF(AND(Melee!B139=3,Melee!S139="Yes"),1,0)</f>
        <v>0</v>
      </c>
      <c r="CA137">
        <f>IF(AND(Melee!B139=4,Melee!S139="Yes"),1,0)</f>
        <v>0</v>
      </c>
      <c r="CB137">
        <f>IF(AND(Melee!B139=5,Melee!S139="Yes"),1,0)</f>
        <v>0</v>
      </c>
      <c r="CC137">
        <f>IF(AND(Melee!B139=6,Melee!S139="Yes"),1,0)</f>
        <v>0</v>
      </c>
      <c r="CD137">
        <f>IF(AND(Melee!B139=7,Melee!S139="Yes"),1,0)</f>
        <v>0</v>
      </c>
      <c r="CE137">
        <f>IF(AND(Melee!B139=8,Melee!S139="Yes"),1,0)</f>
        <v>0</v>
      </c>
      <c r="CG137">
        <f>IF(AND(Misc!B138=1,Misc!O138="Yes"),1,0)</f>
        <v>0</v>
      </c>
      <c r="CH137">
        <f>IF(AND(Misc!B138=2,Misc!O138="Yes"),1,0)</f>
        <v>0</v>
      </c>
      <c r="CI137">
        <f>IF(AND(Misc!B138=3,Misc!O138="Yes"),1,0)</f>
        <v>0</v>
      </c>
      <c r="CJ137">
        <f>IF(AND(Misc!B138=4,Misc!O138="Yes"),1,0)</f>
        <v>0</v>
      </c>
      <c r="CK137">
        <f>IF(AND(Misc!B138=5,Misc!O138="Yes"),1,0)</f>
        <v>0</v>
      </c>
      <c r="CL137">
        <f>IF(AND(Misc!B138=6,Misc!O138="Yes"),1,0)</f>
        <v>0</v>
      </c>
      <c r="CM137">
        <f>IF(AND(Misc!B138=7,Misc!O138="Yes"),1,0)</f>
        <v>0</v>
      </c>
      <c r="CN137">
        <f>IF(AND(Misc!B138=8,Misc!O138="Yes"),1,0)</f>
        <v>0</v>
      </c>
    </row>
    <row r="138" spans="4:92">
      <c r="D138">
        <f>IF(AND(Handgun!B141=1,Handgun!V141="Yes"),1,0)</f>
        <v>0</v>
      </c>
      <c r="E138">
        <f>IF(AND(Handgun!B141=2,Handgun!V141="Yes"),1,0)</f>
        <v>0</v>
      </c>
      <c r="F138">
        <f>IF(AND(Handgun!B141=3,Handgun!V141="Yes"),1,0)</f>
        <v>0</v>
      </c>
      <c r="G138">
        <f>IF(AND(Handgun!B141=4,Handgun!V141="Yes"),1,0)</f>
        <v>0</v>
      </c>
      <c r="H138">
        <f>IF(AND(Handgun!B141=5,Handgun!V141="Yes"),1,0)</f>
        <v>0</v>
      </c>
      <c r="I138">
        <f>IF(AND(Handgun!B141=6,Handgun!V141="Yes"),1,0)</f>
        <v>0</v>
      </c>
      <c r="J138">
        <f>IF(AND(Handgun!B141=7,Handgun!V141="Yes"),1,0)</f>
        <v>0</v>
      </c>
      <c r="K138">
        <f>IF(AND(Handgun!B141=8,Handgun!V141="Yes"),1,0)</f>
        <v>0</v>
      </c>
      <c r="M138">
        <f>IF(AND(Revolver!B141=1,Revolver!V141="Yes"),1,0)</f>
        <v>0</v>
      </c>
      <c r="N138">
        <f>IF(AND(Revolver!B141=1,Revolver!V141="Yes"),1,0)</f>
        <v>0</v>
      </c>
      <c r="O138">
        <f>IF(AND(Revolver!B141=1,Revolver!V141="Yes"),1,0)</f>
        <v>0</v>
      </c>
      <c r="P138">
        <f>IF(AND(Revolver!B141=1,Revolver!V141="Yes"),1,0)</f>
        <v>0</v>
      </c>
      <c r="Q138">
        <f>IF(AND(Revolver!B141=5,Revolver!V141="Yes"),1,0)</f>
        <v>0</v>
      </c>
      <c r="R138">
        <f>IF(AND(Revolver!B141=6,Revolver!V141="Yes"),1,0)</f>
        <v>0</v>
      </c>
      <c r="S138">
        <f>IF(AND(Revolver!B141=7,Revolver!V141="Yes"),1,0)</f>
        <v>0</v>
      </c>
      <c r="T138">
        <f>IF(AND(Revolver!B141=8,Revolver!V141="Yes"),1,0)</f>
        <v>0</v>
      </c>
      <c r="V138">
        <f>IF(AND(SMG!B142=1,SMG!V142="Yes"),1,0)</f>
        <v>0</v>
      </c>
      <c r="W138">
        <f>IF(AND(SMG!B142=2,SMG!V142="Yes"),1,0)</f>
        <v>0</v>
      </c>
      <c r="X138">
        <f>IF(AND(SMG!B142=3,SMG!V142="Yes"),1,0)</f>
        <v>0</v>
      </c>
      <c r="Y138">
        <f>IF(AND(SMG!B142=4,SMG!V142="Yes"),1,0)</f>
        <v>0</v>
      </c>
      <c r="Z138">
        <f>IF(AND(SMG!B142=5,SMG!V142="Yes"),1,0)</f>
        <v>0</v>
      </c>
      <c r="AA138">
        <f>IF(AND(SMG!B142=6,SMG!V142="Yes"),1,0)</f>
        <v>0</v>
      </c>
      <c r="AB138">
        <f>IF(AND(SMG!B142=7,SMG!V142="Yes"),1,0)</f>
        <v>0</v>
      </c>
      <c r="AC138">
        <f>IF(AND(SMG!B142=8,SMG!V142="Yes"),1,0)</f>
        <v>0</v>
      </c>
      <c r="AE138">
        <f>IF(AND(Rifle!B141=1,Rifle!V141="Yes"),1,0)</f>
        <v>0</v>
      </c>
      <c r="AF138">
        <f>IF(AND(Rifle!B141=2,Rifle!V141="Yes"),1,0)</f>
        <v>0</v>
      </c>
      <c r="AG138">
        <f>IF(AND(Rifle!B141=3,Rifle!V141="Yes"),1,0)</f>
        <v>0</v>
      </c>
      <c r="AH138">
        <f>IF(AND(Rifle!B141=4,Rifle!V141="Yes"),1,0)</f>
        <v>0</v>
      </c>
      <c r="AI138">
        <f>IF(AND(Rifle!B141=5,Rifle!V141="Yes"),1,0)</f>
        <v>0</v>
      </c>
      <c r="AJ138">
        <f>IF(AND(Rifle!B141=6,Rifle!V141="Yes"),1,0)</f>
        <v>0</v>
      </c>
      <c r="AK138">
        <f>IF(AND(Rifle!B141=7,Rifle!V141="Yes"),1,0)</f>
        <v>0</v>
      </c>
      <c r="AL138">
        <f>IF(AND(Rifle!B141=8,Rifle!V141="Yes"),1,0)</f>
        <v>0</v>
      </c>
      <c r="AN138">
        <f>IF(AND('Sniper Rifle'!B141=1,'Sniper Rifle'!V141="Yes"),1,0)</f>
        <v>0</v>
      </c>
      <c r="AO138">
        <f>IF(AND('Sniper Rifle'!B141=2,'Sniper Rifle'!V141="Yes"),1,0)</f>
        <v>0</v>
      </c>
      <c r="AP138">
        <f>IF(AND('Sniper Rifle'!B141=3,'Sniper Rifle'!V141="Yes"),1,0)</f>
        <v>0</v>
      </c>
      <c r="AQ138">
        <f>IF(AND('Sniper Rifle'!B141=4,'Sniper Rifle'!V141="Yes"),1,0)</f>
        <v>0</v>
      </c>
      <c r="AR138">
        <f>IF(AND('Sniper Rifle'!B141=5,'Sniper Rifle'!V141="Yes"),1,0)</f>
        <v>0</v>
      </c>
      <c r="AS138">
        <f>IF(AND('Sniper Rifle'!B141=6,'Sniper Rifle'!V141="Yes"),1,0)</f>
        <v>0</v>
      </c>
      <c r="AT138">
        <f>IF(AND('Sniper Rifle'!B141=7,'Sniper Rifle'!V141="Yes"),1,0)</f>
        <v>0</v>
      </c>
      <c r="AU138">
        <f>IF(AND('Sniper Rifle'!B141=8,'Sniper Rifle'!V141="Yes"),1,0)</f>
        <v>0</v>
      </c>
      <c r="AW138">
        <f>IF(AND('Spacer Rifle'!B141=1,'Spacer Rifle'!V141="Yes"),1,0)</f>
        <v>0</v>
      </c>
      <c r="AX138">
        <f>IF(AND('Spacer Rifle'!B141=2,'Spacer Rifle'!V141="Yes"),1,0)</f>
        <v>0</v>
      </c>
      <c r="AY138">
        <f>IF(AND('Spacer Rifle'!B141=3,'Spacer Rifle'!V141="Yes"),1,0)</f>
        <v>0</v>
      </c>
      <c r="AZ138">
        <f>IF(AND('Spacer Rifle'!B141=4,'Spacer Rifle'!V141="Yes"),1,0)</f>
        <v>0</v>
      </c>
      <c r="BA138">
        <f>IF(AND('Spacer Rifle'!B141=5,'Spacer Rifle'!V141="Yes"),1,0)</f>
        <v>0</v>
      </c>
      <c r="BB138">
        <f>IF(AND('Spacer Rifle'!B141=6,'Spacer Rifle'!V141="Yes"),1,0)</f>
        <v>0</v>
      </c>
      <c r="BC138">
        <f>IF(AND('Spacer Rifle'!B141=7,'Spacer Rifle'!V141="Yes"),1,0)</f>
        <v>0</v>
      </c>
      <c r="BD138">
        <f>IF(AND('Spacer Rifle'!B141=8,'Spacer Rifle'!V141="Yes"),1,0)</f>
        <v>0</v>
      </c>
      <c r="BF138">
        <f>IF(AND(LMG!B142=1,LMG!V142="Yes"),1,0)</f>
        <v>0</v>
      </c>
      <c r="BG138">
        <f>IF(AND(LMG!B142=2,LMG!V142="Yes"),1,0)</f>
        <v>0</v>
      </c>
      <c r="BH138">
        <f>IF(AND(LMG!B142=3,LMG!V142="Yes"),1,0)</f>
        <v>0</v>
      </c>
      <c r="BI138">
        <f>IF(AND(LMG!B142=4,LMG!V142="Yes"),1,0)</f>
        <v>0</v>
      </c>
      <c r="BJ138">
        <f>IF(AND(LMG!B142=5,LMG!V142="Yes"),1,0)</f>
        <v>0</v>
      </c>
      <c r="BK138">
        <f>IF(AND(LMG!B142=6,LMG!V142="Yes"),1,0)</f>
        <v>0</v>
      </c>
      <c r="BL138">
        <f>IF(AND(LMG!B142=7,LMG!V142="Yes"),1,0)</f>
        <v>0</v>
      </c>
      <c r="BM138">
        <f>IF(AND(LMG!B142=8,LMG!V142="Yes"),1,0)</f>
        <v>0</v>
      </c>
      <c r="BO138">
        <f>IF(AND(Shotgun!B142=1,Shotgun!V142="Yes"),1,0)</f>
        <v>0</v>
      </c>
      <c r="BP138">
        <f>IF(AND(Shotgun!B142=2,Shotgun!V142="Yes"),1,0)</f>
        <v>0</v>
      </c>
      <c r="BQ138">
        <f>IF(AND(Shotgun!B142=3,Shotgun!V142="Yes"),1,0)</f>
        <v>0</v>
      </c>
      <c r="BR138">
        <f>IF(AND(Shotgun!B142=4,Shotgun!V142="Yes"),1,0)</f>
        <v>0</v>
      </c>
      <c r="BS138">
        <f>IF(AND(Shotgun!B142=5,Shotgun!V142="Yes"),1,0)</f>
        <v>0</v>
      </c>
      <c r="BT138">
        <f>IF(AND(Shotgun!B142=6,Shotgun!V142="Yes"),1,0)</f>
        <v>0</v>
      </c>
      <c r="BU138">
        <f>IF(AND(Shotgun!B142=7,Shotgun!V142="Yes"),1,0)</f>
        <v>0</v>
      </c>
      <c r="BV138">
        <f>IF(AND(Shotgun!B142=8,Shotgun!V142="Yes"),1,0)</f>
        <v>0</v>
      </c>
      <c r="BX138">
        <f>IF(AND(Melee!B140=1,Melee!S140="Yes"),1,0)</f>
        <v>0</v>
      </c>
      <c r="BY138">
        <f>IF(AND(Melee!B140=2,Melee!S140="Yes"),1,0)</f>
        <v>0</v>
      </c>
      <c r="BZ138">
        <f>IF(AND(Melee!B140=3,Melee!S140="Yes"),1,0)</f>
        <v>0</v>
      </c>
      <c r="CA138">
        <f>IF(AND(Melee!B140=4,Melee!S140="Yes"),1,0)</f>
        <v>0</v>
      </c>
      <c r="CB138">
        <f>IF(AND(Melee!B140=5,Melee!S140="Yes"),1,0)</f>
        <v>0</v>
      </c>
      <c r="CC138">
        <f>IF(AND(Melee!B140=6,Melee!S140="Yes"),1,0)</f>
        <v>0</v>
      </c>
      <c r="CD138">
        <f>IF(AND(Melee!B140=7,Melee!S140="Yes"),1,0)</f>
        <v>0</v>
      </c>
      <c r="CE138">
        <f>IF(AND(Melee!B140=8,Melee!S140="Yes"),1,0)</f>
        <v>0</v>
      </c>
      <c r="CG138">
        <f>IF(AND(Misc!B139=1,Misc!O139="Yes"),1,0)</f>
        <v>0</v>
      </c>
      <c r="CH138">
        <f>IF(AND(Misc!B139=2,Misc!O139="Yes"),1,0)</f>
        <v>0</v>
      </c>
      <c r="CI138">
        <f>IF(AND(Misc!B139=3,Misc!O139="Yes"),1,0)</f>
        <v>0</v>
      </c>
      <c r="CJ138">
        <f>IF(AND(Misc!B139=4,Misc!O139="Yes"),1,0)</f>
        <v>0</v>
      </c>
      <c r="CK138">
        <f>IF(AND(Misc!B139=5,Misc!O139="Yes"),1,0)</f>
        <v>0</v>
      </c>
      <c r="CL138">
        <f>IF(AND(Misc!B139=6,Misc!O139="Yes"),1,0)</f>
        <v>0</v>
      </c>
      <c r="CM138">
        <f>IF(AND(Misc!B139=7,Misc!O139="Yes"),1,0)</f>
        <v>0</v>
      </c>
      <c r="CN138">
        <f>IF(AND(Misc!B139=8,Misc!O139="Yes"),1,0)</f>
        <v>0</v>
      </c>
    </row>
    <row r="139" spans="4:92">
      <c r="D139">
        <f>IF(AND(Handgun!B142=1,Handgun!V142="Yes"),1,0)</f>
        <v>0</v>
      </c>
      <c r="E139">
        <f>IF(AND(Handgun!B142=2,Handgun!V142="Yes"),1,0)</f>
        <v>0</v>
      </c>
      <c r="F139">
        <f>IF(AND(Handgun!B142=3,Handgun!V142="Yes"),1,0)</f>
        <v>0</v>
      </c>
      <c r="G139">
        <f>IF(AND(Handgun!B142=4,Handgun!V142="Yes"),1,0)</f>
        <v>0</v>
      </c>
      <c r="H139">
        <f>IF(AND(Handgun!B142=5,Handgun!V142="Yes"),1,0)</f>
        <v>0</v>
      </c>
      <c r="I139">
        <f>IF(AND(Handgun!B142=6,Handgun!V142="Yes"),1,0)</f>
        <v>0</v>
      </c>
      <c r="J139">
        <f>IF(AND(Handgun!B142=7,Handgun!V142="Yes"),1,0)</f>
        <v>0</v>
      </c>
      <c r="K139">
        <f>IF(AND(Handgun!B142=8,Handgun!V142="Yes"),1,0)</f>
        <v>0</v>
      </c>
      <c r="M139">
        <f>IF(AND(Revolver!B142=1,Revolver!V142="Yes"),1,0)</f>
        <v>0</v>
      </c>
      <c r="N139">
        <f>IF(AND(Revolver!B142=1,Revolver!V142="Yes"),1,0)</f>
        <v>0</v>
      </c>
      <c r="O139">
        <f>IF(AND(Revolver!B142=1,Revolver!V142="Yes"),1,0)</f>
        <v>0</v>
      </c>
      <c r="P139">
        <f>IF(AND(Revolver!B142=1,Revolver!V142="Yes"),1,0)</f>
        <v>0</v>
      </c>
      <c r="Q139">
        <f>IF(AND(Revolver!B142=5,Revolver!V142="Yes"),1,0)</f>
        <v>0</v>
      </c>
      <c r="R139">
        <f>IF(AND(Revolver!B142=6,Revolver!V142="Yes"),1,0)</f>
        <v>0</v>
      </c>
      <c r="S139">
        <f>IF(AND(Revolver!B142=7,Revolver!V142="Yes"),1,0)</f>
        <v>0</v>
      </c>
      <c r="T139">
        <f>IF(AND(Revolver!B142=8,Revolver!V142="Yes"),1,0)</f>
        <v>0</v>
      </c>
      <c r="V139">
        <f>IF(AND(SMG!B143=1,SMG!V143="Yes"),1,0)</f>
        <v>0</v>
      </c>
      <c r="W139">
        <f>IF(AND(SMG!B143=2,SMG!V143="Yes"),1,0)</f>
        <v>0</v>
      </c>
      <c r="X139">
        <f>IF(AND(SMG!B143=3,SMG!V143="Yes"),1,0)</f>
        <v>0</v>
      </c>
      <c r="Y139">
        <f>IF(AND(SMG!B143=4,SMG!V143="Yes"),1,0)</f>
        <v>0</v>
      </c>
      <c r="Z139">
        <f>IF(AND(SMG!B143=5,SMG!V143="Yes"),1,0)</f>
        <v>0</v>
      </c>
      <c r="AA139">
        <f>IF(AND(SMG!B143=6,SMG!V143="Yes"),1,0)</f>
        <v>0</v>
      </c>
      <c r="AB139">
        <f>IF(AND(SMG!B143=7,SMG!V143="Yes"),1,0)</f>
        <v>0</v>
      </c>
      <c r="AC139">
        <f>IF(AND(SMG!B143=8,SMG!V143="Yes"),1,0)</f>
        <v>0</v>
      </c>
      <c r="AE139">
        <f>IF(AND(Rifle!B142=1,Rifle!V142="Yes"),1,0)</f>
        <v>0</v>
      </c>
      <c r="AF139">
        <f>IF(AND(Rifle!B142=2,Rifle!V142="Yes"),1,0)</f>
        <v>0</v>
      </c>
      <c r="AG139">
        <f>IF(AND(Rifle!B142=3,Rifle!V142="Yes"),1,0)</f>
        <v>0</v>
      </c>
      <c r="AH139">
        <f>IF(AND(Rifle!B142=4,Rifle!V142="Yes"),1,0)</f>
        <v>0</v>
      </c>
      <c r="AI139">
        <f>IF(AND(Rifle!B142=5,Rifle!V142="Yes"),1,0)</f>
        <v>0</v>
      </c>
      <c r="AJ139">
        <f>IF(AND(Rifle!B142=6,Rifle!V142="Yes"),1,0)</f>
        <v>0</v>
      </c>
      <c r="AK139">
        <f>IF(AND(Rifle!B142=7,Rifle!V142="Yes"),1,0)</f>
        <v>0</v>
      </c>
      <c r="AL139">
        <f>IF(AND(Rifle!B142=8,Rifle!V142="Yes"),1,0)</f>
        <v>0</v>
      </c>
      <c r="AN139">
        <f>IF(AND('Sniper Rifle'!B142=1,'Sniper Rifle'!V142="Yes"),1,0)</f>
        <v>0</v>
      </c>
      <c r="AO139">
        <f>IF(AND('Sniper Rifle'!B142=2,'Sniper Rifle'!V142="Yes"),1,0)</f>
        <v>0</v>
      </c>
      <c r="AP139">
        <f>IF(AND('Sniper Rifle'!B142=3,'Sniper Rifle'!V142="Yes"),1,0)</f>
        <v>0</v>
      </c>
      <c r="AQ139">
        <f>IF(AND('Sniper Rifle'!B142=4,'Sniper Rifle'!V142="Yes"),1,0)</f>
        <v>0</v>
      </c>
      <c r="AR139">
        <f>IF(AND('Sniper Rifle'!B142=5,'Sniper Rifle'!V142="Yes"),1,0)</f>
        <v>0</v>
      </c>
      <c r="AS139">
        <f>IF(AND('Sniper Rifle'!B142=6,'Sniper Rifle'!V142="Yes"),1,0)</f>
        <v>0</v>
      </c>
      <c r="AT139">
        <f>IF(AND('Sniper Rifle'!B142=7,'Sniper Rifle'!V142="Yes"),1,0)</f>
        <v>0</v>
      </c>
      <c r="AU139">
        <f>IF(AND('Sniper Rifle'!B142=8,'Sniper Rifle'!V142="Yes"),1,0)</f>
        <v>0</v>
      </c>
      <c r="AW139">
        <f>IF(AND('Spacer Rifle'!B142=1,'Spacer Rifle'!V142="Yes"),1,0)</f>
        <v>0</v>
      </c>
      <c r="AX139">
        <f>IF(AND('Spacer Rifle'!B142=2,'Spacer Rifle'!V142="Yes"),1,0)</f>
        <v>0</v>
      </c>
      <c r="AY139">
        <f>IF(AND('Spacer Rifle'!B142=3,'Spacer Rifle'!V142="Yes"),1,0)</f>
        <v>0</v>
      </c>
      <c r="AZ139">
        <f>IF(AND('Spacer Rifle'!B142=4,'Spacer Rifle'!V142="Yes"),1,0)</f>
        <v>0</v>
      </c>
      <c r="BA139">
        <f>IF(AND('Spacer Rifle'!B142=5,'Spacer Rifle'!V142="Yes"),1,0)</f>
        <v>0</v>
      </c>
      <c r="BB139">
        <f>IF(AND('Spacer Rifle'!B142=6,'Spacer Rifle'!V142="Yes"),1,0)</f>
        <v>0</v>
      </c>
      <c r="BC139">
        <f>IF(AND('Spacer Rifle'!B142=7,'Spacer Rifle'!V142="Yes"),1,0)</f>
        <v>0</v>
      </c>
      <c r="BD139">
        <f>IF(AND('Spacer Rifle'!B142=8,'Spacer Rifle'!V142="Yes"),1,0)</f>
        <v>0</v>
      </c>
      <c r="BF139">
        <f>IF(AND(LMG!B143=1,LMG!V143="Yes"),1,0)</f>
        <v>0</v>
      </c>
      <c r="BG139">
        <f>IF(AND(LMG!B143=2,LMG!V143="Yes"),1,0)</f>
        <v>0</v>
      </c>
      <c r="BH139">
        <f>IF(AND(LMG!B143=3,LMG!V143="Yes"),1,0)</f>
        <v>0</v>
      </c>
      <c r="BI139">
        <f>IF(AND(LMG!B143=4,LMG!V143="Yes"),1,0)</f>
        <v>0</v>
      </c>
      <c r="BJ139">
        <f>IF(AND(LMG!B143=5,LMG!V143="Yes"),1,0)</f>
        <v>0</v>
      </c>
      <c r="BK139">
        <f>IF(AND(LMG!B143=6,LMG!V143="Yes"),1,0)</f>
        <v>0</v>
      </c>
      <c r="BL139">
        <f>IF(AND(LMG!B143=7,LMG!V143="Yes"),1,0)</f>
        <v>0</v>
      </c>
      <c r="BM139">
        <f>IF(AND(LMG!B143=8,LMG!V143="Yes"),1,0)</f>
        <v>0</v>
      </c>
      <c r="BO139">
        <f>IF(AND(Shotgun!B143=1,Shotgun!V143="Yes"),1,0)</f>
        <v>0</v>
      </c>
      <c r="BP139">
        <f>IF(AND(Shotgun!B143=2,Shotgun!V143="Yes"),1,0)</f>
        <v>0</v>
      </c>
      <c r="BQ139">
        <f>IF(AND(Shotgun!B143=3,Shotgun!V143="Yes"),1,0)</f>
        <v>0</v>
      </c>
      <c r="BR139">
        <f>IF(AND(Shotgun!B143=4,Shotgun!V143="Yes"),1,0)</f>
        <v>0</v>
      </c>
      <c r="BS139">
        <f>IF(AND(Shotgun!B143=5,Shotgun!V143="Yes"),1,0)</f>
        <v>0</v>
      </c>
      <c r="BT139">
        <f>IF(AND(Shotgun!B143=6,Shotgun!V143="Yes"),1,0)</f>
        <v>0</v>
      </c>
      <c r="BU139">
        <f>IF(AND(Shotgun!B143=7,Shotgun!V143="Yes"),1,0)</f>
        <v>0</v>
      </c>
      <c r="BV139">
        <f>IF(AND(Shotgun!B143=8,Shotgun!V143="Yes"),1,0)</f>
        <v>0</v>
      </c>
      <c r="BX139">
        <f>IF(AND(Melee!B141=1,Melee!S141="Yes"),1,0)</f>
        <v>0</v>
      </c>
      <c r="BY139">
        <f>IF(AND(Melee!B141=2,Melee!S141="Yes"),1,0)</f>
        <v>0</v>
      </c>
      <c r="BZ139">
        <f>IF(AND(Melee!B141=3,Melee!S141="Yes"),1,0)</f>
        <v>0</v>
      </c>
      <c r="CA139">
        <f>IF(AND(Melee!B141=4,Melee!S141="Yes"),1,0)</f>
        <v>0</v>
      </c>
      <c r="CB139">
        <f>IF(AND(Melee!B141=5,Melee!S141="Yes"),1,0)</f>
        <v>0</v>
      </c>
      <c r="CC139">
        <f>IF(AND(Melee!B141=6,Melee!S141="Yes"),1,0)</f>
        <v>0</v>
      </c>
      <c r="CD139">
        <f>IF(AND(Melee!B141=7,Melee!S141="Yes"),1,0)</f>
        <v>0</v>
      </c>
      <c r="CE139">
        <f>IF(AND(Melee!B141=8,Melee!S141="Yes"),1,0)</f>
        <v>0</v>
      </c>
      <c r="CG139">
        <f>IF(AND(Misc!B140=1,Misc!O140="Yes"),1,0)</f>
        <v>0</v>
      </c>
      <c r="CH139">
        <f>IF(AND(Misc!B140=2,Misc!O140="Yes"),1,0)</f>
        <v>0</v>
      </c>
      <c r="CI139">
        <f>IF(AND(Misc!B140=3,Misc!O140="Yes"),1,0)</f>
        <v>0</v>
      </c>
      <c r="CJ139">
        <f>IF(AND(Misc!B140=4,Misc!O140="Yes"),1,0)</f>
        <v>0</v>
      </c>
      <c r="CK139">
        <f>IF(AND(Misc!B140=5,Misc!O140="Yes"),1,0)</f>
        <v>0</v>
      </c>
      <c r="CL139">
        <f>IF(AND(Misc!B140=6,Misc!O140="Yes"),1,0)</f>
        <v>0</v>
      </c>
      <c r="CM139">
        <f>IF(AND(Misc!B140=7,Misc!O140="Yes"),1,0)</f>
        <v>0</v>
      </c>
      <c r="CN139">
        <f>IF(AND(Misc!B140=8,Misc!O140="Yes"),1,0)</f>
        <v>0</v>
      </c>
    </row>
    <row r="140" spans="4:92">
      <c r="D140">
        <f>IF(AND(Handgun!B143=1,Handgun!V143="Yes"),1,0)</f>
        <v>0</v>
      </c>
      <c r="E140">
        <f>IF(AND(Handgun!B143=2,Handgun!V143="Yes"),1,0)</f>
        <v>0</v>
      </c>
      <c r="F140">
        <f>IF(AND(Handgun!B143=3,Handgun!V143="Yes"),1,0)</f>
        <v>0</v>
      </c>
      <c r="G140">
        <f>IF(AND(Handgun!B143=4,Handgun!V143="Yes"),1,0)</f>
        <v>0</v>
      </c>
      <c r="H140">
        <f>IF(AND(Handgun!B143=5,Handgun!V143="Yes"),1,0)</f>
        <v>0</v>
      </c>
      <c r="I140">
        <f>IF(AND(Handgun!B143=6,Handgun!V143="Yes"),1,0)</f>
        <v>0</v>
      </c>
      <c r="J140">
        <f>IF(AND(Handgun!B143=7,Handgun!V143="Yes"),1,0)</f>
        <v>0</v>
      </c>
      <c r="K140">
        <f>IF(AND(Handgun!B143=8,Handgun!V143="Yes"),1,0)</f>
        <v>0</v>
      </c>
      <c r="M140">
        <f>IF(AND(Revolver!B143=1,Revolver!V143="Yes"),1,0)</f>
        <v>0</v>
      </c>
      <c r="N140">
        <f>IF(AND(Revolver!B143=1,Revolver!V143="Yes"),1,0)</f>
        <v>0</v>
      </c>
      <c r="O140">
        <f>IF(AND(Revolver!B143=1,Revolver!V143="Yes"),1,0)</f>
        <v>0</v>
      </c>
      <c r="P140">
        <f>IF(AND(Revolver!B143=1,Revolver!V143="Yes"),1,0)</f>
        <v>0</v>
      </c>
      <c r="Q140">
        <f>IF(AND(Revolver!B143=5,Revolver!V143="Yes"),1,0)</f>
        <v>0</v>
      </c>
      <c r="R140">
        <f>IF(AND(Revolver!B143=6,Revolver!V143="Yes"),1,0)</f>
        <v>0</v>
      </c>
      <c r="S140">
        <f>IF(AND(Revolver!B143=7,Revolver!V143="Yes"),1,0)</f>
        <v>0</v>
      </c>
      <c r="T140">
        <f>IF(AND(Revolver!B143=8,Revolver!V143="Yes"),1,0)</f>
        <v>0</v>
      </c>
      <c r="V140">
        <f>IF(AND(SMG!B144=1,SMG!V144="Yes"),1,0)</f>
        <v>0</v>
      </c>
      <c r="W140">
        <f>IF(AND(SMG!B144=2,SMG!V144="Yes"),1,0)</f>
        <v>0</v>
      </c>
      <c r="X140">
        <f>IF(AND(SMG!B144=3,SMG!V144="Yes"),1,0)</f>
        <v>0</v>
      </c>
      <c r="Y140">
        <f>IF(AND(SMG!B144=4,SMG!V144="Yes"),1,0)</f>
        <v>0</v>
      </c>
      <c r="Z140">
        <f>IF(AND(SMG!B144=5,SMG!V144="Yes"),1,0)</f>
        <v>0</v>
      </c>
      <c r="AA140">
        <f>IF(AND(SMG!B144=6,SMG!V144="Yes"),1,0)</f>
        <v>0</v>
      </c>
      <c r="AB140">
        <f>IF(AND(SMG!B144=7,SMG!V144="Yes"),1,0)</f>
        <v>0</v>
      </c>
      <c r="AC140">
        <f>IF(AND(SMG!B144=8,SMG!V144="Yes"),1,0)</f>
        <v>0</v>
      </c>
      <c r="AE140">
        <f>IF(AND(Rifle!B143=1,Rifle!V143="Yes"),1,0)</f>
        <v>0</v>
      </c>
      <c r="AF140">
        <f>IF(AND(Rifle!B143=2,Rifle!V143="Yes"),1,0)</f>
        <v>0</v>
      </c>
      <c r="AG140">
        <f>IF(AND(Rifle!B143=3,Rifle!V143="Yes"),1,0)</f>
        <v>0</v>
      </c>
      <c r="AH140">
        <f>IF(AND(Rifle!B143=4,Rifle!V143="Yes"),1,0)</f>
        <v>0</v>
      </c>
      <c r="AI140">
        <f>IF(AND(Rifle!B143=5,Rifle!V143="Yes"),1,0)</f>
        <v>0</v>
      </c>
      <c r="AJ140">
        <f>IF(AND(Rifle!B143=6,Rifle!V143="Yes"),1,0)</f>
        <v>0</v>
      </c>
      <c r="AK140">
        <f>IF(AND(Rifle!B143=7,Rifle!V143="Yes"),1,0)</f>
        <v>0</v>
      </c>
      <c r="AL140">
        <f>IF(AND(Rifle!B143=8,Rifle!V143="Yes"),1,0)</f>
        <v>0</v>
      </c>
      <c r="AN140">
        <f>IF(AND('Sniper Rifle'!B143=1,'Sniper Rifle'!V143="Yes"),1,0)</f>
        <v>0</v>
      </c>
      <c r="AO140">
        <f>IF(AND('Sniper Rifle'!B143=2,'Sniper Rifle'!V143="Yes"),1,0)</f>
        <v>0</v>
      </c>
      <c r="AP140">
        <f>IF(AND('Sniper Rifle'!B143=3,'Sniper Rifle'!V143="Yes"),1,0)</f>
        <v>0</v>
      </c>
      <c r="AQ140">
        <f>IF(AND('Sniper Rifle'!B143=4,'Sniper Rifle'!V143="Yes"),1,0)</f>
        <v>0</v>
      </c>
      <c r="AR140">
        <f>IF(AND('Sniper Rifle'!B143=5,'Sniper Rifle'!V143="Yes"),1,0)</f>
        <v>0</v>
      </c>
      <c r="AS140">
        <f>IF(AND('Sniper Rifle'!B143=6,'Sniper Rifle'!V143="Yes"),1,0)</f>
        <v>0</v>
      </c>
      <c r="AT140">
        <f>IF(AND('Sniper Rifle'!B143=7,'Sniper Rifle'!V143="Yes"),1,0)</f>
        <v>0</v>
      </c>
      <c r="AU140">
        <f>IF(AND('Sniper Rifle'!B143=8,'Sniper Rifle'!V143="Yes"),1,0)</f>
        <v>0</v>
      </c>
      <c r="AW140">
        <f>IF(AND('Spacer Rifle'!B143=1,'Spacer Rifle'!V143="Yes"),1,0)</f>
        <v>0</v>
      </c>
      <c r="AX140">
        <f>IF(AND('Spacer Rifle'!B143=2,'Spacer Rifle'!V143="Yes"),1,0)</f>
        <v>0</v>
      </c>
      <c r="AY140">
        <f>IF(AND('Spacer Rifle'!B143=3,'Spacer Rifle'!V143="Yes"),1,0)</f>
        <v>0</v>
      </c>
      <c r="AZ140">
        <f>IF(AND('Spacer Rifle'!B143=4,'Spacer Rifle'!V143="Yes"),1,0)</f>
        <v>0</v>
      </c>
      <c r="BA140">
        <f>IF(AND('Spacer Rifle'!B143=5,'Spacer Rifle'!V143="Yes"),1,0)</f>
        <v>0</v>
      </c>
      <c r="BB140">
        <f>IF(AND('Spacer Rifle'!B143=6,'Spacer Rifle'!V143="Yes"),1,0)</f>
        <v>0</v>
      </c>
      <c r="BC140">
        <f>IF(AND('Spacer Rifle'!B143=7,'Spacer Rifle'!V143="Yes"),1,0)</f>
        <v>0</v>
      </c>
      <c r="BD140">
        <f>IF(AND('Spacer Rifle'!B143=8,'Spacer Rifle'!V143="Yes"),1,0)</f>
        <v>0</v>
      </c>
      <c r="BF140">
        <f>IF(AND(LMG!B144=1,LMG!V144="Yes"),1,0)</f>
        <v>0</v>
      </c>
      <c r="BG140">
        <f>IF(AND(LMG!B144=2,LMG!V144="Yes"),1,0)</f>
        <v>0</v>
      </c>
      <c r="BH140">
        <f>IF(AND(LMG!B144=3,LMG!V144="Yes"),1,0)</f>
        <v>0</v>
      </c>
      <c r="BI140">
        <f>IF(AND(LMG!B144=4,LMG!V144="Yes"),1,0)</f>
        <v>0</v>
      </c>
      <c r="BJ140">
        <f>IF(AND(LMG!B144=5,LMG!V144="Yes"),1,0)</f>
        <v>0</v>
      </c>
      <c r="BK140">
        <f>IF(AND(LMG!B144=6,LMG!V144="Yes"),1,0)</f>
        <v>0</v>
      </c>
      <c r="BL140">
        <f>IF(AND(LMG!B144=7,LMG!V144="Yes"),1,0)</f>
        <v>0</v>
      </c>
      <c r="BM140">
        <f>IF(AND(LMG!B144=8,LMG!V144="Yes"),1,0)</f>
        <v>0</v>
      </c>
      <c r="BO140">
        <f>IF(AND(Shotgun!B144=1,Shotgun!V144="Yes"),1,0)</f>
        <v>0</v>
      </c>
      <c r="BP140">
        <f>IF(AND(Shotgun!B144=2,Shotgun!V144="Yes"),1,0)</f>
        <v>0</v>
      </c>
      <c r="BQ140">
        <f>IF(AND(Shotgun!B144=3,Shotgun!V144="Yes"),1,0)</f>
        <v>0</v>
      </c>
      <c r="BR140">
        <f>IF(AND(Shotgun!B144=4,Shotgun!V144="Yes"),1,0)</f>
        <v>0</v>
      </c>
      <c r="BS140">
        <f>IF(AND(Shotgun!B144=5,Shotgun!V144="Yes"),1,0)</f>
        <v>0</v>
      </c>
      <c r="BT140">
        <f>IF(AND(Shotgun!B144=6,Shotgun!V144="Yes"),1,0)</f>
        <v>0</v>
      </c>
      <c r="BU140">
        <f>IF(AND(Shotgun!B144=7,Shotgun!V144="Yes"),1,0)</f>
        <v>0</v>
      </c>
      <c r="BV140">
        <f>IF(AND(Shotgun!B144=8,Shotgun!V144="Yes"),1,0)</f>
        <v>0</v>
      </c>
      <c r="BX140">
        <f>IF(AND(Melee!B142=1,Melee!S142="Yes"),1,0)</f>
        <v>0</v>
      </c>
      <c r="BY140">
        <f>IF(AND(Melee!B142=2,Melee!S142="Yes"),1,0)</f>
        <v>0</v>
      </c>
      <c r="BZ140">
        <f>IF(AND(Melee!B142=3,Melee!S142="Yes"),1,0)</f>
        <v>0</v>
      </c>
      <c r="CA140">
        <f>IF(AND(Melee!B142=4,Melee!S142="Yes"),1,0)</f>
        <v>0</v>
      </c>
      <c r="CB140">
        <f>IF(AND(Melee!B142=5,Melee!S142="Yes"),1,0)</f>
        <v>0</v>
      </c>
      <c r="CC140">
        <f>IF(AND(Melee!B142=6,Melee!S142="Yes"),1,0)</f>
        <v>0</v>
      </c>
      <c r="CD140">
        <f>IF(AND(Melee!B142=7,Melee!S142="Yes"),1,0)</f>
        <v>0</v>
      </c>
      <c r="CE140">
        <f>IF(AND(Melee!B142=8,Melee!S142="Yes"),1,0)</f>
        <v>0</v>
      </c>
      <c r="CG140">
        <f>IF(AND(Misc!B141=1,Misc!O141="Yes"),1,0)</f>
        <v>0</v>
      </c>
      <c r="CH140">
        <f>IF(AND(Misc!B141=2,Misc!O141="Yes"),1,0)</f>
        <v>0</v>
      </c>
      <c r="CI140">
        <f>IF(AND(Misc!B141=3,Misc!O141="Yes"),1,0)</f>
        <v>0</v>
      </c>
      <c r="CJ140">
        <f>IF(AND(Misc!B141=4,Misc!O141="Yes"),1,0)</f>
        <v>0</v>
      </c>
      <c r="CK140">
        <f>IF(AND(Misc!B141=5,Misc!O141="Yes"),1,0)</f>
        <v>0</v>
      </c>
      <c r="CL140">
        <f>IF(AND(Misc!B141=6,Misc!O141="Yes"),1,0)</f>
        <v>0</v>
      </c>
      <c r="CM140">
        <f>IF(AND(Misc!B141=7,Misc!O141="Yes"),1,0)</f>
        <v>0</v>
      </c>
      <c r="CN140">
        <f>IF(AND(Misc!B141=8,Misc!O141="Yes"),1,0)</f>
        <v>0</v>
      </c>
    </row>
    <row r="141" spans="4:92">
      <c r="D141">
        <f>IF(AND(Handgun!B144=1,Handgun!V144="Yes"),1,0)</f>
        <v>0</v>
      </c>
      <c r="E141">
        <f>IF(AND(Handgun!B144=2,Handgun!V144="Yes"),1,0)</f>
        <v>0</v>
      </c>
      <c r="F141">
        <f>IF(AND(Handgun!B144=3,Handgun!V144="Yes"),1,0)</f>
        <v>0</v>
      </c>
      <c r="G141">
        <f>IF(AND(Handgun!B144=4,Handgun!V144="Yes"),1,0)</f>
        <v>0</v>
      </c>
      <c r="H141">
        <f>IF(AND(Handgun!B144=5,Handgun!V144="Yes"),1,0)</f>
        <v>0</v>
      </c>
      <c r="I141">
        <f>IF(AND(Handgun!B144=6,Handgun!V144="Yes"),1,0)</f>
        <v>0</v>
      </c>
      <c r="J141">
        <f>IF(AND(Handgun!B144=7,Handgun!V144="Yes"),1,0)</f>
        <v>0</v>
      </c>
      <c r="K141">
        <f>IF(AND(Handgun!B144=8,Handgun!V144="Yes"),1,0)</f>
        <v>0</v>
      </c>
      <c r="M141">
        <f>IF(AND(Revolver!B144=1,Revolver!V144="Yes"),1,0)</f>
        <v>0</v>
      </c>
      <c r="N141">
        <f>IF(AND(Revolver!B144=1,Revolver!V144="Yes"),1,0)</f>
        <v>0</v>
      </c>
      <c r="O141">
        <f>IF(AND(Revolver!B144=1,Revolver!V144="Yes"),1,0)</f>
        <v>0</v>
      </c>
      <c r="P141">
        <f>IF(AND(Revolver!B144=1,Revolver!V144="Yes"),1,0)</f>
        <v>0</v>
      </c>
      <c r="Q141">
        <f>IF(AND(Revolver!B144=5,Revolver!V144="Yes"),1,0)</f>
        <v>0</v>
      </c>
      <c r="R141">
        <f>IF(AND(Revolver!B144=6,Revolver!V144="Yes"),1,0)</f>
        <v>0</v>
      </c>
      <c r="S141">
        <f>IF(AND(Revolver!B144=7,Revolver!V144="Yes"),1,0)</f>
        <v>0</v>
      </c>
      <c r="T141">
        <f>IF(AND(Revolver!B144=8,Revolver!V144="Yes"),1,0)</f>
        <v>0</v>
      </c>
      <c r="V141">
        <f>IF(AND(SMG!B145=1,SMG!V145="Yes"),1,0)</f>
        <v>0</v>
      </c>
      <c r="W141">
        <f>IF(AND(SMG!B145=2,SMG!V145="Yes"),1,0)</f>
        <v>0</v>
      </c>
      <c r="X141">
        <f>IF(AND(SMG!B145=3,SMG!V145="Yes"),1,0)</f>
        <v>0</v>
      </c>
      <c r="Y141">
        <f>IF(AND(SMG!B145=4,SMG!V145="Yes"),1,0)</f>
        <v>0</v>
      </c>
      <c r="Z141">
        <f>IF(AND(SMG!B145=5,SMG!V145="Yes"),1,0)</f>
        <v>0</v>
      </c>
      <c r="AA141">
        <f>IF(AND(SMG!B145=6,SMG!V145="Yes"),1,0)</f>
        <v>0</v>
      </c>
      <c r="AB141">
        <f>IF(AND(SMG!B145=7,SMG!V145="Yes"),1,0)</f>
        <v>0</v>
      </c>
      <c r="AC141">
        <f>IF(AND(SMG!B145=8,SMG!V145="Yes"),1,0)</f>
        <v>0</v>
      </c>
      <c r="AE141">
        <f>IF(AND(Rifle!B144=1,Rifle!V144="Yes"),1,0)</f>
        <v>0</v>
      </c>
      <c r="AF141">
        <f>IF(AND(Rifle!B144=2,Rifle!V144="Yes"),1,0)</f>
        <v>0</v>
      </c>
      <c r="AG141">
        <f>IF(AND(Rifle!B144=3,Rifle!V144="Yes"),1,0)</f>
        <v>0</v>
      </c>
      <c r="AH141">
        <f>IF(AND(Rifle!B144=4,Rifle!V144="Yes"),1,0)</f>
        <v>0</v>
      </c>
      <c r="AI141">
        <f>IF(AND(Rifle!B144=5,Rifle!V144="Yes"),1,0)</f>
        <v>0</v>
      </c>
      <c r="AJ141">
        <f>IF(AND(Rifle!B144=6,Rifle!V144="Yes"),1,0)</f>
        <v>0</v>
      </c>
      <c r="AK141">
        <f>IF(AND(Rifle!B144=7,Rifle!V144="Yes"),1,0)</f>
        <v>0</v>
      </c>
      <c r="AL141">
        <f>IF(AND(Rifle!B144=8,Rifle!V144="Yes"),1,0)</f>
        <v>0</v>
      </c>
      <c r="AN141">
        <f>IF(AND('Sniper Rifle'!B144=1,'Sniper Rifle'!V144="Yes"),1,0)</f>
        <v>0</v>
      </c>
      <c r="AO141">
        <f>IF(AND('Sniper Rifle'!B144=2,'Sniper Rifle'!V144="Yes"),1,0)</f>
        <v>0</v>
      </c>
      <c r="AP141">
        <f>IF(AND('Sniper Rifle'!B144=3,'Sniper Rifle'!V144="Yes"),1,0)</f>
        <v>0</v>
      </c>
      <c r="AQ141">
        <f>IF(AND('Sniper Rifle'!B144=4,'Sniper Rifle'!V144="Yes"),1,0)</f>
        <v>0</v>
      </c>
      <c r="AR141">
        <f>IF(AND('Sniper Rifle'!B144=5,'Sniper Rifle'!V144="Yes"),1,0)</f>
        <v>0</v>
      </c>
      <c r="AS141">
        <f>IF(AND('Sniper Rifle'!B144=6,'Sniper Rifle'!V144="Yes"),1,0)</f>
        <v>0</v>
      </c>
      <c r="AT141">
        <f>IF(AND('Sniper Rifle'!B144=7,'Sniper Rifle'!V144="Yes"),1,0)</f>
        <v>0</v>
      </c>
      <c r="AU141">
        <f>IF(AND('Sniper Rifle'!B144=8,'Sniper Rifle'!V144="Yes"),1,0)</f>
        <v>0</v>
      </c>
      <c r="AW141">
        <f>IF(AND('Spacer Rifle'!B144=1,'Spacer Rifle'!V144="Yes"),1,0)</f>
        <v>0</v>
      </c>
      <c r="AX141">
        <f>IF(AND('Spacer Rifle'!B144=2,'Spacer Rifle'!V144="Yes"),1,0)</f>
        <v>0</v>
      </c>
      <c r="AY141">
        <f>IF(AND('Spacer Rifle'!B144=3,'Spacer Rifle'!V144="Yes"),1,0)</f>
        <v>0</v>
      </c>
      <c r="AZ141">
        <f>IF(AND('Spacer Rifle'!B144=4,'Spacer Rifle'!V144="Yes"),1,0)</f>
        <v>0</v>
      </c>
      <c r="BA141">
        <f>IF(AND('Spacer Rifle'!B144=5,'Spacer Rifle'!V144="Yes"),1,0)</f>
        <v>0</v>
      </c>
      <c r="BB141">
        <f>IF(AND('Spacer Rifle'!B144=6,'Spacer Rifle'!V144="Yes"),1,0)</f>
        <v>0</v>
      </c>
      <c r="BC141">
        <f>IF(AND('Spacer Rifle'!B144=7,'Spacer Rifle'!V144="Yes"),1,0)</f>
        <v>0</v>
      </c>
      <c r="BD141">
        <f>IF(AND('Spacer Rifle'!B144=8,'Spacer Rifle'!V144="Yes"),1,0)</f>
        <v>0</v>
      </c>
      <c r="BF141">
        <f>IF(AND(LMG!B145=1,LMG!V145="Yes"),1,0)</f>
        <v>0</v>
      </c>
      <c r="BG141">
        <f>IF(AND(LMG!B145=2,LMG!V145="Yes"),1,0)</f>
        <v>0</v>
      </c>
      <c r="BH141">
        <f>IF(AND(LMG!B145=3,LMG!V145="Yes"),1,0)</f>
        <v>0</v>
      </c>
      <c r="BI141">
        <f>IF(AND(LMG!B145=4,LMG!V145="Yes"),1,0)</f>
        <v>0</v>
      </c>
      <c r="BJ141">
        <f>IF(AND(LMG!B145=5,LMG!V145="Yes"),1,0)</f>
        <v>0</v>
      </c>
      <c r="BK141">
        <f>IF(AND(LMG!B145=6,LMG!V145="Yes"),1,0)</f>
        <v>0</v>
      </c>
      <c r="BL141">
        <f>IF(AND(LMG!B145=7,LMG!V145="Yes"),1,0)</f>
        <v>0</v>
      </c>
      <c r="BM141">
        <f>IF(AND(LMG!B145=8,LMG!V145="Yes"),1,0)</f>
        <v>0</v>
      </c>
      <c r="BO141">
        <f>IF(AND(Shotgun!B145=1,Shotgun!V145="Yes"),1,0)</f>
        <v>0</v>
      </c>
      <c r="BP141">
        <f>IF(AND(Shotgun!B145=2,Shotgun!V145="Yes"),1,0)</f>
        <v>0</v>
      </c>
      <c r="BQ141">
        <f>IF(AND(Shotgun!B145=3,Shotgun!V145="Yes"),1,0)</f>
        <v>0</v>
      </c>
      <c r="BR141">
        <f>IF(AND(Shotgun!B145=4,Shotgun!V145="Yes"),1,0)</f>
        <v>0</v>
      </c>
      <c r="BS141">
        <f>IF(AND(Shotgun!B145=5,Shotgun!V145="Yes"),1,0)</f>
        <v>0</v>
      </c>
      <c r="BT141">
        <f>IF(AND(Shotgun!B145=6,Shotgun!V145="Yes"),1,0)</f>
        <v>0</v>
      </c>
      <c r="BU141">
        <f>IF(AND(Shotgun!B145=7,Shotgun!V145="Yes"),1,0)</f>
        <v>0</v>
      </c>
      <c r="BV141">
        <f>IF(AND(Shotgun!B145=8,Shotgun!V145="Yes"),1,0)</f>
        <v>0</v>
      </c>
      <c r="BX141">
        <f>IF(AND(Melee!B143=1,Melee!S143="Yes"),1,0)</f>
        <v>0</v>
      </c>
      <c r="BY141">
        <f>IF(AND(Melee!B143=2,Melee!S143="Yes"),1,0)</f>
        <v>0</v>
      </c>
      <c r="BZ141">
        <f>IF(AND(Melee!B143=3,Melee!S143="Yes"),1,0)</f>
        <v>0</v>
      </c>
      <c r="CA141">
        <f>IF(AND(Melee!B143=4,Melee!S143="Yes"),1,0)</f>
        <v>0</v>
      </c>
      <c r="CB141">
        <f>IF(AND(Melee!B143=5,Melee!S143="Yes"),1,0)</f>
        <v>0</v>
      </c>
      <c r="CC141">
        <f>IF(AND(Melee!B143=6,Melee!S143="Yes"),1,0)</f>
        <v>0</v>
      </c>
      <c r="CD141">
        <f>IF(AND(Melee!B143=7,Melee!S143="Yes"),1,0)</f>
        <v>0</v>
      </c>
      <c r="CE141">
        <f>IF(AND(Melee!B143=8,Melee!S143="Yes"),1,0)</f>
        <v>0</v>
      </c>
      <c r="CG141">
        <f>IF(AND(Misc!B142=1,Misc!O142="Yes"),1,0)</f>
        <v>0</v>
      </c>
      <c r="CH141">
        <f>IF(AND(Misc!B142=2,Misc!O142="Yes"),1,0)</f>
        <v>0</v>
      </c>
      <c r="CI141">
        <f>IF(AND(Misc!B142=3,Misc!O142="Yes"),1,0)</f>
        <v>0</v>
      </c>
      <c r="CJ141">
        <f>IF(AND(Misc!B142=4,Misc!O142="Yes"),1,0)</f>
        <v>0</v>
      </c>
      <c r="CK141">
        <f>IF(AND(Misc!B142=5,Misc!O142="Yes"),1,0)</f>
        <v>0</v>
      </c>
      <c r="CL141">
        <f>IF(AND(Misc!B142=6,Misc!O142="Yes"),1,0)</f>
        <v>0</v>
      </c>
      <c r="CM141">
        <f>IF(AND(Misc!B142=7,Misc!O142="Yes"),1,0)</f>
        <v>0</v>
      </c>
      <c r="CN141">
        <f>IF(AND(Misc!B142=8,Misc!O142="Yes"),1,0)</f>
        <v>0</v>
      </c>
    </row>
    <row r="142" spans="4:92">
      <c r="D142">
        <f>IF(AND(Handgun!B145=1,Handgun!V145="Yes"),1,0)</f>
        <v>0</v>
      </c>
      <c r="E142">
        <f>IF(AND(Handgun!B145=2,Handgun!V145="Yes"),1,0)</f>
        <v>0</v>
      </c>
      <c r="F142">
        <f>IF(AND(Handgun!B145=3,Handgun!V145="Yes"),1,0)</f>
        <v>0</v>
      </c>
      <c r="G142">
        <f>IF(AND(Handgun!B145=4,Handgun!V145="Yes"),1,0)</f>
        <v>0</v>
      </c>
      <c r="H142">
        <f>IF(AND(Handgun!B145=5,Handgun!V145="Yes"),1,0)</f>
        <v>0</v>
      </c>
      <c r="I142">
        <f>IF(AND(Handgun!B145=6,Handgun!V145="Yes"),1,0)</f>
        <v>0</v>
      </c>
      <c r="J142">
        <f>IF(AND(Handgun!B145=7,Handgun!V145="Yes"),1,0)</f>
        <v>0</v>
      </c>
      <c r="K142">
        <f>IF(AND(Handgun!B145=8,Handgun!V145="Yes"),1,0)</f>
        <v>0</v>
      </c>
      <c r="M142">
        <f>IF(AND(Revolver!B145=1,Revolver!V145="Yes"),1,0)</f>
        <v>0</v>
      </c>
      <c r="N142">
        <f>IF(AND(Revolver!B145=1,Revolver!V145="Yes"),1,0)</f>
        <v>0</v>
      </c>
      <c r="O142">
        <f>IF(AND(Revolver!B145=1,Revolver!V145="Yes"),1,0)</f>
        <v>0</v>
      </c>
      <c r="P142">
        <f>IF(AND(Revolver!B145=1,Revolver!V145="Yes"),1,0)</f>
        <v>0</v>
      </c>
      <c r="Q142">
        <f>IF(AND(Revolver!B145=5,Revolver!V145="Yes"),1,0)</f>
        <v>0</v>
      </c>
      <c r="R142">
        <f>IF(AND(Revolver!B145=6,Revolver!V145="Yes"),1,0)</f>
        <v>0</v>
      </c>
      <c r="S142">
        <f>IF(AND(Revolver!B145=7,Revolver!V145="Yes"),1,0)</f>
        <v>0</v>
      </c>
      <c r="T142">
        <f>IF(AND(Revolver!B145=8,Revolver!V145="Yes"),1,0)</f>
        <v>0</v>
      </c>
      <c r="V142">
        <f>IF(AND(SMG!B146=1,SMG!V146="Yes"),1,0)</f>
        <v>0</v>
      </c>
      <c r="W142">
        <f>IF(AND(SMG!B146=2,SMG!V146="Yes"),1,0)</f>
        <v>0</v>
      </c>
      <c r="X142">
        <f>IF(AND(SMG!B146=3,SMG!V146="Yes"),1,0)</f>
        <v>0</v>
      </c>
      <c r="Y142">
        <f>IF(AND(SMG!B146=4,SMG!V146="Yes"),1,0)</f>
        <v>0</v>
      </c>
      <c r="Z142">
        <f>IF(AND(SMG!B146=5,SMG!V146="Yes"),1,0)</f>
        <v>0</v>
      </c>
      <c r="AA142">
        <f>IF(AND(SMG!B146=6,SMG!V146="Yes"),1,0)</f>
        <v>0</v>
      </c>
      <c r="AB142">
        <f>IF(AND(SMG!B146=7,SMG!V146="Yes"),1,0)</f>
        <v>0</v>
      </c>
      <c r="AC142">
        <f>IF(AND(SMG!B146=8,SMG!V146="Yes"),1,0)</f>
        <v>0</v>
      </c>
      <c r="AE142">
        <f>IF(AND(Rifle!B145=1,Rifle!V145="Yes"),1,0)</f>
        <v>0</v>
      </c>
      <c r="AF142">
        <f>IF(AND(Rifle!B145=2,Rifle!V145="Yes"),1,0)</f>
        <v>0</v>
      </c>
      <c r="AG142">
        <f>IF(AND(Rifle!B145=3,Rifle!V145="Yes"),1,0)</f>
        <v>0</v>
      </c>
      <c r="AH142">
        <f>IF(AND(Rifle!B145=4,Rifle!V145="Yes"),1,0)</f>
        <v>0</v>
      </c>
      <c r="AI142">
        <f>IF(AND(Rifle!B145=5,Rifle!V145="Yes"),1,0)</f>
        <v>0</v>
      </c>
      <c r="AJ142">
        <f>IF(AND(Rifle!B145=6,Rifle!V145="Yes"),1,0)</f>
        <v>0</v>
      </c>
      <c r="AK142">
        <f>IF(AND(Rifle!B145=7,Rifle!V145="Yes"),1,0)</f>
        <v>0</v>
      </c>
      <c r="AL142">
        <f>IF(AND(Rifle!B145=8,Rifle!V145="Yes"),1,0)</f>
        <v>0</v>
      </c>
      <c r="AN142">
        <f>IF(AND('Sniper Rifle'!B145=1,'Sniper Rifle'!V145="Yes"),1,0)</f>
        <v>0</v>
      </c>
      <c r="AO142">
        <f>IF(AND('Sniper Rifle'!B145=2,'Sniper Rifle'!V145="Yes"),1,0)</f>
        <v>0</v>
      </c>
      <c r="AP142">
        <f>IF(AND('Sniper Rifle'!B145=3,'Sniper Rifle'!V145="Yes"),1,0)</f>
        <v>0</v>
      </c>
      <c r="AQ142">
        <f>IF(AND('Sniper Rifle'!B145=4,'Sniper Rifle'!V145="Yes"),1,0)</f>
        <v>0</v>
      </c>
      <c r="AR142">
        <f>IF(AND('Sniper Rifle'!B145=5,'Sniper Rifle'!V145="Yes"),1,0)</f>
        <v>0</v>
      </c>
      <c r="AS142">
        <f>IF(AND('Sniper Rifle'!B145=6,'Sniper Rifle'!V145="Yes"),1,0)</f>
        <v>0</v>
      </c>
      <c r="AT142">
        <f>IF(AND('Sniper Rifle'!B145=7,'Sniper Rifle'!V145="Yes"),1,0)</f>
        <v>0</v>
      </c>
      <c r="AU142">
        <f>IF(AND('Sniper Rifle'!B145=8,'Sniper Rifle'!V145="Yes"),1,0)</f>
        <v>0</v>
      </c>
      <c r="AW142">
        <f>IF(AND('Spacer Rifle'!B145=1,'Spacer Rifle'!V145="Yes"),1,0)</f>
        <v>0</v>
      </c>
      <c r="AX142">
        <f>IF(AND('Spacer Rifle'!B145=2,'Spacer Rifle'!V145="Yes"),1,0)</f>
        <v>0</v>
      </c>
      <c r="AY142">
        <f>IF(AND('Spacer Rifle'!B145=3,'Spacer Rifle'!V145="Yes"),1,0)</f>
        <v>0</v>
      </c>
      <c r="AZ142">
        <f>IF(AND('Spacer Rifle'!B145=4,'Spacer Rifle'!V145="Yes"),1,0)</f>
        <v>0</v>
      </c>
      <c r="BA142">
        <f>IF(AND('Spacer Rifle'!B145=5,'Spacer Rifle'!V145="Yes"),1,0)</f>
        <v>0</v>
      </c>
      <c r="BB142">
        <f>IF(AND('Spacer Rifle'!B145=6,'Spacer Rifle'!V145="Yes"),1,0)</f>
        <v>0</v>
      </c>
      <c r="BC142">
        <f>IF(AND('Spacer Rifle'!B145=7,'Spacer Rifle'!V145="Yes"),1,0)</f>
        <v>0</v>
      </c>
      <c r="BD142">
        <f>IF(AND('Spacer Rifle'!B145=8,'Spacer Rifle'!V145="Yes"),1,0)</f>
        <v>0</v>
      </c>
      <c r="BF142">
        <f>IF(AND(LMG!B146=1,LMG!V146="Yes"),1,0)</f>
        <v>0</v>
      </c>
      <c r="BG142">
        <f>IF(AND(LMG!B146=2,LMG!V146="Yes"),1,0)</f>
        <v>0</v>
      </c>
      <c r="BH142">
        <f>IF(AND(LMG!B146=3,LMG!V146="Yes"),1,0)</f>
        <v>0</v>
      </c>
      <c r="BI142">
        <f>IF(AND(LMG!B146=4,LMG!V146="Yes"),1,0)</f>
        <v>0</v>
      </c>
      <c r="BJ142">
        <f>IF(AND(LMG!B146=5,LMG!V146="Yes"),1,0)</f>
        <v>0</v>
      </c>
      <c r="BK142">
        <f>IF(AND(LMG!B146=6,LMG!V146="Yes"),1,0)</f>
        <v>0</v>
      </c>
      <c r="BL142">
        <f>IF(AND(LMG!B146=7,LMG!V146="Yes"),1,0)</f>
        <v>0</v>
      </c>
      <c r="BM142">
        <f>IF(AND(LMG!B146=8,LMG!V146="Yes"),1,0)</f>
        <v>0</v>
      </c>
      <c r="BO142">
        <f>IF(AND(Shotgun!B146=1,Shotgun!V146="Yes"),1,0)</f>
        <v>0</v>
      </c>
      <c r="BP142">
        <f>IF(AND(Shotgun!B146=2,Shotgun!V146="Yes"),1,0)</f>
        <v>0</v>
      </c>
      <c r="BQ142">
        <f>IF(AND(Shotgun!B146=3,Shotgun!V146="Yes"),1,0)</f>
        <v>0</v>
      </c>
      <c r="BR142">
        <f>IF(AND(Shotgun!B146=4,Shotgun!V146="Yes"),1,0)</f>
        <v>0</v>
      </c>
      <c r="BS142">
        <f>IF(AND(Shotgun!B146=5,Shotgun!V146="Yes"),1,0)</f>
        <v>0</v>
      </c>
      <c r="BT142">
        <f>IF(AND(Shotgun!B146=6,Shotgun!V146="Yes"),1,0)</f>
        <v>0</v>
      </c>
      <c r="BU142">
        <f>IF(AND(Shotgun!B146=7,Shotgun!V146="Yes"),1,0)</f>
        <v>0</v>
      </c>
      <c r="BV142">
        <f>IF(AND(Shotgun!B146=8,Shotgun!V146="Yes"),1,0)</f>
        <v>0</v>
      </c>
      <c r="BX142">
        <f>IF(AND(Melee!B144=1,Melee!S144="Yes"),1,0)</f>
        <v>0</v>
      </c>
      <c r="BY142">
        <f>IF(AND(Melee!B144=2,Melee!S144="Yes"),1,0)</f>
        <v>0</v>
      </c>
      <c r="BZ142">
        <f>IF(AND(Melee!B144=3,Melee!S144="Yes"),1,0)</f>
        <v>0</v>
      </c>
      <c r="CA142">
        <f>IF(AND(Melee!B144=4,Melee!S144="Yes"),1,0)</f>
        <v>0</v>
      </c>
      <c r="CB142">
        <f>IF(AND(Melee!B144=5,Melee!S144="Yes"),1,0)</f>
        <v>0</v>
      </c>
      <c r="CC142">
        <f>IF(AND(Melee!B144=6,Melee!S144="Yes"),1,0)</f>
        <v>0</v>
      </c>
      <c r="CD142">
        <f>IF(AND(Melee!B144=7,Melee!S144="Yes"),1,0)</f>
        <v>0</v>
      </c>
      <c r="CE142">
        <f>IF(AND(Melee!B144=8,Melee!S144="Yes"),1,0)</f>
        <v>0</v>
      </c>
      <c r="CG142">
        <f>IF(AND(Misc!B143=1,Misc!O143="Yes"),1,0)</f>
        <v>0</v>
      </c>
      <c r="CH142">
        <f>IF(AND(Misc!B143=2,Misc!O143="Yes"),1,0)</f>
        <v>0</v>
      </c>
      <c r="CI142">
        <f>IF(AND(Misc!B143=3,Misc!O143="Yes"),1,0)</f>
        <v>0</v>
      </c>
      <c r="CJ142">
        <f>IF(AND(Misc!B143=4,Misc!O143="Yes"),1,0)</f>
        <v>0</v>
      </c>
      <c r="CK142">
        <f>IF(AND(Misc!B143=5,Misc!O143="Yes"),1,0)</f>
        <v>0</v>
      </c>
      <c r="CL142">
        <f>IF(AND(Misc!B143=6,Misc!O143="Yes"),1,0)</f>
        <v>0</v>
      </c>
      <c r="CM142">
        <f>IF(AND(Misc!B143=7,Misc!O143="Yes"),1,0)</f>
        <v>0</v>
      </c>
      <c r="CN142">
        <f>IF(AND(Misc!B143=8,Misc!O143="Yes"),1,0)</f>
        <v>0</v>
      </c>
    </row>
    <row r="143" spans="4:92">
      <c r="D143">
        <f>IF(AND(Handgun!B146=1,Handgun!V146="Yes"),1,0)</f>
        <v>0</v>
      </c>
      <c r="E143">
        <f>IF(AND(Handgun!B146=2,Handgun!V146="Yes"),1,0)</f>
        <v>0</v>
      </c>
      <c r="F143">
        <f>IF(AND(Handgun!B146=3,Handgun!V146="Yes"),1,0)</f>
        <v>0</v>
      </c>
      <c r="G143">
        <f>IF(AND(Handgun!B146=4,Handgun!V146="Yes"),1,0)</f>
        <v>0</v>
      </c>
      <c r="H143">
        <f>IF(AND(Handgun!B146=5,Handgun!V146="Yes"),1,0)</f>
        <v>0</v>
      </c>
      <c r="I143">
        <f>IF(AND(Handgun!B146=6,Handgun!V146="Yes"),1,0)</f>
        <v>0</v>
      </c>
      <c r="J143">
        <f>IF(AND(Handgun!B146=7,Handgun!V146="Yes"),1,0)</f>
        <v>0</v>
      </c>
      <c r="K143">
        <f>IF(AND(Handgun!B146=8,Handgun!V146="Yes"),1,0)</f>
        <v>0</v>
      </c>
      <c r="M143">
        <f>IF(AND(Revolver!B146=1,Revolver!V146="Yes"),1,0)</f>
        <v>0</v>
      </c>
      <c r="N143">
        <f>IF(AND(Revolver!B146=1,Revolver!V146="Yes"),1,0)</f>
        <v>0</v>
      </c>
      <c r="O143">
        <f>IF(AND(Revolver!B146=1,Revolver!V146="Yes"),1,0)</f>
        <v>0</v>
      </c>
      <c r="P143">
        <f>IF(AND(Revolver!B146=1,Revolver!V146="Yes"),1,0)</f>
        <v>0</v>
      </c>
      <c r="Q143">
        <f>IF(AND(Revolver!B146=5,Revolver!V146="Yes"),1,0)</f>
        <v>0</v>
      </c>
      <c r="R143">
        <f>IF(AND(Revolver!B146=6,Revolver!V146="Yes"),1,0)</f>
        <v>0</v>
      </c>
      <c r="S143">
        <f>IF(AND(Revolver!B146=7,Revolver!V146="Yes"),1,0)</f>
        <v>0</v>
      </c>
      <c r="T143">
        <f>IF(AND(Revolver!B146=8,Revolver!V146="Yes"),1,0)</f>
        <v>0</v>
      </c>
      <c r="V143">
        <f>IF(AND(SMG!B147=1,SMG!V147="Yes"),1,0)</f>
        <v>0</v>
      </c>
      <c r="W143">
        <f>IF(AND(SMG!B147=2,SMG!V147="Yes"),1,0)</f>
        <v>0</v>
      </c>
      <c r="X143">
        <f>IF(AND(SMG!B147=3,SMG!V147="Yes"),1,0)</f>
        <v>0</v>
      </c>
      <c r="Y143">
        <f>IF(AND(SMG!B147=4,SMG!V147="Yes"),1,0)</f>
        <v>0</v>
      </c>
      <c r="Z143">
        <f>IF(AND(SMG!B147=5,SMG!V147="Yes"),1,0)</f>
        <v>0</v>
      </c>
      <c r="AA143">
        <f>IF(AND(SMG!B147=6,SMG!V147="Yes"),1,0)</f>
        <v>0</v>
      </c>
      <c r="AB143">
        <f>IF(AND(SMG!B147=7,SMG!V147="Yes"),1,0)</f>
        <v>0</v>
      </c>
      <c r="AC143">
        <f>IF(AND(SMG!B147=8,SMG!V147="Yes"),1,0)</f>
        <v>0</v>
      </c>
      <c r="AE143">
        <f>IF(AND(Rifle!B146=1,Rifle!V146="Yes"),1,0)</f>
        <v>0</v>
      </c>
      <c r="AF143">
        <f>IF(AND(Rifle!B146=2,Rifle!V146="Yes"),1,0)</f>
        <v>0</v>
      </c>
      <c r="AG143">
        <f>IF(AND(Rifle!B146=3,Rifle!V146="Yes"),1,0)</f>
        <v>0</v>
      </c>
      <c r="AH143">
        <f>IF(AND(Rifle!B146=4,Rifle!V146="Yes"),1,0)</f>
        <v>0</v>
      </c>
      <c r="AI143">
        <f>IF(AND(Rifle!B146=5,Rifle!V146="Yes"),1,0)</f>
        <v>0</v>
      </c>
      <c r="AJ143">
        <f>IF(AND(Rifle!B146=6,Rifle!V146="Yes"),1,0)</f>
        <v>0</v>
      </c>
      <c r="AK143">
        <f>IF(AND(Rifle!B146=7,Rifle!V146="Yes"),1,0)</f>
        <v>0</v>
      </c>
      <c r="AL143">
        <f>IF(AND(Rifle!B146=8,Rifle!V146="Yes"),1,0)</f>
        <v>0</v>
      </c>
      <c r="AN143">
        <f>IF(AND('Sniper Rifle'!B146=1,'Sniper Rifle'!V146="Yes"),1,0)</f>
        <v>0</v>
      </c>
      <c r="AO143">
        <f>IF(AND('Sniper Rifle'!B146=2,'Sniper Rifle'!V146="Yes"),1,0)</f>
        <v>0</v>
      </c>
      <c r="AP143">
        <f>IF(AND('Sniper Rifle'!B146=3,'Sniper Rifle'!V146="Yes"),1,0)</f>
        <v>0</v>
      </c>
      <c r="AQ143">
        <f>IF(AND('Sniper Rifle'!B146=4,'Sniper Rifle'!V146="Yes"),1,0)</f>
        <v>0</v>
      </c>
      <c r="AR143">
        <f>IF(AND('Sniper Rifle'!B146=5,'Sniper Rifle'!V146="Yes"),1,0)</f>
        <v>0</v>
      </c>
      <c r="AS143">
        <f>IF(AND('Sniper Rifle'!B146=6,'Sniper Rifle'!V146="Yes"),1,0)</f>
        <v>0</v>
      </c>
      <c r="AT143">
        <f>IF(AND('Sniper Rifle'!B146=7,'Sniper Rifle'!V146="Yes"),1,0)</f>
        <v>0</v>
      </c>
      <c r="AU143">
        <f>IF(AND('Sniper Rifle'!B146=8,'Sniper Rifle'!V146="Yes"),1,0)</f>
        <v>0</v>
      </c>
      <c r="AW143">
        <f>IF(AND('Spacer Rifle'!B146=1,'Spacer Rifle'!V146="Yes"),1,0)</f>
        <v>0</v>
      </c>
      <c r="AX143">
        <f>IF(AND('Spacer Rifle'!B146=2,'Spacer Rifle'!V146="Yes"),1,0)</f>
        <v>0</v>
      </c>
      <c r="AY143">
        <f>IF(AND('Spacer Rifle'!B146=3,'Spacer Rifle'!V146="Yes"),1,0)</f>
        <v>0</v>
      </c>
      <c r="AZ143">
        <f>IF(AND('Spacer Rifle'!B146=4,'Spacer Rifle'!V146="Yes"),1,0)</f>
        <v>0</v>
      </c>
      <c r="BA143">
        <f>IF(AND('Spacer Rifle'!B146=5,'Spacer Rifle'!V146="Yes"),1,0)</f>
        <v>0</v>
      </c>
      <c r="BB143">
        <f>IF(AND('Spacer Rifle'!B146=6,'Spacer Rifle'!V146="Yes"),1,0)</f>
        <v>0</v>
      </c>
      <c r="BC143">
        <f>IF(AND('Spacer Rifle'!B146=7,'Spacer Rifle'!V146="Yes"),1,0)</f>
        <v>0</v>
      </c>
      <c r="BD143">
        <f>IF(AND('Spacer Rifle'!B146=8,'Spacer Rifle'!V146="Yes"),1,0)</f>
        <v>0</v>
      </c>
      <c r="BF143">
        <f>IF(AND(LMG!B147=1,LMG!V147="Yes"),1,0)</f>
        <v>0</v>
      </c>
      <c r="BG143">
        <f>IF(AND(LMG!B147=2,LMG!V147="Yes"),1,0)</f>
        <v>0</v>
      </c>
      <c r="BH143">
        <f>IF(AND(LMG!B147=3,LMG!V147="Yes"),1,0)</f>
        <v>0</v>
      </c>
      <c r="BI143">
        <f>IF(AND(LMG!B147=4,LMG!V147="Yes"),1,0)</f>
        <v>0</v>
      </c>
      <c r="BJ143">
        <f>IF(AND(LMG!B147=5,LMG!V147="Yes"),1,0)</f>
        <v>0</v>
      </c>
      <c r="BK143">
        <f>IF(AND(LMG!B147=6,LMG!V147="Yes"),1,0)</f>
        <v>0</v>
      </c>
      <c r="BL143">
        <f>IF(AND(LMG!B147=7,LMG!V147="Yes"),1,0)</f>
        <v>0</v>
      </c>
      <c r="BM143">
        <f>IF(AND(LMG!B147=8,LMG!V147="Yes"),1,0)</f>
        <v>0</v>
      </c>
      <c r="BO143">
        <f>IF(AND(Shotgun!B147=1,Shotgun!V147="Yes"),1,0)</f>
        <v>0</v>
      </c>
      <c r="BP143">
        <f>IF(AND(Shotgun!B147=2,Shotgun!V147="Yes"),1,0)</f>
        <v>0</v>
      </c>
      <c r="BQ143">
        <f>IF(AND(Shotgun!B147=3,Shotgun!V147="Yes"),1,0)</f>
        <v>0</v>
      </c>
      <c r="BR143">
        <f>IF(AND(Shotgun!B147=4,Shotgun!V147="Yes"),1,0)</f>
        <v>0</v>
      </c>
      <c r="BS143">
        <f>IF(AND(Shotgun!B147=5,Shotgun!V147="Yes"),1,0)</f>
        <v>0</v>
      </c>
      <c r="BT143">
        <f>IF(AND(Shotgun!B147=6,Shotgun!V147="Yes"),1,0)</f>
        <v>0</v>
      </c>
      <c r="BU143">
        <f>IF(AND(Shotgun!B147=7,Shotgun!V147="Yes"),1,0)</f>
        <v>0</v>
      </c>
      <c r="BV143">
        <f>IF(AND(Shotgun!B147=8,Shotgun!V147="Yes"),1,0)</f>
        <v>0</v>
      </c>
      <c r="BX143">
        <f>IF(AND(Melee!B145=1,Melee!S145="Yes"),1,0)</f>
        <v>0</v>
      </c>
      <c r="BY143">
        <f>IF(AND(Melee!B145=2,Melee!S145="Yes"),1,0)</f>
        <v>0</v>
      </c>
      <c r="BZ143">
        <f>IF(AND(Melee!B145=3,Melee!S145="Yes"),1,0)</f>
        <v>0</v>
      </c>
      <c r="CA143">
        <f>IF(AND(Melee!B145=4,Melee!S145="Yes"),1,0)</f>
        <v>0</v>
      </c>
      <c r="CB143">
        <f>IF(AND(Melee!B145=5,Melee!S145="Yes"),1,0)</f>
        <v>0</v>
      </c>
      <c r="CC143">
        <f>IF(AND(Melee!B145=6,Melee!S145="Yes"),1,0)</f>
        <v>0</v>
      </c>
      <c r="CD143">
        <f>IF(AND(Melee!B145=7,Melee!S145="Yes"),1,0)</f>
        <v>0</v>
      </c>
      <c r="CE143">
        <f>IF(AND(Melee!B145=8,Melee!S145="Yes"),1,0)</f>
        <v>0</v>
      </c>
      <c r="CG143">
        <f>IF(AND(Misc!B144=1,Misc!O144="Yes"),1,0)</f>
        <v>0</v>
      </c>
      <c r="CH143">
        <f>IF(AND(Misc!B144=2,Misc!O144="Yes"),1,0)</f>
        <v>0</v>
      </c>
      <c r="CI143">
        <f>IF(AND(Misc!B144=3,Misc!O144="Yes"),1,0)</f>
        <v>0</v>
      </c>
      <c r="CJ143">
        <f>IF(AND(Misc!B144=4,Misc!O144="Yes"),1,0)</f>
        <v>0</v>
      </c>
      <c r="CK143">
        <f>IF(AND(Misc!B144=5,Misc!O144="Yes"),1,0)</f>
        <v>0</v>
      </c>
      <c r="CL143">
        <f>IF(AND(Misc!B144=6,Misc!O144="Yes"),1,0)</f>
        <v>0</v>
      </c>
      <c r="CM143">
        <f>IF(AND(Misc!B144=7,Misc!O144="Yes"),1,0)</f>
        <v>0</v>
      </c>
      <c r="CN143">
        <f>IF(AND(Misc!B144=8,Misc!O144="Yes"),1,0)</f>
        <v>0</v>
      </c>
    </row>
    <row r="144" spans="4:92">
      <c r="D144">
        <f>IF(AND(Handgun!B147=1,Handgun!V147="Yes"),1,0)</f>
        <v>0</v>
      </c>
      <c r="E144">
        <f>IF(AND(Handgun!B147=2,Handgun!V147="Yes"),1,0)</f>
        <v>0</v>
      </c>
      <c r="F144">
        <f>IF(AND(Handgun!B147=3,Handgun!V147="Yes"),1,0)</f>
        <v>0</v>
      </c>
      <c r="G144">
        <f>IF(AND(Handgun!B147=4,Handgun!V147="Yes"),1,0)</f>
        <v>0</v>
      </c>
      <c r="H144">
        <f>IF(AND(Handgun!B147=5,Handgun!V147="Yes"),1,0)</f>
        <v>0</v>
      </c>
      <c r="I144">
        <f>IF(AND(Handgun!B147=6,Handgun!V147="Yes"),1,0)</f>
        <v>0</v>
      </c>
      <c r="J144">
        <f>IF(AND(Handgun!B147=7,Handgun!V147="Yes"),1,0)</f>
        <v>0</v>
      </c>
      <c r="K144">
        <f>IF(AND(Handgun!B147=8,Handgun!V147="Yes"),1,0)</f>
        <v>0</v>
      </c>
      <c r="M144">
        <f>IF(AND(Revolver!B147=1,Revolver!V147="Yes"),1,0)</f>
        <v>0</v>
      </c>
      <c r="N144">
        <f>IF(AND(Revolver!B147=1,Revolver!V147="Yes"),1,0)</f>
        <v>0</v>
      </c>
      <c r="O144">
        <f>IF(AND(Revolver!B147=1,Revolver!V147="Yes"),1,0)</f>
        <v>0</v>
      </c>
      <c r="P144">
        <f>IF(AND(Revolver!B147=1,Revolver!V147="Yes"),1,0)</f>
        <v>0</v>
      </c>
      <c r="Q144">
        <f>IF(AND(Revolver!B147=5,Revolver!V147="Yes"),1,0)</f>
        <v>0</v>
      </c>
      <c r="R144">
        <f>IF(AND(Revolver!B147=6,Revolver!V147="Yes"),1,0)</f>
        <v>0</v>
      </c>
      <c r="S144">
        <f>IF(AND(Revolver!B147=7,Revolver!V147="Yes"),1,0)</f>
        <v>0</v>
      </c>
      <c r="T144">
        <f>IF(AND(Revolver!B147=8,Revolver!V147="Yes"),1,0)</f>
        <v>0</v>
      </c>
      <c r="V144">
        <f>IF(AND(SMG!B148=1,SMG!V148="Yes"),1,0)</f>
        <v>0</v>
      </c>
      <c r="W144">
        <f>IF(AND(SMG!B148=2,SMG!V148="Yes"),1,0)</f>
        <v>0</v>
      </c>
      <c r="X144">
        <f>IF(AND(SMG!B148=3,SMG!V148="Yes"),1,0)</f>
        <v>0</v>
      </c>
      <c r="Y144">
        <f>IF(AND(SMG!B148=4,SMG!V148="Yes"),1,0)</f>
        <v>0</v>
      </c>
      <c r="Z144">
        <f>IF(AND(SMG!B148=5,SMG!V148="Yes"),1,0)</f>
        <v>0</v>
      </c>
      <c r="AA144">
        <f>IF(AND(SMG!B148=6,SMG!V148="Yes"),1,0)</f>
        <v>0</v>
      </c>
      <c r="AB144">
        <f>IF(AND(SMG!B148=7,SMG!V148="Yes"),1,0)</f>
        <v>0</v>
      </c>
      <c r="AC144">
        <f>IF(AND(SMG!B148=8,SMG!V148="Yes"),1,0)</f>
        <v>0</v>
      </c>
      <c r="AE144">
        <f>IF(AND(Rifle!B147=1,Rifle!V147="Yes"),1,0)</f>
        <v>0</v>
      </c>
      <c r="AF144">
        <f>IF(AND(Rifle!B147=2,Rifle!V147="Yes"),1,0)</f>
        <v>0</v>
      </c>
      <c r="AG144">
        <f>IF(AND(Rifle!B147=3,Rifle!V147="Yes"),1,0)</f>
        <v>0</v>
      </c>
      <c r="AH144">
        <f>IF(AND(Rifle!B147=4,Rifle!V147="Yes"),1,0)</f>
        <v>0</v>
      </c>
      <c r="AI144">
        <f>IF(AND(Rifle!B147=5,Rifle!V147="Yes"),1,0)</f>
        <v>0</v>
      </c>
      <c r="AJ144">
        <f>IF(AND(Rifle!B147=6,Rifle!V147="Yes"),1,0)</f>
        <v>0</v>
      </c>
      <c r="AK144">
        <f>IF(AND(Rifle!B147=7,Rifle!V147="Yes"),1,0)</f>
        <v>0</v>
      </c>
      <c r="AL144">
        <f>IF(AND(Rifle!B147=8,Rifle!V147="Yes"),1,0)</f>
        <v>0</v>
      </c>
      <c r="AN144">
        <f>IF(AND('Sniper Rifle'!B147=1,'Sniper Rifle'!V147="Yes"),1,0)</f>
        <v>0</v>
      </c>
      <c r="AO144">
        <f>IF(AND('Sniper Rifle'!B147=2,'Sniper Rifle'!V147="Yes"),1,0)</f>
        <v>0</v>
      </c>
      <c r="AP144">
        <f>IF(AND('Sniper Rifle'!B147=3,'Sniper Rifle'!V147="Yes"),1,0)</f>
        <v>0</v>
      </c>
      <c r="AQ144">
        <f>IF(AND('Sniper Rifle'!B147=4,'Sniper Rifle'!V147="Yes"),1,0)</f>
        <v>0</v>
      </c>
      <c r="AR144">
        <f>IF(AND('Sniper Rifle'!B147=5,'Sniper Rifle'!V147="Yes"),1,0)</f>
        <v>0</v>
      </c>
      <c r="AS144">
        <f>IF(AND('Sniper Rifle'!B147=6,'Sniper Rifle'!V147="Yes"),1,0)</f>
        <v>0</v>
      </c>
      <c r="AT144">
        <f>IF(AND('Sniper Rifle'!B147=7,'Sniper Rifle'!V147="Yes"),1,0)</f>
        <v>0</v>
      </c>
      <c r="AU144">
        <f>IF(AND('Sniper Rifle'!B147=8,'Sniper Rifle'!V147="Yes"),1,0)</f>
        <v>0</v>
      </c>
      <c r="AW144">
        <f>IF(AND('Spacer Rifle'!B147=1,'Spacer Rifle'!V147="Yes"),1,0)</f>
        <v>0</v>
      </c>
      <c r="AX144">
        <f>IF(AND('Spacer Rifle'!B147=2,'Spacer Rifle'!V147="Yes"),1,0)</f>
        <v>0</v>
      </c>
      <c r="AY144">
        <f>IF(AND('Spacer Rifle'!B147=3,'Spacer Rifle'!V147="Yes"),1,0)</f>
        <v>0</v>
      </c>
      <c r="AZ144">
        <f>IF(AND('Spacer Rifle'!B147=4,'Spacer Rifle'!V147="Yes"),1,0)</f>
        <v>0</v>
      </c>
      <c r="BA144">
        <f>IF(AND('Spacer Rifle'!B147=5,'Spacer Rifle'!V147="Yes"),1,0)</f>
        <v>0</v>
      </c>
      <c r="BB144">
        <f>IF(AND('Spacer Rifle'!B147=6,'Spacer Rifle'!V147="Yes"),1,0)</f>
        <v>0</v>
      </c>
      <c r="BC144">
        <f>IF(AND('Spacer Rifle'!B147=7,'Spacer Rifle'!V147="Yes"),1,0)</f>
        <v>0</v>
      </c>
      <c r="BD144">
        <f>IF(AND('Spacer Rifle'!B147=8,'Spacer Rifle'!V147="Yes"),1,0)</f>
        <v>0</v>
      </c>
      <c r="BF144">
        <f>IF(AND(LMG!B148=1,LMG!V148="Yes"),1,0)</f>
        <v>0</v>
      </c>
      <c r="BG144">
        <f>IF(AND(LMG!B148=2,LMG!V148="Yes"),1,0)</f>
        <v>0</v>
      </c>
      <c r="BH144">
        <f>IF(AND(LMG!B148=3,LMG!V148="Yes"),1,0)</f>
        <v>0</v>
      </c>
      <c r="BI144">
        <f>IF(AND(LMG!B148=4,LMG!V148="Yes"),1,0)</f>
        <v>0</v>
      </c>
      <c r="BJ144">
        <f>IF(AND(LMG!B148=5,LMG!V148="Yes"),1,0)</f>
        <v>0</v>
      </c>
      <c r="BK144">
        <f>IF(AND(LMG!B148=6,LMG!V148="Yes"),1,0)</f>
        <v>0</v>
      </c>
      <c r="BL144">
        <f>IF(AND(LMG!B148=7,LMG!V148="Yes"),1,0)</f>
        <v>0</v>
      </c>
      <c r="BM144">
        <f>IF(AND(LMG!B148=8,LMG!V148="Yes"),1,0)</f>
        <v>0</v>
      </c>
      <c r="BO144">
        <f>IF(AND(Shotgun!B148=1,Shotgun!V148="Yes"),1,0)</f>
        <v>0</v>
      </c>
      <c r="BP144">
        <f>IF(AND(Shotgun!B148=2,Shotgun!V148="Yes"),1,0)</f>
        <v>0</v>
      </c>
      <c r="BQ144">
        <f>IF(AND(Shotgun!B148=3,Shotgun!V148="Yes"),1,0)</f>
        <v>0</v>
      </c>
      <c r="BR144">
        <f>IF(AND(Shotgun!B148=4,Shotgun!V148="Yes"),1,0)</f>
        <v>0</v>
      </c>
      <c r="BS144">
        <f>IF(AND(Shotgun!B148=5,Shotgun!V148="Yes"),1,0)</f>
        <v>0</v>
      </c>
      <c r="BT144">
        <f>IF(AND(Shotgun!B148=6,Shotgun!V148="Yes"),1,0)</f>
        <v>0</v>
      </c>
      <c r="BU144">
        <f>IF(AND(Shotgun!B148=7,Shotgun!V148="Yes"),1,0)</f>
        <v>0</v>
      </c>
      <c r="BV144">
        <f>IF(AND(Shotgun!B148=8,Shotgun!V148="Yes"),1,0)</f>
        <v>0</v>
      </c>
      <c r="BX144">
        <f>IF(AND(Melee!B146=1,Melee!S146="Yes"),1,0)</f>
        <v>0</v>
      </c>
      <c r="BY144">
        <f>IF(AND(Melee!B146=2,Melee!S146="Yes"),1,0)</f>
        <v>0</v>
      </c>
      <c r="BZ144">
        <f>IF(AND(Melee!B146=3,Melee!S146="Yes"),1,0)</f>
        <v>0</v>
      </c>
      <c r="CA144">
        <f>IF(AND(Melee!B146=4,Melee!S146="Yes"),1,0)</f>
        <v>0</v>
      </c>
      <c r="CB144">
        <f>IF(AND(Melee!B146=5,Melee!S146="Yes"),1,0)</f>
        <v>0</v>
      </c>
      <c r="CC144">
        <f>IF(AND(Melee!B146=6,Melee!S146="Yes"),1,0)</f>
        <v>0</v>
      </c>
      <c r="CD144">
        <f>IF(AND(Melee!B146=7,Melee!S146="Yes"),1,0)</f>
        <v>0</v>
      </c>
      <c r="CE144">
        <f>IF(AND(Melee!B146=8,Melee!S146="Yes"),1,0)</f>
        <v>0</v>
      </c>
      <c r="CG144">
        <f>IF(AND(Misc!B145=1,Misc!O145="Yes"),1,0)</f>
        <v>0</v>
      </c>
      <c r="CH144">
        <f>IF(AND(Misc!B145=2,Misc!O145="Yes"),1,0)</f>
        <v>0</v>
      </c>
      <c r="CI144">
        <f>IF(AND(Misc!B145=3,Misc!O145="Yes"),1,0)</f>
        <v>0</v>
      </c>
      <c r="CJ144">
        <f>IF(AND(Misc!B145=4,Misc!O145="Yes"),1,0)</f>
        <v>0</v>
      </c>
      <c r="CK144">
        <f>IF(AND(Misc!B145=5,Misc!O145="Yes"),1,0)</f>
        <v>0</v>
      </c>
      <c r="CL144">
        <f>IF(AND(Misc!B145=6,Misc!O145="Yes"),1,0)</f>
        <v>0</v>
      </c>
      <c r="CM144">
        <f>IF(AND(Misc!B145=7,Misc!O145="Yes"),1,0)</f>
        <v>0</v>
      </c>
      <c r="CN144">
        <f>IF(AND(Misc!B145=8,Misc!O145="Yes"),1,0)</f>
        <v>0</v>
      </c>
    </row>
    <row r="145" spans="4:92">
      <c r="D145">
        <f>IF(AND(Handgun!B148=1,Handgun!V148="Yes"),1,0)</f>
        <v>0</v>
      </c>
      <c r="E145">
        <f>IF(AND(Handgun!B148=2,Handgun!V148="Yes"),1,0)</f>
        <v>0</v>
      </c>
      <c r="F145">
        <f>IF(AND(Handgun!B148=3,Handgun!V148="Yes"),1,0)</f>
        <v>0</v>
      </c>
      <c r="G145">
        <f>IF(AND(Handgun!B148=4,Handgun!V148="Yes"),1,0)</f>
        <v>0</v>
      </c>
      <c r="H145">
        <f>IF(AND(Handgun!B148=5,Handgun!V148="Yes"),1,0)</f>
        <v>0</v>
      </c>
      <c r="I145">
        <f>IF(AND(Handgun!B148=6,Handgun!V148="Yes"),1,0)</f>
        <v>0</v>
      </c>
      <c r="J145">
        <f>IF(AND(Handgun!B148=7,Handgun!V148="Yes"),1,0)</f>
        <v>0</v>
      </c>
      <c r="K145">
        <f>IF(AND(Handgun!B148=8,Handgun!V148="Yes"),1,0)</f>
        <v>0</v>
      </c>
      <c r="M145">
        <f>IF(AND(Revolver!B148=1,Revolver!V148="Yes"),1,0)</f>
        <v>0</v>
      </c>
      <c r="N145">
        <f>IF(AND(Revolver!B148=1,Revolver!V148="Yes"),1,0)</f>
        <v>0</v>
      </c>
      <c r="O145">
        <f>IF(AND(Revolver!B148=1,Revolver!V148="Yes"),1,0)</f>
        <v>0</v>
      </c>
      <c r="P145">
        <f>IF(AND(Revolver!B148=1,Revolver!V148="Yes"),1,0)</f>
        <v>0</v>
      </c>
      <c r="Q145">
        <f>IF(AND(Revolver!B148=5,Revolver!V148="Yes"),1,0)</f>
        <v>0</v>
      </c>
      <c r="R145">
        <f>IF(AND(Revolver!B148=6,Revolver!V148="Yes"),1,0)</f>
        <v>0</v>
      </c>
      <c r="S145">
        <f>IF(AND(Revolver!B148=7,Revolver!V148="Yes"),1,0)</f>
        <v>0</v>
      </c>
      <c r="T145">
        <f>IF(AND(Revolver!B148=8,Revolver!V148="Yes"),1,0)</f>
        <v>0</v>
      </c>
      <c r="V145">
        <f>IF(AND(SMG!B149=1,SMG!V149="Yes"),1,0)</f>
        <v>0</v>
      </c>
      <c r="W145">
        <f>IF(AND(SMG!B149=2,SMG!V149="Yes"),1,0)</f>
        <v>0</v>
      </c>
      <c r="X145">
        <f>IF(AND(SMG!B149=3,SMG!V149="Yes"),1,0)</f>
        <v>0</v>
      </c>
      <c r="Y145">
        <f>IF(AND(SMG!B149=4,SMG!V149="Yes"),1,0)</f>
        <v>0</v>
      </c>
      <c r="Z145">
        <f>IF(AND(SMG!B149=5,SMG!V149="Yes"),1,0)</f>
        <v>0</v>
      </c>
      <c r="AA145">
        <f>IF(AND(SMG!B149=6,SMG!V149="Yes"),1,0)</f>
        <v>0</v>
      </c>
      <c r="AB145">
        <f>IF(AND(SMG!B149=7,SMG!V149="Yes"),1,0)</f>
        <v>0</v>
      </c>
      <c r="AC145">
        <f>IF(AND(SMG!B149=8,SMG!V149="Yes"),1,0)</f>
        <v>0</v>
      </c>
      <c r="AE145">
        <f>IF(AND(Rifle!B148=1,Rifle!V148="Yes"),1,0)</f>
        <v>0</v>
      </c>
      <c r="AF145">
        <f>IF(AND(Rifle!B148=2,Rifle!V148="Yes"),1,0)</f>
        <v>0</v>
      </c>
      <c r="AG145">
        <f>IF(AND(Rifle!B148=3,Rifle!V148="Yes"),1,0)</f>
        <v>0</v>
      </c>
      <c r="AH145">
        <f>IF(AND(Rifle!B148=4,Rifle!V148="Yes"),1,0)</f>
        <v>0</v>
      </c>
      <c r="AI145">
        <f>IF(AND(Rifle!B148=5,Rifle!V148="Yes"),1,0)</f>
        <v>0</v>
      </c>
      <c r="AJ145">
        <f>IF(AND(Rifle!B148=6,Rifle!V148="Yes"),1,0)</f>
        <v>0</v>
      </c>
      <c r="AK145">
        <f>IF(AND(Rifle!B148=7,Rifle!V148="Yes"),1,0)</f>
        <v>0</v>
      </c>
      <c r="AL145">
        <f>IF(AND(Rifle!B148=8,Rifle!V148="Yes"),1,0)</f>
        <v>0</v>
      </c>
      <c r="AN145">
        <f>IF(AND('Sniper Rifle'!B148=1,'Sniper Rifle'!V148="Yes"),1,0)</f>
        <v>0</v>
      </c>
      <c r="AO145">
        <f>IF(AND('Sniper Rifle'!B148=2,'Sniper Rifle'!V148="Yes"),1,0)</f>
        <v>0</v>
      </c>
      <c r="AP145">
        <f>IF(AND('Sniper Rifle'!B148=3,'Sniper Rifle'!V148="Yes"),1,0)</f>
        <v>0</v>
      </c>
      <c r="AQ145">
        <f>IF(AND('Sniper Rifle'!B148=4,'Sniper Rifle'!V148="Yes"),1,0)</f>
        <v>0</v>
      </c>
      <c r="AR145">
        <f>IF(AND('Sniper Rifle'!B148=5,'Sniper Rifle'!V148="Yes"),1,0)</f>
        <v>0</v>
      </c>
      <c r="AS145">
        <f>IF(AND('Sniper Rifle'!B148=6,'Sniper Rifle'!V148="Yes"),1,0)</f>
        <v>0</v>
      </c>
      <c r="AT145">
        <f>IF(AND('Sniper Rifle'!B148=7,'Sniper Rifle'!V148="Yes"),1,0)</f>
        <v>0</v>
      </c>
      <c r="AU145">
        <f>IF(AND('Sniper Rifle'!B148=8,'Sniper Rifle'!V148="Yes"),1,0)</f>
        <v>0</v>
      </c>
      <c r="AW145">
        <f>IF(AND('Spacer Rifle'!B148=1,'Spacer Rifle'!V148="Yes"),1,0)</f>
        <v>0</v>
      </c>
      <c r="AX145">
        <f>IF(AND('Spacer Rifle'!B148=2,'Spacer Rifle'!V148="Yes"),1,0)</f>
        <v>0</v>
      </c>
      <c r="AY145">
        <f>IF(AND('Spacer Rifle'!B148=3,'Spacer Rifle'!V148="Yes"),1,0)</f>
        <v>0</v>
      </c>
      <c r="AZ145">
        <f>IF(AND('Spacer Rifle'!B148=4,'Spacer Rifle'!V148="Yes"),1,0)</f>
        <v>0</v>
      </c>
      <c r="BA145">
        <f>IF(AND('Spacer Rifle'!B148=5,'Spacer Rifle'!V148="Yes"),1,0)</f>
        <v>0</v>
      </c>
      <c r="BB145">
        <f>IF(AND('Spacer Rifle'!B148=6,'Spacer Rifle'!V148="Yes"),1,0)</f>
        <v>0</v>
      </c>
      <c r="BC145">
        <f>IF(AND('Spacer Rifle'!B148=7,'Spacer Rifle'!V148="Yes"),1,0)</f>
        <v>0</v>
      </c>
      <c r="BD145">
        <f>IF(AND('Spacer Rifle'!B148=8,'Spacer Rifle'!V148="Yes"),1,0)</f>
        <v>0</v>
      </c>
      <c r="BF145">
        <f>IF(AND(LMG!B149=1,LMG!V149="Yes"),1,0)</f>
        <v>0</v>
      </c>
      <c r="BG145">
        <f>IF(AND(LMG!B149=2,LMG!V149="Yes"),1,0)</f>
        <v>0</v>
      </c>
      <c r="BH145">
        <f>IF(AND(LMG!B149=3,LMG!V149="Yes"),1,0)</f>
        <v>0</v>
      </c>
      <c r="BI145">
        <f>IF(AND(LMG!B149=4,LMG!V149="Yes"),1,0)</f>
        <v>0</v>
      </c>
      <c r="BJ145">
        <f>IF(AND(LMG!B149=5,LMG!V149="Yes"),1,0)</f>
        <v>0</v>
      </c>
      <c r="BK145">
        <f>IF(AND(LMG!B149=6,LMG!V149="Yes"),1,0)</f>
        <v>0</v>
      </c>
      <c r="BL145">
        <f>IF(AND(LMG!B149=7,LMG!V149="Yes"),1,0)</f>
        <v>0</v>
      </c>
      <c r="BM145">
        <f>IF(AND(LMG!B149=8,LMG!V149="Yes"),1,0)</f>
        <v>0</v>
      </c>
      <c r="BO145">
        <f>IF(AND(Shotgun!B149=1,Shotgun!V149="Yes"),1,0)</f>
        <v>0</v>
      </c>
      <c r="BP145">
        <f>IF(AND(Shotgun!B149=2,Shotgun!V149="Yes"),1,0)</f>
        <v>0</v>
      </c>
      <c r="BQ145">
        <f>IF(AND(Shotgun!B149=3,Shotgun!V149="Yes"),1,0)</f>
        <v>0</v>
      </c>
      <c r="BR145">
        <f>IF(AND(Shotgun!B149=4,Shotgun!V149="Yes"),1,0)</f>
        <v>0</v>
      </c>
      <c r="BS145">
        <f>IF(AND(Shotgun!B149=5,Shotgun!V149="Yes"),1,0)</f>
        <v>0</v>
      </c>
      <c r="BT145">
        <f>IF(AND(Shotgun!B149=6,Shotgun!V149="Yes"),1,0)</f>
        <v>0</v>
      </c>
      <c r="BU145">
        <f>IF(AND(Shotgun!B149=7,Shotgun!V149="Yes"),1,0)</f>
        <v>0</v>
      </c>
      <c r="BV145">
        <f>IF(AND(Shotgun!B149=8,Shotgun!V149="Yes"),1,0)</f>
        <v>0</v>
      </c>
      <c r="BX145">
        <f>IF(AND(Melee!B147=1,Melee!S147="Yes"),1,0)</f>
        <v>0</v>
      </c>
      <c r="BY145">
        <f>IF(AND(Melee!B147=2,Melee!S147="Yes"),1,0)</f>
        <v>0</v>
      </c>
      <c r="BZ145">
        <f>IF(AND(Melee!B147=3,Melee!S147="Yes"),1,0)</f>
        <v>0</v>
      </c>
      <c r="CA145">
        <f>IF(AND(Melee!B147=4,Melee!S147="Yes"),1,0)</f>
        <v>0</v>
      </c>
      <c r="CB145">
        <f>IF(AND(Melee!B147=5,Melee!S147="Yes"),1,0)</f>
        <v>0</v>
      </c>
      <c r="CC145">
        <f>IF(AND(Melee!B147=6,Melee!S147="Yes"),1,0)</f>
        <v>0</v>
      </c>
      <c r="CD145">
        <f>IF(AND(Melee!B147=7,Melee!S147="Yes"),1,0)</f>
        <v>0</v>
      </c>
      <c r="CE145">
        <f>IF(AND(Melee!B147=8,Melee!S147="Yes"),1,0)</f>
        <v>0</v>
      </c>
      <c r="CG145">
        <f>IF(AND(Misc!B146=1,Misc!O146="Yes"),1,0)</f>
        <v>0</v>
      </c>
      <c r="CH145">
        <f>IF(AND(Misc!B146=2,Misc!O146="Yes"),1,0)</f>
        <v>0</v>
      </c>
      <c r="CI145">
        <f>IF(AND(Misc!B146=3,Misc!O146="Yes"),1,0)</f>
        <v>0</v>
      </c>
      <c r="CJ145">
        <f>IF(AND(Misc!B146=4,Misc!O146="Yes"),1,0)</f>
        <v>0</v>
      </c>
      <c r="CK145">
        <f>IF(AND(Misc!B146=5,Misc!O146="Yes"),1,0)</f>
        <v>0</v>
      </c>
      <c r="CL145">
        <f>IF(AND(Misc!B146=6,Misc!O146="Yes"),1,0)</f>
        <v>0</v>
      </c>
      <c r="CM145">
        <f>IF(AND(Misc!B146=7,Misc!O146="Yes"),1,0)</f>
        <v>0</v>
      </c>
      <c r="CN145">
        <f>IF(AND(Misc!B146=8,Misc!O146="Yes"),1,0)</f>
        <v>0</v>
      </c>
    </row>
    <row r="146" spans="4:92">
      <c r="D146">
        <f>IF(AND(Handgun!B149=1,Handgun!V149="Yes"),1,0)</f>
        <v>0</v>
      </c>
      <c r="E146">
        <f>IF(AND(Handgun!B149=2,Handgun!V149="Yes"),1,0)</f>
        <v>0</v>
      </c>
      <c r="F146">
        <f>IF(AND(Handgun!B149=3,Handgun!V149="Yes"),1,0)</f>
        <v>0</v>
      </c>
      <c r="G146">
        <f>IF(AND(Handgun!B149=4,Handgun!V149="Yes"),1,0)</f>
        <v>0</v>
      </c>
      <c r="H146">
        <f>IF(AND(Handgun!B149=5,Handgun!V149="Yes"),1,0)</f>
        <v>0</v>
      </c>
      <c r="I146">
        <f>IF(AND(Handgun!B149=6,Handgun!V149="Yes"),1,0)</f>
        <v>0</v>
      </c>
      <c r="J146">
        <f>IF(AND(Handgun!B149=7,Handgun!V149="Yes"),1,0)</f>
        <v>0</v>
      </c>
      <c r="K146">
        <f>IF(AND(Handgun!B149=8,Handgun!V149="Yes"),1,0)</f>
        <v>0</v>
      </c>
      <c r="M146">
        <f>IF(AND(Revolver!B149=1,Revolver!V149="Yes"),1,0)</f>
        <v>0</v>
      </c>
      <c r="N146">
        <f>IF(AND(Revolver!B149=1,Revolver!V149="Yes"),1,0)</f>
        <v>0</v>
      </c>
      <c r="O146">
        <f>IF(AND(Revolver!B149=1,Revolver!V149="Yes"),1,0)</f>
        <v>0</v>
      </c>
      <c r="P146">
        <f>IF(AND(Revolver!B149=1,Revolver!V149="Yes"),1,0)</f>
        <v>0</v>
      </c>
      <c r="Q146">
        <f>IF(AND(Revolver!B149=5,Revolver!V149="Yes"),1,0)</f>
        <v>0</v>
      </c>
      <c r="R146">
        <f>IF(AND(Revolver!B149=6,Revolver!V149="Yes"),1,0)</f>
        <v>0</v>
      </c>
      <c r="S146">
        <f>IF(AND(Revolver!B149=7,Revolver!V149="Yes"),1,0)</f>
        <v>0</v>
      </c>
      <c r="T146">
        <f>IF(AND(Revolver!B149=8,Revolver!V149="Yes"),1,0)</f>
        <v>0</v>
      </c>
      <c r="V146">
        <f>IF(AND(SMG!B150=1,SMG!V150="Yes"),1,0)</f>
        <v>0</v>
      </c>
      <c r="W146">
        <f>IF(AND(SMG!B150=2,SMG!V150="Yes"),1,0)</f>
        <v>0</v>
      </c>
      <c r="X146">
        <f>IF(AND(SMG!B150=3,SMG!V150="Yes"),1,0)</f>
        <v>0</v>
      </c>
      <c r="Y146">
        <f>IF(AND(SMG!B150=4,SMG!V150="Yes"),1,0)</f>
        <v>0</v>
      </c>
      <c r="Z146">
        <f>IF(AND(SMG!B150=5,SMG!V150="Yes"),1,0)</f>
        <v>0</v>
      </c>
      <c r="AA146">
        <f>IF(AND(SMG!B150=6,SMG!V150="Yes"),1,0)</f>
        <v>0</v>
      </c>
      <c r="AB146">
        <f>IF(AND(SMG!B150=7,SMG!V150="Yes"),1,0)</f>
        <v>0</v>
      </c>
      <c r="AC146">
        <f>IF(AND(SMG!B150=8,SMG!V150="Yes"),1,0)</f>
        <v>0</v>
      </c>
      <c r="AE146">
        <f>IF(AND(Rifle!B149=1,Rifle!V149="Yes"),1,0)</f>
        <v>0</v>
      </c>
      <c r="AF146">
        <f>IF(AND(Rifle!B149=2,Rifle!V149="Yes"),1,0)</f>
        <v>0</v>
      </c>
      <c r="AG146">
        <f>IF(AND(Rifle!B149=3,Rifle!V149="Yes"),1,0)</f>
        <v>0</v>
      </c>
      <c r="AH146">
        <f>IF(AND(Rifle!B149=4,Rifle!V149="Yes"),1,0)</f>
        <v>0</v>
      </c>
      <c r="AI146">
        <f>IF(AND(Rifle!B149=5,Rifle!V149="Yes"),1,0)</f>
        <v>0</v>
      </c>
      <c r="AJ146">
        <f>IF(AND(Rifle!B149=6,Rifle!V149="Yes"),1,0)</f>
        <v>0</v>
      </c>
      <c r="AK146">
        <f>IF(AND(Rifle!B149=7,Rifle!V149="Yes"),1,0)</f>
        <v>0</v>
      </c>
      <c r="AL146">
        <f>IF(AND(Rifle!B149=8,Rifle!V149="Yes"),1,0)</f>
        <v>0</v>
      </c>
      <c r="AN146">
        <f>IF(AND('Sniper Rifle'!B149=1,'Sniper Rifle'!V149="Yes"),1,0)</f>
        <v>0</v>
      </c>
      <c r="AO146">
        <f>IF(AND('Sniper Rifle'!B149=2,'Sniper Rifle'!V149="Yes"),1,0)</f>
        <v>0</v>
      </c>
      <c r="AP146">
        <f>IF(AND('Sniper Rifle'!B149=3,'Sniper Rifle'!V149="Yes"),1,0)</f>
        <v>0</v>
      </c>
      <c r="AQ146">
        <f>IF(AND('Sniper Rifle'!B149=4,'Sniper Rifle'!V149="Yes"),1,0)</f>
        <v>0</v>
      </c>
      <c r="AR146">
        <f>IF(AND('Sniper Rifle'!B149=5,'Sniper Rifle'!V149="Yes"),1,0)</f>
        <v>0</v>
      </c>
      <c r="AS146">
        <f>IF(AND('Sniper Rifle'!B149=6,'Sniper Rifle'!V149="Yes"),1,0)</f>
        <v>0</v>
      </c>
      <c r="AT146">
        <f>IF(AND('Sniper Rifle'!B149=7,'Sniper Rifle'!V149="Yes"),1,0)</f>
        <v>0</v>
      </c>
      <c r="AU146">
        <f>IF(AND('Sniper Rifle'!B149=8,'Sniper Rifle'!V149="Yes"),1,0)</f>
        <v>0</v>
      </c>
      <c r="AW146">
        <f>IF(AND('Spacer Rifle'!B149=1,'Spacer Rifle'!V149="Yes"),1,0)</f>
        <v>0</v>
      </c>
      <c r="AX146">
        <f>IF(AND('Spacer Rifle'!B149=2,'Spacer Rifle'!V149="Yes"),1,0)</f>
        <v>0</v>
      </c>
      <c r="AY146">
        <f>IF(AND('Spacer Rifle'!B149=3,'Spacer Rifle'!V149="Yes"),1,0)</f>
        <v>0</v>
      </c>
      <c r="AZ146">
        <f>IF(AND('Spacer Rifle'!B149=4,'Spacer Rifle'!V149="Yes"),1,0)</f>
        <v>0</v>
      </c>
      <c r="BA146">
        <f>IF(AND('Spacer Rifle'!B149=5,'Spacer Rifle'!V149="Yes"),1,0)</f>
        <v>0</v>
      </c>
      <c r="BB146">
        <f>IF(AND('Spacer Rifle'!B149=6,'Spacer Rifle'!V149="Yes"),1,0)</f>
        <v>0</v>
      </c>
      <c r="BC146">
        <f>IF(AND('Spacer Rifle'!B149=7,'Spacer Rifle'!V149="Yes"),1,0)</f>
        <v>0</v>
      </c>
      <c r="BD146">
        <f>IF(AND('Spacer Rifle'!B149=8,'Spacer Rifle'!V149="Yes"),1,0)</f>
        <v>0</v>
      </c>
      <c r="BF146">
        <f>IF(AND(LMG!B150=1,LMG!V150="Yes"),1,0)</f>
        <v>0</v>
      </c>
      <c r="BG146">
        <f>IF(AND(LMG!B150=2,LMG!V150="Yes"),1,0)</f>
        <v>0</v>
      </c>
      <c r="BH146">
        <f>IF(AND(LMG!B150=3,LMG!V150="Yes"),1,0)</f>
        <v>0</v>
      </c>
      <c r="BI146">
        <f>IF(AND(LMG!B150=4,LMG!V150="Yes"),1,0)</f>
        <v>0</v>
      </c>
      <c r="BJ146">
        <f>IF(AND(LMG!B150=5,LMG!V150="Yes"),1,0)</f>
        <v>0</v>
      </c>
      <c r="BK146">
        <f>IF(AND(LMG!B150=6,LMG!V150="Yes"),1,0)</f>
        <v>0</v>
      </c>
      <c r="BL146">
        <f>IF(AND(LMG!B150=7,LMG!V150="Yes"),1,0)</f>
        <v>0</v>
      </c>
      <c r="BM146">
        <f>IF(AND(LMG!B150=8,LMG!V150="Yes"),1,0)</f>
        <v>0</v>
      </c>
      <c r="BO146">
        <f>IF(AND(Shotgun!B150=1,Shotgun!V150="Yes"),1,0)</f>
        <v>0</v>
      </c>
      <c r="BP146">
        <f>IF(AND(Shotgun!B150=2,Shotgun!V150="Yes"),1,0)</f>
        <v>0</v>
      </c>
      <c r="BQ146">
        <f>IF(AND(Shotgun!B150=3,Shotgun!V150="Yes"),1,0)</f>
        <v>0</v>
      </c>
      <c r="BR146">
        <f>IF(AND(Shotgun!B150=4,Shotgun!V150="Yes"),1,0)</f>
        <v>0</v>
      </c>
      <c r="BS146">
        <f>IF(AND(Shotgun!B150=5,Shotgun!V150="Yes"),1,0)</f>
        <v>0</v>
      </c>
      <c r="BT146">
        <f>IF(AND(Shotgun!B150=6,Shotgun!V150="Yes"),1,0)</f>
        <v>0</v>
      </c>
      <c r="BU146">
        <f>IF(AND(Shotgun!B150=7,Shotgun!V150="Yes"),1,0)</f>
        <v>0</v>
      </c>
      <c r="BV146">
        <f>IF(AND(Shotgun!B150=8,Shotgun!V150="Yes"),1,0)</f>
        <v>0</v>
      </c>
      <c r="BX146">
        <f>IF(AND(Melee!B148=1,Melee!S148="Yes"),1,0)</f>
        <v>0</v>
      </c>
      <c r="BY146">
        <f>IF(AND(Melee!B148=2,Melee!S148="Yes"),1,0)</f>
        <v>0</v>
      </c>
      <c r="BZ146">
        <f>IF(AND(Melee!B148=3,Melee!S148="Yes"),1,0)</f>
        <v>0</v>
      </c>
      <c r="CA146">
        <f>IF(AND(Melee!B148=4,Melee!S148="Yes"),1,0)</f>
        <v>0</v>
      </c>
      <c r="CB146">
        <f>IF(AND(Melee!B148=5,Melee!S148="Yes"),1,0)</f>
        <v>0</v>
      </c>
      <c r="CC146">
        <f>IF(AND(Melee!B148=6,Melee!S148="Yes"),1,0)</f>
        <v>0</v>
      </c>
      <c r="CD146">
        <f>IF(AND(Melee!B148=7,Melee!S148="Yes"),1,0)</f>
        <v>0</v>
      </c>
      <c r="CE146">
        <f>IF(AND(Melee!B148=8,Melee!S148="Yes"),1,0)</f>
        <v>0</v>
      </c>
      <c r="CG146">
        <f>IF(AND(Misc!B147=1,Misc!O147="Yes"),1,0)</f>
        <v>0</v>
      </c>
      <c r="CH146">
        <f>IF(AND(Misc!B147=2,Misc!O147="Yes"),1,0)</f>
        <v>0</v>
      </c>
      <c r="CI146">
        <f>IF(AND(Misc!B147=3,Misc!O147="Yes"),1,0)</f>
        <v>0</v>
      </c>
      <c r="CJ146">
        <f>IF(AND(Misc!B147=4,Misc!O147="Yes"),1,0)</f>
        <v>0</v>
      </c>
      <c r="CK146">
        <f>IF(AND(Misc!B147=5,Misc!O147="Yes"),1,0)</f>
        <v>0</v>
      </c>
      <c r="CL146">
        <f>IF(AND(Misc!B147=6,Misc!O147="Yes"),1,0)</f>
        <v>0</v>
      </c>
      <c r="CM146">
        <f>IF(AND(Misc!B147=7,Misc!O147="Yes"),1,0)</f>
        <v>0</v>
      </c>
      <c r="CN146">
        <f>IF(AND(Misc!B147=8,Misc!O147="Yes"),1,0)</f>
        <v>0</v>
      </c>
    </row>
    <row r="147" spans="4:92">
      <c r="D147">
        <f>IF(AND(Handgun!B150=1,Handgun!V150="Yes"),1,0)</f>
        <v>0</v>
      </c>
      <c r="E147">
        <f>IF(AND(Handgun!B150=2,Handgun!V150="Yes"),1,0)</f>
        <v>0</v>
      </c>
      <c r="F147">
        <f>IF(AND(Handgun!B150=3,Handgun!V150="Yes"),1,0)</f>
        <v>0</v>
      </c>
      <c r="G147">
        <f>IF(AND(Handgun!B150=4,Handgun!V150="Yes"),1,0)</f>
        <v>0</v>
      </c>
      <c r="H147">
        <f>IF(AND(Handgun!B150=5,Handgun!V150="Yes"),1,0)</f>
        <v>0</v>
      </c>
      <c r="I147">
        <f>IF(AND(Handgun!B150=6,Handgun!V150="Yes"),1,0)</f>
        <v>0</v>
      </c>
      <c r="J147">
        <f>IF(AND(Handgun!B150=7,Handgun!V150="Yes"),1,0)</f>
        <v>0</v>
      </c>
      <c r="K147">
        <f>IF(AND(Handgun!B150=8,Handgun!V150="Yes"),1,0)</f>
        <v>0</v>
      </c>
      <c r="M147">
        <f>IF(AND(Revolver!B150=1,Revolver!V150="Yes"),1,0)</f>
        <v>0</v>
      </c>
      <c r="N147">
        <f>IF(AND(Revolver!B150=1,Revolver!V150="Yes"),1,0)</f>
        <v>0</v>
      </c>
      <c r="O147">
        <f>IF(AND(Revolver!B150=1,Revolver!V150="Yes"),1,0)</f>
        <v>0</v>
      </c>
      <c r="P147">
        <f>IF(AND(Revolver!B150=1,Revolver!V150="Yes"),1,0)</f>
        <v>0</v>
      </c>
      <c r="Q147">
        <f>IF(AND(Revolver!B150=5,Revolver!V150="Yes"),1,0)</f>
        <v>0</v>
      </c>
      <c r="R147">
        <f>IF(AND(Revolver!B150=6,Revolver!V150="Yes"),1,0)</f>
        <v>0</v>
      </c>
      <c r="S147">
        <f>IF(AND(Revolver!B150=7,Revolver!V150="Yes"),1,0)</f>
        <v>0</v>
      </c>
      <c r="T147">
        <f>IF(AND(Revolver!B150=8,Revolver!V150="Yes"),1,0)</f>
        <v>0</v>
      </c>
      <c r="V147">
        <f>IF(AND(SMG!B151=1,SMG!V151="Yes"),1,0)</f>
        <v>0</v>
      </c>
      <c r="W147">
        <f>IF(AND(SMG!B151=2,SMG!V151="Yes"),1,0)</f>
        <v>0</v>
      </c>
      <c r="X147">
        <f>IF(AND(SMG!B151=3,SMG!V151="Yes"),1,0)</f>
        <v>0</v>
      </c>
      <c r="Y147">
        <f>IF(AND(SMG!B151=4,SMG!V151="Yes"),1,0)</f>
        <v>0</v>
      </c>
      <c r="Z147">
        <f>IF(AND(SMG!B151=5,SMG!V151="Yes"),1,0)</f>
        <v>0</v>
      </c>
      <c r="AA147">
        <f>IF(AND(SMG!B151=6,SMG!V151="Yes"),1,0)</f>
        <v>0</v>
      </c>
      <c r="AB147">
        <f>IF(AND(SMG!B151=7,SMG!V151="Yes"),1,0)</f>
        <v>0</v>
      </c>
      <c r="AC147">
        <f>IF(AND(SMG!B151=8,SMG!V151="Yes"),1,0)</f>
        <v>0</v>
      </c>
      <c r="AE147">
        <f>IF(AND(Rifle!B150=1,Rifle!V150="Yes"),1,0)</f>
        <v>0</v>
      </c>
      <c r="AF147">
        <f>IF(AND(Rifle!B150=2,Rifle!V150="Yes"),1,0)</f>
        <v>0</v>
      </c>
      <c r="AG147">
        <f>IF(AND(Rifle!B150=3,Rifle!V150="Yes"),1,0)</f>
        <v>0</v>
      </c>
      <c r="AH147">
        <f>IF(AND(Rifle!B150=4,Rifle!V150="Yes"),1,0)</f>
        <v>0</v>
      </c>
      <c r="AI147">
        <f>IF(AND(Rifle!B150=5,Rifle!V150="Yes"),1,0)</f>
        <v>0</v>
      </c>
      <c r="AJ147">
        <f>IF(AND(Rifle!B150=6,Rifle!V150="Yes"),1,0)</f>
        <v>0</v>
      </c>
      <c r="AK147">
        <f>IF(AND(Rifle!B150=7,Rifle!V150="Yes"),1,0)</f>
        <v>0</v>
      </c>
      <c r="AL147">
        <f>IF(AND(Rifle!B150=8,Rifle!V150="Yes"),1,0)</f>
        <v>0</v>
      </c>
      <c r="AN147">
        <f>IF(AND('Sniper Rifle'!B150=1,'Sniper Rifle'!V150="Yes"),1,0)</f>
        <v>0</v>
      </c>
      <c r="AO147">
        <f>IF(AND('Sniper Rifle'!B150=2,'Sniper Rifle'!V150="Yes"),1,0)</f>
        <v>0</v>
      </c>
      <c r="AP147">
        <f>IF(AND('Sniper Rifle'!B150=3,'Sniper Rifle'!V150="Yes"),1,0)</f>
        <v>0</v>
      </c>
      <c r="AQ147">
        <f>IF(AND('Sniper Rifle'!B150=4,'Sniper Rifle'!V150="Yes"),1,0)</f>
        <v>0</v>
      </c>
      <c r="AR147">
        <f>IF(AND('Sniper Rifle'!B150=5,'Sniper Rifle'!V150="Yes"),1,0)</f>
        <v>0</v>
      </c>
      <c r="AS147">
        <f>IF(AND('Sniper Rifle'!B150=6,'Sniper Rifle'!V150="Yes"),1,0)</f>
        <v>0</v>
      </c>
      <c r="AT147">
        <f>IF(AND('Sniper Rifle'!B150=7,'Sniper Rifle'!V150="Yes"),1,0)</f>
        <v>0</v>
      </c>
      <c r="AU147">
        <f>IF(AND('Sniper Rifle'!B150=8,'Sniper Rifle'!V150="Yes"),1,0)</f>
        <v>0</v>
      </c>
      <c r="AW147">
        <f>IF(AND('Spacer Rifle'!B150=1,'Spacer Rifle'!V150="Yes"),1,0)</f>
        <v>0</v>
      </c>
      <c r="AX147">
        <f>IF(AND('Spacer Rifle'!B150=2,'Spacer Rifle'!V150="Yes"),1,0)</f>
        <v>0</v>
      </c>
      <c r="AY147">
        <f>IF(AND('Spacer Rifle'!B150=3,'Spacer Rifle'!V150="Yes"),1,0)</f>
        <v>0</v>
      </c>
      <c r="AZ147">
        <f>IF(AND('Spacer Rifle'!B150=4,'Spacer Rifle'!V150="Yes"),1,0)</f>
        <v>0</v>
      </c>
      <c r="BA147">
        <f>IF(AND('Spacer Rifle'!B150=5,'Spacer Rifle'!V150="Yes"),1,0)</f>
        <v>0</v>
      </c>
      <c r="BB147">
        <f>IF(AND('Spacer Rifle'!B150=6,'Spacer Rifle'!V150="Yes"),1,0)</f>
        <v>0</v>
      </c>
      <c r="BC147">
        <f>IF(AND('Spacer Rifle'!B150=7,'Spacer Rifle'!V150="Yes"),1,0)</f>
        <v>0</v>
      </c>
      <c r="BD147">
        <f>IF(AND('Spacer Rifle'!B150=8,'Spacer Rifle'!V150="Yes"),1,0)</f>
        <v>0</v>
      </c>
      <c r="BF147">
        <f>IF(AND(LMG!B151=1,LMG!V151="Yes"),1,0)</f>
        <v>0</v>
      </c>
      <c r="BG147">
        <f>IF(AND(LMG!B151=2,LMG!V151="Yes"),1,0)</f>
        <v>0</v>
      </c>
      <c r="BH147">
        <f>IF(AND(LMG!B151=3,LMG!V151="Yes"),1,0)</f>
        <v>0</v>
      </c>
      <c r="BI147">
        <f>IF(AND(LMG!B151=4,LMG!V151="Yes"),1,0)</f>
        <v>0</v>
      </c>
      <c r="BJ147">
        <f>IF(AND(LMG!B151=5,LMG!V151="Yes"),1,0)</f>
        <v>0</v>
      </c>
      <c r="BK147">
        <f>IF(AND(LMG!B151=6,LMG!V151="Yes"),1,0)</f>
        <v>0</v>
      </c>
      <c r="BL147">
        <f>IF(AND(LMG!B151=7,LMG!V151="Yes"),1,0)</f>
        <v>0</v>
      </c>
      <c r="BM147">
        <f>IF(AND(LMG!B151=8,LMG!V151="Yes"),1,0)</f>
        <v>0</v>
      </c>
      <c r="BO147">
        <f>IF(AND(Shotgun!B151=1,Shotgun!V151="Yes"),1,0)</f>
        <v>0</v>
      </c>
      <c r="BP147">
        <f>IF(AND(Shotgun!B151=2,Shotgun!V151="Yes"),1,0)</f>
        <v>0</v>
      </c>
      <c r="BQ147">
        <f>IF(AND(Shotgun!B151=3,Shotgun!V151="Yes"),1,0)</f>
        <v>0</v>
      </c>
      <c r="BR147">
        <f>IF(AND(Shotgun!B151=4,Shotgun!V151="Yes"),1,0)</f>
        <v>0</v>
      </c>
      <c r="BS147">
        <f>IF(AND(Shotgun!B151=5,Shotgun!V151="Yes"),1,0)</f>
        <v>0</v>
      </c>
      <c r="BT147">
        <f>IF(AND(Shotgun!B151=6,Shotgun!V151="Yes"),1,0)</f>
        <v>0</v>
      </c>
      <c r="BU147">
        <f>IF(AND(Shotgun!B151=7,Shotgun!V151="Yes"),1,0)</f>
        <v>0</v>
      </c>
      <c r="BV147">
        <f>IF(AND(Shotgun!B151=8,Shotgun!V151="Yes"),1,0)</f>
        <v>0</v>
      </c>
      <c r="BX147">
        <f>IF(AND(Melee!B149=1,Melee!S149="Yes"),1,0)</f>
        <v>0</v>
      </c>
      <c r="BY147">
        <f>IF(AND(Melee!B149=2,Melee!S149="Yes"),1,0)</f>
        <v>0</v>
      </c>
      <c r="BZ147">
        <f>IF(AND(Melee!B149=3,Melee!S149="Yes"),1,0)</f>
        <v>0</v>
      </c>
      <c r="CA147">
        <f>IF(AND(Melee!B149=4,Melee!S149="Yes"),1,0)</f>
        <v>0</v>
      </c>
      <c r="CB147">
        <f>IF(AND(Melee!B149=5,Melee!S149="Yes"),1,0)</f>
        <v>0</v>
      </c>
      <c r="CC147">
        <f>IF(AND(Melee!B149=6,Melee!S149="Yes"),1,0)</f>
        <v>0</v>
      </c>
      <c r="CD147">
        <f>IF(AND(Melee!B149=7,Melee!S149="Yes"),1,0)</f>
        <v>0</v>
      </c>
      <c r="CE147">
        <f>IF(AND(Melee!B149=8,Melee!S149="Yes"),1,0)</f>
        <v>0</v>
      </c>
      <c r="CG147">
        <f>IF(AND(Misc!B148=1,Misc!O148="Yes"),1,0)</f>
        <v>0</v>
      </c>
      <c r="CH147">
        <f>IF(AND(Misc!B148=2,Misc!O148="Yes"),1,0)</f>
        <v>0</v>
      </c>
      <c r="CI147">
        <f>IF(AND(Misc!B148=3,Misc!O148="Yes"),1,0)</f>
        <v>0</v>
      </c>
      <c r="CJ147">
        <f>IF(AND(Misc!B148=4,Misc!O148="Yes"),1,0)</f>
        <v>0</v>
      </c>
      <c r="CK147">
        <f>IF(AND(Misc!B148=5,Misc!O148="Yes"),1,0)</f>
        <v>0</v>
      </c>
      <c r="CL147">
        <f>IF(AND(Misc!B148=6,Misc!O148="Yes"),1,0)</f>
        <v>0</v>
      </c>
      <c r="CM147">
        <f>IF(AND(Misc!B148=7,Misc!O148="Yes"),1,0)</f>
        <v>0</v>
      </c>
      <c r="CN147">
        <f>IF(AND(Misc!B148=8,Misc!O148="Yes"),1,0)</f>
        <v>0</v>
      </c>
    </row>
    <row r="148" spans="4:92">
      <c r="D148">
        <f>IF(AND(Handgun!B151=1,Handgun!V151="Yes"),1,0)</f>
        <v>0</v>
      </c>
      <c r="E148">
        <f>IF(AND(Handgun!B151=2,Handgun!V151="Yes"),1,0)</f>
        <v>0</v>
      </c>
      <c r="F148">
        <f>IF(AND(Handgun!B151=3,Handgun!V151="Yes"),1,0)</f>
        <v>0</v>
      </c>
      <c r="G148">
        <f>IF(AND(Handgun!B151=4,Handgun!V151="Yes"),1,0)</f>
        <v>0</v>
      </c>
      <c r="H148">
        <f>IF(AND(Handgun!B151=5,Handgun!V151="Yes"),1,0)</f>
        <v>0</v>
      </c>
      <c r="I148">
        <f>IF(AND(Handgun!B151=6,Handgun!V151="Yes"),1,0)</f>
        <v>0</v>
      </c>
      <c r="J148">
        <f>IF(AND(Handgun!B151=7,Handgun!V151="Yes"),1,0)</f>
        <v>0</v>
      </c>
      <c r="K148">
        <f>IF(AND(Handgun!B151=8,Handgun!V151="Yes"),1,0)</f>
        <v>0</v>
      </c>
      <c r="M148">
        <f>IF(AND(Revolver!B151=1,Revolver!V151="Yes"),1,0)</f>
        <v>0</v>
      </c>
      <c r="N148">
        <f>IF(AND(Revolver!B151=1,Revolver!V151="Yes"),1,0)</f>
        <v>0</v>
      </c>
      <c r="O148">
        <f>IF(AND(Revolver!B151=1,Revolver!V151="Yes"),1,0)</f>
        <v>0</v>
      </c>
      <c r="P148">
        <f>IF(AND(Revolver!B151=1,Revolver!V151="Yes"),1,0)</f>
        <v>0</v>
      </c>
      <c r="Q148">
        <f>IF(AND(Revolver!B151=5,Revolver!V151="Yes"),1,0)</f>
        <v>0</v>
      </c>
      <c r="R148">
        <f>IF(AND(Revolver!B151=6,Revolver!V151="Yes"),1,0)</f>
        <v>0</v>
      </c>
      <c r="S148">
        <f>IF(AND(Revolver!B151=7,Revolver!V151="Yes"),1,0)</f>
        <v>0</v>
      </c>
      <c r="T148">
        <f>IF(AND(Revolver!B151=8,Revolver!V151="Yes"),1,0)</f>
        <v>0</v>
      </c>
      <c r="V148">
        <f>IF(AND(SMG!B152=1,SMG!V152="Yes"),1,0)</f>
        <v>0</v>
      </c>
      <c r="W148">
        <f>IF(AND(SMG!B152=2,SMG!V152="Yes"),1,0)</f>
        <v>0</v>
      </c>
      <c r="X148">
        <f>IF(AND(SMG!B152=3,SMG!V152="Yes"),1,0)</f>
        <v>0</v>
      </c>
      <c r="Y148">
        <f>IF(AND(SMG!B152=4,SMG!V152="Yes"),1,0)</f>
        <v>0</v>
      </c>
      <c r="Z148">
        <f>IF(AND(SMG!B152=5,SMG!V152="Yes"),1,0)</f>
        <v>0</v>
      </c>
      <c r="AA148">
        <f>IF(AND(SMG!B152=6,SMG!V152="Yes"),1,0)</f>
        <v>0</v>
      </c>
      <c r="AB148">
        <f>IF(AND(SMG!B152=7,SMG!V152="Yes"),1,0)</f>
        <v>0</v>
      </c>
      <c r="AC148">
        <f>IF(AND(SMG!B152=8,SMG!V152="Yes"),1,0)</f>
        <v>0</v>
      </c>
      <c r="AE148">
        <f>IF(AND(Rifle!B151=1,Rifle!V151="Yes"),1,0)</f>
        <v>0</v>
      </c>
      <c r="AF148">
        <f>IF(AND(Rifle!B151=2,Rifle!V151="Yes"),1,0)</f>
        <v>0</v>
      </c>
      <c r="AG148">
        <f>IF(AND(Rifle!B151=3,Rifle!V151="Yes"),1,0)</f>
        <v>0</v>
      </c>
      <c r="AH148">
        <f>IF(AND(Rifle!B151=4,Rifle!V151="Yes"),1,0)</f>
        <v>0</v>
      </c>
      <c r="AI148">
        <f>IF(AND(Rifle!B151=5,Rifle!V151="Yes"),1,0)</f>
        <v>0</v>
      </c>
      <c r="AJ148">
        <f>IF(AND(Rifle!B151=6,Rifle!V151="Yes"),1,0)</f>
        <v>0</v>
      </c>
      <c r="AK148">
        <f>IF(AND(Rifle!B151=7,Rifle!V151="Yes"),1,0)</f>
        <v>0</v>
      </c>
      <c r="AL148">
        <f>IF(AND(Rifle!B151=8,Rifle!V151="Yes"),1,0)</f>
        <v>0</v>
      </c>
      <c r="AN148">
        <f>IF(AND('Sniper Rifle'!B151=1,'Sniper Rifle'!V151="Yes"),1,0)</f>
        <v>0</v>
      </c>
      <c r="AO148">
        <f>IF(AND('Sniper Rifle'!B151=2,'Sniper Rifle'!V151="Yes"),1,0)</f>
        <v>0</v>
      </c>
      <c r="AP148">
        <f>IF(AND('Sniper Rifle'!B151=3,'Sniper Rifle'!V151="Yes"),1,0)</f>
        <v>0</v>
      </c>
      <c r="AQ148">
        <f>IF(AND('Sniper Rifle'!B151=4,'Sniper Rifle'!V151="Yes"),1,0)</f>
        <v>0</v>
      </c>
      <c r="AR148">
        <f>IF(AND('Sniper Rifle'!B151=5,'Sniper Rifle'!V151="Yes"),1,0)</f>
        <v>0</v>
      </c>
      <c r="AS148">
        <f>IF(AND('Sniper Rifle'!B151=6,'Sniper Rifle'!V151="Yes"),1,0)</f>
        <v>0</v>
      </c>
      <c r="AT148">
        <f>IF(AND('Sniper Rifle'!B151=7,'Sniper Rifle'!V151="Yes"),1,0)</f>
        <v>0</v>
      </c>
      <c r="AU148">
        <f>IF(AND('Sniper Rifle'!B151=8,'Sniper Rifle'!V151="Yes"),1,0)</f>
        <v>0</v>
      </c>
      <c r="AW148">
        <f>IF(AND('Spacer Rifle'!B151=1,'Spacer Rifle'!V151="Yes"),1,0)</f>
        <v>0</v>
      </c>
      <c r="AX148">
        <f>IF(AND('Spacer Rifle'!B151=2,'Spacer Rifle'!V151="Yes"),1,0)</f>
        <v>0</v>
      </c>
      <c r="AY148">
        <f>IF(AND('Spacer Rifle'!B151=3,'Spacer Rifle'!V151="Yes"),1,0)</f>
        <v>0</v>
      </c>
      <c r="AZ148">
        <f>IF(AND('Spacer Rifle'!B151=4,'Spacer Rifle'!V151="Yes"),1,0)</f>
        <v>0</v>
      </c>
      <c r="BA148">
        <f>IF(AND('Spacer Rifle'!B151=5,'Spacer Rifle'!V151="Yes"),1,0)</f>
        <v>0</v>
      </c>
      <c r="BB148">
        <f>IF(AND('Spacer Rifle'!B151=6,'Spacer Rifle'!V151="Yes"),1,0)</f>
        <v>0</v>
      </c>
      <c r="BC148">
        <f>IF(AND('Spacer Rifle'!B151=7,'Spacer Rifle'!V151="Yes"),1,0)</f>
        <v>0</v>
      </c>
      <c r="BD148">
        <f>IF(AND('Spacer Rifle'!B151=8,'Spacer Rifle'!V151="Yes"),1,0)</f>
        <v>0</v>
      </c>
      <c r="BF148">
        <f>IF(AND(LMG!B152=1,LMG!V152="Yes"),1,0)</f>
        <v>0</v>
      </c>
      <c r="BG148">
        <f>IF(AND(LMG!B152=2,LMG!V152="Yes"),1,0)</f>
        <v>0</v>
      </c>
      <c r="BH148">
        <f>IF(AND(LMG!B152=3,LMG!V152="Yes"),1,0)</f>
        <v>0</v>
      </c>
      <c r="BI148">
        <f>IF(AND(LMG!B152=4,LMG!V152="Yes"),1,0)</f>
        <v>0</v>
      </c>
      <c r="BJ148">
        <f>IF(AND(LMG!B152=5,LMG!V152="Yes"),1,0)</f>
        <v>0</v>
      </c>
      <c r="BK148">
        <f>IF(AND(LMG!B152=6,LMG!V152="Yes"),1,0)</f>
        <v>0</v>
      </c>
      <c r="BL148">
        <f>IF(AND(LMG!B152=7,LMG!V152="Yes"),1,0)</f>
        <v>0</v>
      </c>
      <c r="BM148">
        <f>IF(AND(LMG!B152=8,LMG!V152="Yes"),1,0)</f>
        <v>0</v>
      </c>
      <c r="BO148">
        <f>IF(AND(Shotgun!B152=1,Shotgun!V152="Yes"),1,0)</f>
        <v>0</v>
      </c>
      <c r="BP148">
        <f>IF(AND(Shotgun!B152=2,Shotgun!V152="Yes"),1,0)</f>
        <v>0</v>
      </c>
      <c r="BQ148">
        <f>IF(AND(Shotgun!B152=3,Shotgun!V152="Yes"),1,0)</f>
        <v>0</v>
      </c>
      <c r="BR148">
        <f>IF(AND(Shotgun!B152=4,Shotgun!V152="Yes"),1,0)</f>
        <v>0</v>
      </c>
      <c r="BS148">
        <f>IF(AND(Shotgun!B152=5,Shotgun!V152="Yes"),1,0)</f>
        <v>0</v>
      </c>
      <c r="BT148">
        <f>IF(AND(Shotgun!B152=6,Shotgun!V152="Yes"),1,0)</f>
        <v>0</v>
      </c>
      <c r="BU148">
        <f>IF(AND(Shotgun!B152=7,Shotgun!V152="Yes"),1,0)</f>
        <v>0</v>
      </c>
      <c r="BV148">
        <f>IF(AND(Shotgun!B152=8,Shotgun!V152="Yes"),1,0)</f>
        <v>0</v>
      </c>
      <c r="BX148">
        <f>IF(AND(Melee!B150=1,Melee!S150="Yes"),1,0)</f>
        <v>0</v>
      </c>
      <c r="BY148">
        <f>IF(AND(Melee!B150=2,Melee!S150="Yes"),1,0)</f>
        <v>0</v>
      </c>
      <c r="BZ148">
        <f>IF(AND(Melee!B150=3,Melee!S150="Yes"),1,0)</f>
        <v>0</v>
      </c>
      <c r="CA148">
        <f>IF(AND(Melee!B150=4,Melee!S150="Yes"),1,0)</f>
        <v>0</v>
      </c>
      <c r="CB148">
        <f>IF(AND(Melee!B150=5,Melee!S150="Yes"),1,0)</f>
        <v>0</v>
      </c>
      <c r="CC148">
        <f>IF(AND(Melee!B150=6,Melee!S150="Yes"),1,0)</f>
        <v>0</v>
      </c>
      <c r="CD148">
        <f>IF(AND(Melee!B150=7,Melee!S150="Yes"),1,0)</f>
        <v>0</v>
      </c>
      <c r="CE148">
        <f>IF(AND(Melee!B150=8,Melee!S150="Yes"),1,0)</f>
        <v>0</v>
      </c>
      <c r="CG148">
        <f>IF(AND(Misc!B149=1,Misc!O149="Yes"),1,0)</f>
        <v>0</v>
      </c>
      <c r="CH148">
        <f>IF(AND(Misc!B149=2,Misc!O149="Yes"),1,0)</f>
        <v>0</v>
      </c>
      <c r="CI148">
        <f>IF(AND(Misc!B149=3,Misc!O149="Yes"),1,0)</f>
        <v>0</v>
      </c>
      <c r="CJ148">
        <f>IF(AND(Misc!B149=4,Misc!O149="Yes"),1,0)</f>
        <v>0</v>
      </c>
      <c r="CK148">
        <f>IF(AND(Misc!B149=5,Misc!O149="Yes"),1,0)</f>
        <v>0</v>
      </c>
      <c r="CL148">
        <f>IF(AND(Misc!B149=6,Misc!O149="Yes"),1,0)</f>
        <v>0</v>
      </c>
      <c r="CM148">
        <f>IF(AND(Misc!B149=7,Misc!O149="Yes"),1,0)</f>
        <v>0</v>
      </c>
      <c r="CN148">
        <f>IF(AND(Misc!B149=8,Misc!O149="Yes"),1,0)</f>
        <v>0</v>
      </c>
    </row>
    <row r="149" spans="4:92">
      <c r="D149">
        <f>IF(AND(Handgun!B152=1,Handgun!V152="Yes"),1,0)</f>
        <v>0</v>
      </c>
      <c r="E149">
        <f>IF(AND(Handgun!B152=2,Handgun!V152="Yes"),1,0)</f>
        <v>0</v>
      </c>
      <c r="F149">
        <f>IF(AND(Handgun!B152=3,Handgun!V152="Yes"),1,0)</f>
        <v>0</v>
      </c>
      <c r="G149">
        <f>IF(AND(Handgun!B152=4,Handgun!V152="Yes"),1,0)</f>
        <v>0</v>
      </c>
      <c r="H149">
        <f>IF(AND(Handgun!B152=5,Handgun!V152="Yes"),1,0)</f>
        <v>0</v>
      </c>
      <c r="I149">
        <f>IF(AND(Handgun!B152=6,Handgun!V152="Yes"),1,0)</f>
        <v>0</v>
      </c>
      <c r="J149">
        <f>IF(AND(Handgun!B152=7,Handgun!V152="Yes"),1,0)</f>
        <v>0</v>
      </c>
      <c r="K149">
        <f>IF(AND(Handgun!B152=8,Handgun!V152="Yes"),1,0)</f>
        <v>0</v>
      </c>
      <c r="M149">
        <f>IF(AND(Revolver!B152=1,Revolver!V152="Yes"),1,0)</f>
        <v>0</v>
      </c>
      <c r="N149">
        <f>IF(AND(Revolver!B152=1,Revolver!V152="Yes"),1,0)</f>
        <v>0</v>
      </c>
      <c r="O149">
        <f>IF(AND(Revolver!B152=1,Revolver!V152="Yes"),1,0)</f>
        <v>0</v>
      </c>
      <c r="P149">
        <f>IF(AND(Revolver!B152=1,Revolver!V152="Yes"),1,0)</f>
        <v>0</v>
      </c>
      <c r="Q149">
        <f>IF(AND(Revolver!B152=5,Revolver!V152="Yes"),1,0)</f>
        <v>0</v>
      </c>
      <c r="R149">
        <f>IF(AND(Revolver!B152=6,Revolver!V152="Yes"),1,0)</f>
        <v>0</v>
      </c>
      <c r="S149">
        <f>IF(AND(Revolver!B152=7,Revolver!V152="Yes"),1,0)</f>
        <v>0</v>
      </c>
      <c r="T149">
        <f>IF(AND(Revolver!B152=8,Revolver!V152="Yes"),1,0)</f>
        <v>0</v>
      </c>
      <c r="V149">
        <f>IF(AND(SMG!B153=1,SMG!V153="Yes"),1,0)</f>
        <v>0</v>
      </c>
      <c r="W149">
        <f>IF(AND(SMG!B153=2,SMG!V153="Yes"),1,0)</f>
        <v>0</v>
      </c>
      <c r="X149">
        <f>IF(AND(SMG!B153=3,SMG!V153="Yes"),1,0)</f>
        <v>0</v>
      </c>
      <c r="Y149">
        <f>IF(AND(SMG!B153=4,SMG!V153="Yes"),1,0)</f>
        <v>0</v>
      </c>
      <c r="Z149">
        <f>IF(AND(SMG!B153=5,SMG!V153="Yes"),1,0)</f>
        <v>0</v>
      </c>
      <c r="AA149">
        <f>IF(AND(SMG!B153=6,SMG!V153="Yes"),1,0)</f>
        <v>0</v>
      </c>
      <c r="AB149">
        <f>IF(AND(SMG!B153=7,SMG!V153="Yes"),1,0)</f>
        <v>0</v>
      </c>
      <c r="AC149">
        <f>IF(AND(SMG!B153=8,SMG!V153="Yes"),1,0)</f>
        <v>0</v>
      </c>
      <c r="AE149">
        <f>IF(AND(Rifle!B152=1,Rifle!V152="Yes"),1,0)</f>
        <v>0</v>
      </c>
      <c r="AF149">
        <f>IF(AND(Rifle!B152=2,Rifle!V152="Yes"),1,0)</f>
        <v>0</v>
      </c>
      <c r="AG149">
        <f>IF(AND(Rifle!B152=3,Rifle!V152="Yes"),1,0)</f>
        <v>0</v>
      </c>
      <c r="AH149">
        <f>IF(AND(Rifle!B152=4,Rifle!V152="Yes"),1,0)</f>
        <v>0</v>
      </c>
      <c r="AI149">
        <f>IF(AND(Rifle!B152=5,Rifle!V152="Yes"),1,0)</f>
        <v>0</v>
      </c>
      <c r="AJ149">
        <f>IF(AND(Rifle!B152=6,Rifle!V152="Yes"),1,0)</f>
        <v>0</v>
      </c>
      <c r="AK149">
        <f>IF(AND(Rifle!B152=7,Rifle!V152="Yes"),1,0)</f>
        <v>0</v>
      </c>
      <c r="AL149">
        <f>IF(AND(Rifle!B152=8,Rifle!V152="Yes"),1,0)</f>
        <v>0</v>
      </c>
      <c r="AN149">
        <f>IF(AND('Sniper Rifle'!B152=1,'Sniper Rifle'!V152="Yes"),1,0)</f>
        <v>0</v>
      </c>
      <c r="AO149">
        <f>IF(AND('Sniper Rifle'!B152=2,'Sniper Rifle'!V152="Yes"),1,0)</f>
        <v>0</v>
      </c>
      <c r="AP149">
        <f>IF(AND('Sniper Rifle'!B152=3,'Sniper Rifle'!V152="Yes"),1,0)</f>
        <v>0</v>
      </c>
      <c r="AQ149">
        <f>IF(AND('Sniper Rifle'!B152=4,'Sniper Rifle'!V152="Yes"),1,0)</f>
        <v>0</v>
      </c>
      <c r="AR149">
        <f>IF(AND('Sniper Rifle'!B152=5,'Sniper Rifle'!V152="Yes"),1,0)</f>
        <v>0</v>
      </c>
      <c r="AS149">
        <f>IF(AND('Sniper Rifle'!B152=6,'Sniper Rifle'!V152="Yes"),1,0)</f>
        <v>0</v>
      </c>
      <c r="AT149">
        <f>IF(AND('Sniper Rifle'!B152=7,'Sniper Rifle'!V152="Yes"),1,0)</f>
        <v>0</v>
      </c>
      <c r="AU149">
        <f>IF(AND('Sniper Rifle'!B152=8,'Sniper Rifle'!V152="Yes"),1,0)</f>
        <v>0</v>
      </c>
      <c r="AW149">
        <f>IF(AND('Spacer Rifle'!B152=1,'Spacer Rifle'!V152="Yes"),1,0)</f>
        <v>0</v>
      </c>
      <c r="AX149">
        <f>IF(AND('Spacer Rifle'!B152=2,'Spacer Rifle'!V152="Yes"),1,0)</f>
        <v>0</v>
      </c>
      <c r="AY149">
        <f>IF(AND('Spacer Rifle'!B152=3,'Spacer Rifle'!V152="Yes"),1,0)</f>
        <v>0</v>
      </c>
      <c r="AZ149">
        <f>IF(AND('Spacer Rifle'!B152=4,'Spacer Rifle'!V152="Yes"),1,0)</f>
        <v>0</v>
      </c>
      <c r="BA149">
        <f>IF(AND('Spacer Rifle'!B152=5,'Spacer Rifle'!V152="Yes"),1,0)</f>
        <v>0</v>
      </c>
      <c r="BB149">
        <f>IF(AND('Spacer Rifle'!B152=6,'Spacer Rifle'!V152="Yes"),1,0)</f>
        <v>0</v>
      </c>
      <c r="BC149">
        <f>IF(AND('Spacer Rifle'!B152=7,'Spacer Rifle'!V152="Yes"),1,0)</f>
        <v>0</v>
      </c>
      <c r="BD149">
        <f>IF(AND('Spacer Rifle'!B152=8,'Spacer Rifle'!V152="Yes"),1,0)</f>
        <v>0</v>
      </c>
      <c r="BF149">
        <f>IF(AND(LMG!B153=1,LMG!V153="Yes"),1,0)</f>
        <v>0</v>
      </c>
      <c r="BG149">
        <f>IF(AND(LMG!B153=2,LMG!V153="Yes"),1,0)</f>
        <v>0</v>
      </c>
      <c r="BH149">
        <f>IF(AND(LMG!B153=3,LMG!V153="Yes"),1,0)</f>
        <v>0</v>
      </c>
      <c r="BI149">
        <f>IF(AND(LMG!B153=4,LMG!V153="Yes"),1,0)</f>
        <v>0</v>
      </c>
      <c r="BJ149">
        <f>IF(AND(LMG!B153=5,LMG!V153="Yes"),1,0)</f>
        <v>0</v>
      </c>
      <c r="BK149">
        <f>IF(AND(LMG!B153=6,LMG!V153="Yes"),1,0)</f>
        <v>0</v>
      </c>
      <c r="BL149">
        <f>IF(AND(LMG!B153=7,LMG!V153="Yes"),1,0)</f>
        <v>0</v>
      </c>
      <c r="BM149">
        <f>IF(AND(LMG!B153=8,LMG!V153="Yes"),1,0)</f>
        <v>0</v>
      </c>
      <c r="BO149">
        <f>IF(AND(Shotgun!B153=1,Shotgun!V153="Yes"),1,0)</f>
        <v>0</v>
      </c>
      <c r="BP149">
        <f>IF(AND(Shotgun!B153=2,Shotgun!V153="Yes"),1,0)</f>
        <v>0</v>
      </c>
      <c r="BQ149">
        <f>IF(AND(Shotgun!B153=3,Shotgun!V153="Yes"),1,0)</f>
        <v>0</v>
      </c>
      <c r="BR149">
        <f>IF(AND(Shotgun!B153=4,Shotgun!V153="Yes"),1,0)</f>
        <v>0</v>
      </c>
      <c r="BS149">
        <f>IF(AND(Shotgun!B153=5,Shotgun!V153="Yes"),1,0)</f>
        <v>0</v>
      </c>
      <c r="BT149">
        <f>IF(AND(Shotgun!B153=6,Shotgun!V153="Yes"),1,0)</f>
        <v>0</v>
      </c>
      <c r="BU149">
        <f>IF(AND(Shotgun!B153=7,Shotgun!V153="Yes"),1,0)</f>
        <v>0</v>
      </c>
      <c r="BV149">
        <f>IF(AND(Shotgun!B153=8,Shotgun!V153="Yes"),1,0)</f>
        <v>0</v>
      </c>
      <c r="BX149">
        <f>IF(AND(Melee!B151=1,Melee!S151="Yes"),1,0)</f>
        <v>0</v>
      </c>
      <c r="BY149">
        <f>IF(AND(Melee!B151=2,Melee!S151="Yes"),1,0)</f>
        <v>0</v>
      </c>
      <c r="BZ149">
        <f>IF(AND(Melee!B151=3,Melee!S151="Yes"),1,0)</f>
        <v>0</v>
      </c>
      <c r="CA149">
        <f>IF(AND(Melee!B151=4,Melee!S151="Yes"),1,0)</f>
        <v>0</v>
      </c>
      <c r="CB149">
        <f>IF(AND(Melee!B151=5,Melee!S151="Yes"),1,0)</f>
        <v>0</v>
      </c>
      <c r="CC149">
        <f>IF(AND(Melee!B151=6,Melee!S151="Yes"),1,0)</f>
        <v>0</v>
      </c>
      <c r="CD149">
        <f>IF(AND(Melee!B151=7,Melee!S151="Yes"),1,0)</f>
        <v>0</v>
      </c>
      <c r="CE149">
        <f>IF(AND(Melee!B151=8,Melee!S151="Yes"),1,0)</f>
        <v>0</v>
      </c>
      <c r="CG149">
        <f>IF(AND(Misc!B150=1,Misc!O150="Yes"),1,0)</f>
        <v>0</v>
      </c>
      <c r="CH149">
        <f>IF(AND(Misc!B150=2,Misc!O150="Yes"),1,0)</f>
        <v>0</v>
      </c>
      <c r="CI149">
        <f>IF(AND(Misc!B150=3,Misc!O150="Yes"),1,0)</f>
        <v>0</v>
      </c>
      <c r="CJ149">
        <f>IF(AND(Misc!B150=4,Misc!O150="Yes"),1,0)</f>
        <v>0</v>
      </c>
      <c r="CK149">
        <f>IF(AND(Misc!B150=5,Misc!O150="Yes"),1,0)</f>
        <v>0</v>
      </c>
      <c r="CL149">
        <f>IF(AND(Misc!B150=6,Misc!O150="Yes"),1,0)</f>
        <v>0</v>
      </c>
      <c r="CM149">
        <f>IF(AND(Misc!B150=7,Misc!O150="Yes"),1,0)</f>
        <v>0</v>
      </c>
      <c r="CN149">
        <f>IF(AND(Misc!B150=8,Misc!O150="Yes"),1,0)</f>
        <v>0</v>
      </c>
    </row>
    <row r="150" spans="4:92">
      <c r="D150">
        <f>IF(AND(Handgun!B153=1,Handgun!V153="Yes"),1,0)</f>
        <v>0</v>
      </c>
      <c r="E150">
        <f>IF(AND(Handgun!B153=2,Handgun!V153="Yes"),1,0)</f>
        <v>0</v>
      </c>
      <c r="F150">
        <f>IF(AND(Handgun!B153=3,Handgun!V153="Yes"),1,0)</f>
        <v>0</v>
      </c>
      <c r="G150">
        <f>IF(AND(Handgun!B153=4,Handgun!V153="Yes"),1,0)</f>
        <v>0</v>
      </c>
      <c r="H150">
        <f>IF(AND(Handgun!B153=5,Handgun!V153="Yes"),1,0)</f>
        <v>0</v>
      </c>
      <c r="I150">
        <f>IF(AND(Handgun!B153=6,Handgun!V153="Yes"),1,0)</f>
        <v>0</v>
      </c>
      <c r="J150">
        <f>IF(AND(Handgun!B153=7,Handgun!V153="Yes"),1,0)</f>
        <v>0</v>
      </c>
      <c r="K150">
        <f>IF(AND(Handgun!B153=8,Handgun!V153="Yes"),1,0)</f>
        <v>0</v>
      </c>
      <c r="M150">
        <f>IF(AND(Revolver!B153=1,Revolver!V153="Yes"),1,0)</f>
        <v>0</v>
      </c>
      <c r="N150">
        <f>IF(AND(Revolver!B153=1,Revolver!V153="Yes"),1,0)</f>
        <v>0</v>
      </c>
      <c r="O150">
        <f>IF(AND(Revolver!B153=1,Revolver!V153="Yes"),1,0)</f>
        <v>0</v>
      </c>
      <c r="P150">
        <f>IF(AND(Revolver!B153=1,Revolver!V153="Yes"),1,0)</f>
        <v>0</v>
      </c>
      <c r="Q150">
        <f>IF(AND(Revolver!B153=5,Revolver!V153="Yes"),1,0)</f>
        <v>0</v>
      </c>
      <c r="R150">
        <f>IF(AND(Revolver!B153=6,Revolver!V153="Yes"),1,0)</f>
        <v>0</v>
      </c>
      <c r="S150">
        <f>IF(AND(Revolver!B153=7,Revolver!V153="Yes"),1,0)</f>
        <v>0</v>
      </c>
      <c r="T150">
        <f>IF(AND(Revolver!B153=8,Revolver!V153="Yes"),1,0)</f>
        <v>0</v>
      </c>
      <c r="V150">
        <f>IF(AND(SMG!B154=1,SMG!V154="Yes"),1,0)</f>
        <v>0</v>
      </c>
      <c r="W150">
        <f>IF(AND(SMG!B154=2,SMG!V154="Yes"),1,0)</f>
        <v>0</v>
      </c>
      <c r="X150">
        <f>IF(AND(SMG!B154=3,SMG!V154="Yes"),1,0)</f>
        <v>0</v>
      </c>
      <c r="Y150">
        <f>IF(AND(SMG!B154=4,SMG!V154="Yes"),1,0)</f>
        <v>0</v>
      </c>
      <c r="Z150">
        <f>IF(AND(SMG!B154=5,SMG!V154="Yes"),1,0)</f>
        <v>0</v>
      </c>
      <c r="AA150">
        <f>IF(AND(SMG!B154=6,SMG!V154="Yes"),1,0)</f>
        <v>0</v>
      </c>
      <c r="AB150">
        <f>IF(AND(SMG!B154=7,SMG!V154="Yes"),1,0)</f>
        <v>0</v>
      </c>
      <c r="AC150">
        <f>IF(AND(SMG!B154=8,SMG!V154="Yes"),1,0)</f>
        <v>0</v>
      </c>
      <c r="AE150">
        <f>IF(AND(Rifle!B153=1,Rifle!V153="Yes"),1,0)</f>
        <v>0</v>
      </c>
      <c r="AF150">
        <f>IF(AND(Rifle!B153=2,Rifle!V153="Yes"),1,0)</f>
        <v>0</v>
      </c>
      <c r="AG150">
        <f>IF(AND(Rifle!B153=3,Rifle!V153="Yes"),1,0)</f>
        <v>0</v>
      </c>
      <c r="AH150">
        <f>IF(AND(Rifle!B153=4,Rifle!V153="Yes"),1,0)</f>
        <v>0</v>
      </c>
      <c r="AI150">
        <f>IF(AND(Rifle!B153=5,Rifle!V153="Yes"),1,0)</f>
        <v>0</v>
      </c>
      <c r="AJ150">
        <f>IF(AND(Rifle!B153=6,Rifle!V153="Yes"),1,0)</f>
        <v>0</v>
      </c>
      <c r="AK150">
        <f>IF(AND(Rifle!B153=7,Rifle!V153="Yes"),1,0)</f>
        <v>0</v>
      </c>
      <c r="AL150">
        <f>IF(AND(Rifle!B153=8,Rifle!V153="Yes"),1,0)</f>
        <v>0</v>
      </c>
      <c r="AN150">
        <f>IF(AND('Sniper Rifle'!B153=1,'Sniper Rifle'!V153="Yes"),1,0)</f>
        <v>0</v>
      </c>
      <c r="AO150">
        <f>IF(AND('Sniper Rifle'!B153=2,'Sniper Rifle'!V153="Yes"),1,0)</f>
        <v>0</v>
      </c>
      <c r="AP150">
        <f>IF(AND('Sniper Rifle'!B153=3,'Sniper Rifle'!V153="Yes"),1,0)</f>
        <v>0</v>
      </c>
      <c r="AQ150">
        <f>IF(AND('Sniper Rifle'!B153=4,'Sniper Rifle'!V153="Yes"),1,0)</f>
        <v>0</v>
      </c>
      <c r="AR150">
        <f>IF(AND('Sniper Rifle'!B153=5,'Sniper Rifle'!V153="Yes"),1,0)</f>
        <v>0</v>
      </c>
      <c r="AS150">
        <f>IF(AND('Sniper Rifle'!B153=6,'Sniper Rifle'!V153="Yes"),1,0)</f>
        <v>0</v>
      </c>
      <c r="AT150">
        <f>IF(AND('Sniper Rifle'!B153=7,'Sniper Rifle'!V153="Yes"),1,0)</f>
        <v>0</v>
      </c>
      <c r="AU150">
        <f>IF(AND('Sniper Rifle'!B153=8,'Sniper Rifle'!V153="Yes"),1,0)</f>
        <v>0</v>
      </c>
      <c r="AW150">
        <f>IF(AND('Spacer Rifle'!B153=1,'Spacer Rifle'!V153="Yes"),1,0)</f>
        <v>0</v>
      </c>
      <c r="AX150">
        <f>IF(AND('Spacer Rifle'!B153=2,'Spacer Rifle'!V153="Yes"),1,0)</f>
        <v>0</v>
      </c>
      <c r="AY150">
        <f>IF(AND('Spacer Rifle'!B153=3,'Spacer Rifle'!V153="Yes"),1,0)</f>
        <v>0</v>
      </c>
      <c r="AZ150">
        <f>IF(AND('Spacer Rifle'!B153=4,'Spacer Rifle'!V153="Yes"),1,0)</f>
        <v>0</v>
      </c>
      <c r="BA150">
        <f>IF(AND('Spacer Rifle'!B153=5,'Spacer Rifle'!V153="Yes"),1,0)</f>
        <v>0</v>
      </c>
      <c r="BB150">
        <f>IF(AND('Spacer Rifle'!B153=6,'Spacer Rifle'!V153="Yes"),1,0)</f>
        <v>0</v>
      </c>
      <c r="BC150">
        <f>IF(AND('Spacer Rifle'!B153=7,'Spacer Rifle'!V153="Yes"),1,0)</f>
        <v>0</v>
      </c>
      <c r="BD150">
        <f>IF(AND('Spacer Rifle'!B153=8,'Spacer Rifle'!V153="Yes"),1,0)</f>
        <v>0</v>
      </c>
      <c r="BF150">
        <f>IF(AND(LMG!B154=1,LMG!V154="Yes"),1,0)</f>
        <v>0</v>
      </c>
      <c r="BG150">
        <f>IF(AND(LMG!B154=2,LMG!V154="Yes"),1,0)</f>
        <v>0</v>
      </c>
      <c r="BH150">
        <f>IF(AND(LMG!B154=3,LMG!V154="Yes"),1,0)</f>
        <v>0</v>
      </c>
      <c r="BI150">
        <f>IF(AND(LMG!B154=4,LMG!V154="Yes"),1,0)</f>
        <v>0</v>
      </c>
      <c r="BJ150">
        <f>IF(AND(LMG!B154=5,LMG!V154="Yes"),1,0)</f>
        <v>0</v>
      </c>
      <c r="BK150">
        <f>IF(AND(LMG!B154=6,LMG!V154="Yes"),1,0)</f>
        <v>0</v>
      </c>
      <c r="BL150">
        <f>IF(AND(LMG!B154=7,LMG!V154="Yes"),1,0)</f>
        <v>0</v>
      </c>
      <c r="BM150">
        <f>IF(AND(LMG!B154=8,LMG!V154="Yes"),1,0)</f>
        <v>0</v>
      </c>
      <c r="BO150">
        <f>IF(AND(Shotgun!B154=1,Shotgun!V154="Yes"),1,0)</f>
        <v>0</v>
      </c>
      <c r="BP150">
        <f>IF(AND(Shotgun!B154=2,Shotgun!V154="Yes"),1,0)</f>
        <v>0</v>
      </c>
      <c r="BQ150">
        <f>IF(AND(Shotgun!B154=3,Shotgun!V154="Yes"),1,0)</f>
        <v>0</v>
      </c>
      <c r="BR150">
        <f>IF(AND(Shotgun!B154=4,Shotgun!V154="Yes"),1,0)</f>
        <v>0</v>
      </c>
      <c r="BS150">
        <f>IF(AND(Shotgun!B154=5,Shotgun!V154="Yes"),1,0)</f>
        <v>0</v>
      </c>
      <c r="BT150">
        <f>IF(AND(Shotgun!B154=6,Shotgun!V154="Yes"),1,0)</f>
        <v>0</v>
      </c>
      <c r="BU150">
        <f>IF(AND(Shotgun!B154=7,Shotgun!V154="Yes"),1,0)</f>
        <v>0</v>
      </c>
      <c r="BV150">
        <f>IF(AND(Shotgun!B154=8,Shotgun!V154="Yes"),1,0)</f>
        <v>0</v>
      </c>
      <c r="BX150">
        <f>IF(AND(Melee!B152=1,Melee!S152="Yes"),1,0)</f>
        <v>0</v>
      </c>
      <c r="BY150">
        <f>IF(AND(Melee!B152=2,Melee!S152="Yes"),1,0)</f>
        <v>0</v>
      </c>
      <c r="BZ150">
        <f>IF(AND(Melee!B152=3,Melee!S152="Yes"),1,0)</f>
        <v>0</v>
      </c>
      <c r="CA150">
        <f>IF(AND(Melee!B152=4,Melee!S152="Yes"),1,0)</f>
        <v>0</v>
      </c>
      <c r="CB150">
        <f>IF(AND(Melee!B152=5,Melee!S152="Yes"),1,0)</f>
        <v>0</v>
      </c>
      <c r="CC150">
        <f>IF(AND(Melee!B152=6,Melee!S152="Yes"),1,0)</f>
        <v>0</v>
      </c>
      <c r="CD150">
        <f>IF(AND(Melee!B152=7,Melee!S152="Yes"),1,0)</f>
        <v>0</v>
      </c>
      <c r="CE150">
        <f>IF(AND(Melee!B152=8,Melee!S152="Yes"),1,0)</f>
        <v>0</v>
      </c>
      <c r="CG150">
        <f>IF(AND(Misc!B151=1,Misc!O151="Yes"),1,0)</f>
        <v>0</v>
      </c>
      <c r="CH150">
        <f>IF(AND(Misc!B151=2,Misc!O151="Yes"),1,0)</f>
        <v>0</v>
      </c>
      <c r="CI150">
        <f>IF(AND(Misc!B151=3,Misc!O151="Yes"),1,0)</f>
        <v>0</v>
      </c>
      <c r="CJ150">
        <f>IF(AND(Misc!B151=4,Misc!O151="Yes"),1,0)</f>
        <v>0</v>
      </c>
      <c r="CK150">
        <f>IF(AND(Misc!B151=5,Misc!O151="Yes"),1,0)</f>
        <v>0</v>
      </c>
      <c r="CL150">
        <f>IF(AND(Misc!B151=6,Misc!O151="Yes"),1,0)</f>
        <v>0</v>
      </c>
      <c r="CM150">
        <f>IF(AND(Misc!B151=7,Misc!O151="Yes"),1,0)</f>
        <v>0</v>
      </c>
      <c r="CN150">
        <f>IF(AND(Misc!B151=8,Misc!O151="Yes"),1,0)</f>
        <v>0</v>
      </c>
    </row>
    <row r="151" spans="4:92">
      <c r="D151">
        <f>IF(AND(Handgun!B154=1,Handgun!V154="Yes"),1,0)</f>
        <v>0</v>
      </c>
      <c r="E151">
        <f>IF(AND(Handgun!B154=2,Handgun!V154="Yes"),1,0)</f>
        <v>0</v>
      </c>
      <c r="F151">
        <f>IF(AND(Handgun!B154=3,Handgun!V154="Yes"),1,0)</f>
        <v>0</v>
      </c>
      <c r="G151">
        <f>IF(AND(Handgun!B154=4,Handgun!V154="Yes"),1,0)</f>
        <v>0</v>
      </c>
      <c r="H151">
        <f>IF(AND(Handgun!B154=5,Handgun!V154="Yes"),1,0)</f>
        <v>0</v>
      </c>
      <c r="I151">
        <f>IF(AND(Handgun!B154=6,Handgun!V154="Yes"),1,0)</f>
        <v>0</v>
      </c>
      <c r="J151">
        <f>IF(AND(Handgun!B154=7,Handgun!V154="Yes"),1,0)</f>
        <v>0</v>
      </c>
      <c r="K151">
        <f>IF(AND(Handgun!B154=8,Handgun!V154="Yes"),1,0)</f>
        <v>0</v>
      </c>
      <c r="M151">
        <f>IF(AND(Revolver!B154=1,Revolver!V154="Yes"),1,0)</f>
        <v>0</v>
      </c>
      <c r="N151">
        <f>IF(AND(Revolver!B154=1,Revolver!V154="Yes"),1,0)</f>
        <v>0</v>
      </c>
      <c r="O151">
        <f>IF(AND(Revolver!B154=1,Revolver!V154="Yes"),1,0)</f>
        <v>0</v>
      </c>
      <c r="P151">
        <f>IF(AND(Revolver!B154=1,Revolver!V154="Yes"),1,0)</f>
        <v>0</v>
      </c>
      <c r="Q151">
        <f>IF(AND(Revolver!B154=5,Revolver!V154="Yes"),1,0)</f>
        <v>0</v>
      </c>
      <c r="R151">
        <f>IF(AND(Revolver!B154=6,Revolver!V154="Yes"),1,0)</f>
        <v>0</v>
      </c>
      <c r="S151">
        <f>IF(AND(Revolver!B154=7,Revolver!V154="Yes"),1,0)</f>
        <v>0</v>
      </c>
      <c r="T151">
        <f>IF(AND(Revolver!B154=8,Revolver!V154="Yes"),1,0)</f>
        <v>0</v>
      </c>
      <c r="V151">
        <f>IF(AND(SMG!B155=1,SMG!V155="Yes"),1,0)</f>
        <v>0</v>
      </c>
      <c r="W151">
        <f>IF(AND(SMG!B155=2,SMG!V155="Yes"),1,0)</f>
        <v>0</v>
      </c>
      <c r="X151">
        <f>IF(AND(SMG!B155=3,SMG!V155="Yes"),1,0)</f>
        <v>0</v>
      </c>
      <c r="Y151">
        <f>IF(AND(SMG!B155=4,SMG!V155="Yes"),1,0)</f>
        <v>0</v>
      </c>
      <c r="Z151">
        <f>IF(AND(SMG!B155=5,SMG!V155="Yes"),1,0)</f>
        <v>0</v>
      </c>
      <c r="AA151">
        <f>IF(AND(SMG!B155=6,SMG!V155="Yes"),1,0)</f>
        <v>0</v>
      </c>
      <c r="AB151">
        <f>IF(AND(SMG!B155=7,SMG!V155="Yes"),1,0)</f>
        <v>0</v>
      </c>
      <c r="AC151">
        <f>IF(AND(SMG!B155=8,SMG!V155="Yes"),1,0)</f>
        <v>0</v>
      </c>
      <c r="AE151">
        <f>IF(AND(Rifle!B154=1,Rifle!V154="Yes"),1,0)</f>
        <v>0</v>
      </c>
      <c r="AF151">
        <f>IF(AND(Rifle!B154=2,Rifle!V154="Yes"),1,0)</f>
        <v>0</v>
      </c>
      <c r="AG151">
        <f>IF(AND(Rifle!B154=3,Rifle!V154="Yes"),1,0)</f>
        <v>0</v>
      </c>
      <c r="AH151">
        <f>IF(AND(Rifle!B154=4,Rifle!V154="Yes"),1,0)</f>
        <v>0</v>
      </c>
      <c r="AI151">
        <f>IF(AND(Rifle!B154=5,Rifle!V154="Yes"),1,0)</f>
        <v>0</v>
      </c>
      <c r="AJ151">
        <f>IF(AND(Rifle!B154=6,Rifle!V154="Yes"),1,0)</f>
        <v>0</v>
      </c>
      <c r="AK151">
        <f>IF(AND(Rifle!B154=7,Rifle!V154="Yes"),1,0)</f>
        <v>0</v>
      </c>
      <c r="AL151">
        <f>IF(AND(Rifle!B154=8,Rifle!V154="Yes"),1,0)</f>
        <v>0</v>
      </c>
      <c r="AN151">
        <f>IF(AND('Sniper Rifle'!B154=1,'Sniper Rifle'!V154="Yes"),1,0)</f>
        <v>0</v>
      </c>
      <c r="AO151">
        <f>IF(AND('Sniper Rifle'!B154=2,'Sniper Rifle'!V154="Yes"),1,0)</f>
        <v>0</v>
      </c>
      <c r="AP151">
        <f>IF(AND('Sniper Rifle'!B154=3,'Sniper Rifle'!V154="Yes"),1,0)</f>
        <v>0</v>
      </c>
      <c r="AQ151">
        <f>IF(AND('Sniper Rifle'!B154=4,'Sniper Rifle'!V154="Yes"),1,0)</f>
        <v>0</v>
      </c>
      <c r="AR151">
        <f>IF(AND('Sniper Rifle'!B154=5,'Sniper Rifle'!V154="Yes"),1,0)</f>
        <v>0</v>
      </c>
      <c r="AS151">
        <f>IF(AND('Sniper Rifle'!B154=6,'Sniper Rifle'!V154="Yes"),1,0)</f>
        <v>0</v>
      </c>
      <c r="AT151">
        <f>IF(AND('Sniper Rifle'!B154=7,'Sniper Rifle'!V154="Yes"),1,0)</f>
        <v>0</v>
      </c>
      <c r="AU151">
        <f>IF(AND('Sniper Rifle'!B154=8,'Sniper Rifle'!V154="Yes"),1,0)</f>
        <v>0</v>
      </c>
      <c r="AW151">
        <f>IF(AND('Spacer Rifle'!B154=1,'Spacer Rifle'!V154="Yes"),1,0)</f>
        <v>0</v>
      </c>
      <c r="AX151">
        <f>IF(AND('Spacer Rifle'!B154=2,'Spacer Rifle'!V154="Yes"),1,0)</f>
        <v>0</v>
      </c>
      <c r="AY151">
        <f>IF(AND('Spacer Rifle'!B154=3,'Spacer Rifle'!V154="Yes"),1,0)</f>
        <v>0</v>
      </c>
      <c r="AZ151">
        <f>IF(AND('Spacer Rifle'!B154=4,'Spacer Rifle'!V154="Yes"),1,0)</f>
        <v>0</v>
      </c>
      <c r="BA151">
        <f>IF(AND('Spacer Rifle'!B154=5,'Spacer Rifle'!V154="Yes"),1,0)</f>
        <v>0</v>
      </c>
      <c r="BB151">
        <f>IF(AND('Spacer Rifle'!B154=6,'Spacer Rifle'!V154="Yes"),1,0)</f>
        <v>0</v>
      </c>
      <c r="BC151">
        <f>IF(AND('Spacer Rifle'!B154=7,'Spacer Rifle'!V154="Yes"),1,0)</f>
        <v>0</v>
      </c>
      <c r="BD151">
        <f>IF(AND('Spacer Rifle'!B154=8,'Spacer Rifle'!V154="Yes"),1,0)</f>
        <v>0</v>
      </c>
      <c r="BF151">
        <f>IF(AND(LMG!B155=1,LMG!V155="Yes"),1,0)</f>
        <v>0</v>
      </c>
      <c r="BG151">
        <f>IF(AND(LMG!B155=2,LMG!V155="Yes"),1,0)</f>
        <v>0</v>
      </c>
      <c r="BH151">
        <f>IF(AND(LMG!B155=3,LMG!V155="Yes"),1,0)</f>
        <v>0</v>
      </c>
      <c r="BI151">
        <f>IF(AND(LMG!B155=4,LMG!V155="Yes"),1,0)</f>
        <v>0</v>
      </c>
      <c r="BJ151">
        <f>IF(AND(LMG!B155=5,LMG!V155="Yes"),1,0)</f>
        <v>0</v>
      </c>
      <c r="BK151">
        <f>IF(AND(LMG!B155=6,LMG!V155="Yes"),1,0)</f>
        <v>0</v>
      </c>
      <c r="BL151">
        <f>IF(AND(LMG!B155=7,LMG!V155="Yes"),1,0)</f>
        <v>0</v>
      </c>
      <c r="BM151">
        <f>IF(AND(LMG!B155=8,LMG!V155="Yes"),1,0)</f>
        <v>0</v>
      </c>
      <c r="BO151">
        <f>IF(AND(Shotgun!B155=1,Shotgun!V155="Yes"),1,0)</f>
        <v>0</v>
      </c>
      <c r="BP151">
        <f>IF(AND(Shotgun!B155=2,Shotgun!V155="Yes"),1,0)</f>
        <v>0</v>
      </c>
      <c r="BQ151">
        <f>IF(AND(Shotgun!B155=3,Shotgun!V155="Yes"),1,0)</f>
        <v>0</v>
      </c>
      <c r="BR151">
        <f>IF(AND(Shotgun!B155=4,Shotgun!V155="Yes"),1,0)</f>
        <v>0</v>
      </c>
      <c r="BS151">
        <f>IF(AND(Shotgun!B155=5,Shotgun!V155="Yes"),1,0)</f>
        <v>0</v>
      </c>
      <c r="BT151">
        <f>IF(AND(Shotgun!B155=6,Shotgun!V155="Yes"),1,0)</f>
        <v>0</v>
      </c>
      <c r="BU151">
        <f>IF(AND(Shotgun!B155=7,Shotgun!V155="Yes"),1,0)</f>
        <v>0</v>
      </c>
      <c r="BV151">
        <f>IF(AND(Shotgun!B155=8,Shotgun!V155="Yes"),1,0)</f>
        <v>0</v>
      </c>
      <c r="BX151">
        <f>IF(AND(Melee!B153=1,Melee!S153="Yes"),1,0)</f>
        <v>0</v>
      </c>
      <c r="BY151">
        <f>IF(AND(Melee!B153=2,Melee!S153="Yes"),1,0)</f>
        <v>0</v>
      </c>
      <c r="BZ151">
        <f>IF(AND(Melee!B153=3,Melee!S153="Yes"),1,0)</f>
        <v>0</v>
      </c>
      <c r="CA151">
        <f>IF(AND(Melee!B153=4,Melee!S153="Yes"),1,0)</f>
        <v>0</v>
      </c>
      <c r="CB151">
        <f>IF(AND(Melee!B153=5,Melee!S153="Yes"),1,0)</f>
        <v>0</v>
      </c>
      <c r="CC151">
        <f>IF(AND(Melee!B153=6,Melee!S153="Yes"),1,0)</f>
        <v>0</v>
      </c>
      <c r="CD151">
        <f>IF(AND(Melee!B153=7,Melee!S153="Yes"),1,0)</f>
        <v>0</v>
      </c>
      <c r="CE151">
        <f>IF(AND(Melee!B153=8,Melee!S153="Yes"),1,0)</f>
        <v>0</v>
      </c>
      <c r="CG151">
        <f>IF(AND(Misc!B152=1,Misc!O152="Yes"),1,0)</f>
        <v>0</v>
      </c>
      <c r="CH151">
        <f>IF(AND(Misc!B152=2,Misc!O152="Yes"),1,0)</f>
        <v>0</v>
      </c>
      <c r="CI151">
        <f>IF(AND(Misc!B152=3,Misc!O152="Yes"),1,0)</f>
        <v>0</v>
      </c>
      <c r="CJ151">
        <f>IF(AND(Misc!B152=4,Misc!O152="Yes"),1,0)</f>
        <v>0</v>
      </c>
      <c r="CK151">
        <f>IF(AND(Misc!B152=5,Misc!O152="Yes"),1,0)</f>
        <v>0</v>
      </c>
      <c r="CL151">
        <f>IF(AND(Misc!B152=6,Misc!O152="Yes"),1,0)</f>
        <v>0</v>
      </c>
      <c r="CM151">
        <f>IF(AND(Misc!B152=7,Misc!O152="Yes"),1,0)</f>
        <v>0</v>
      </c>
      <c r="CN151">
        <f>IF(AND(Misc!B152=8,Misc!O152="Yes"),1,0)</f>
        <v>0</v>
      </c>
    </row>
    <row r="152" spans="4:92">
      <c r="D152">
        <f>IF(AND(Handgun!B155=1,Handgun!V155="Yes"),1,0)</f>
        <v>0</v>
      </c>
      <c r="E152">
        <f>IF(AND(Handgun!B155=2,Handgun!V155="Yes"),1,0)</f>
        <v>0</v>
      </c>
      <c r="F152">
        <f>IF(AND(Handgun!B155=3,Handgun!V155="Yes"),1,0)</f>
        <v>0</v>
      </c>
      <c r="G152">
        <f>IF(AND(Handgun!B155=4,Handgun!V155="Yes"),1,0)</f>
        <v>0</v>
      </c>
      <c r="H152">
        <f>IF(AND(Handgun!B155=5,Handgun!V155="Yes"),1,0)</f>
        <v>0</v>
      </c>
      <c r="I152">
        <f>IF(AND(Handgun!B155=6,Handgun!V155="Yes"),1,0)</f>
        <v>0</v>
      </c>
      <c r="J152">
        <f>IF(AND(Handgun!B155=7,Handgun!V155="Yes"),1,0)</f>
        <v>0</v>
      </c>
      <c r="K152">
        <f>IF(AND(Handgun!B155=8,Handgun!V155="Yes"),1,0)</f>
        <v>0</v>
      </c>
      <c r="M152">
        <f>IF(AND(Revolver!B155=1,Revolver!V155="Yes"),1,0)</f>
        <v>0</v>
      </c>
      <c r="N152">
        <f>IF(AND(Revolver!B155=1,Revolver!V155="Yes"),1,0)</f>
        <v>0</v>
      </c>
      <c r="O152">
        <f>IF(AND(Revolver!B155=1,Revolver!V155="Yes"),1,0)</f>
        <v>0</v>
      </c>
      <c r="P152">
        <f>IF(AND(Revolver!B155=1,Revolver!V155="Yes"),1,0)</f>
        <v>0</v>
      </c>
      <c r="Q152">
        <f>IF(AND(Revolver!B155=5,Revolver!V155="Yes"),1,0)</f>
        <v>0</v>
      </c>
      <c r="R152">
        <f>IF(AND(Revolver!B155=6,Revolver!V155="Yes"),1,0)</f>
        <v>0</v>
      </c>
      <c r="S152">
        <f>IF(AND(Revolver!B155=7,Revolver!V155="Yes"),1,0)</f>
        <v>0</v>
      </c>
      <c r="T152">
        <f>IF(AND(Revolver!B155=8,Revolver!V155="Yes"),1,0)</f>
        <v>0</v>
      </c>
      <c r="V152">
        <f>IF(AND(SMG!B156=1,SMG!V156="Yes"),1,0)</f>
        <v>0</v>
      </c>
      <c r="W152">
        <f>IF(AND(SMG!B156=2,SMG!V156="Yes"),1,0)</f>
        <v>0</v>
      </c>
      <c r="X152">
        <f>IF(AND(SMG!B156=3,SMG!V156="Yes"),1,0)</f>
        <v>0</v>
      </c>
      <c r="Y152">
        <f>IF(AND(SMG!B156=4,SMG!V156="Yes"),1,0)</f>
        <v>0</v>
      </c>
      <c r="Z152">
        <f>IF(AND(SMG!B156=5,SMG!V156="Yes"),1,0)</f>
        <v>0</v>
      </c>
      <c r="AA152">
        <f>IF(AND(SMG!B156=6,SMG!V156="Yes"),1,0)</f>
        <v>0</v>
      </c>
      <c r="AB152">
        <f>IF(AND(SMG!B156=7,SMG!V156="Yes"),1,0)</f>
        <v>0</v>
      </c>
      <c r="AC152">
        <f>IF(AND(SMG!B156=8,SMG!V156="Yes"),1,0)</f>
        <v>0</v>
      </c>
      <c r="AE152">
        <f>IF(AND(Rifle!B155=1,Rifle!V155="Yes"),1,0)</f>
        <v>0</v>
      </c>
      <c r="AF152">
        <f>IF(AND(Rifle!B155=2,Rifle!V155="Yes"),1,0)</f>
        <v>0</v>
      </c>
      <c r="AG152">
        <f>IF(AND(Rifle!B155=3,Rifle!V155="Yes"),1,0)</f>
        <v>0</v>
      </c>
      <c r="AH152">
        <f>IF(AND(Rifle!B155=4,Rifle!V155="Yes"),1,0)</f>
        <v>0</v>
      </c>
      <c r="AI152">
        <f>IF(AND(Rifle!B155=5,Rifle!V155="Yes"),1,0)</f>
        <v>0</v>
      </c>
      <c r="AJ152">
        <f>IF(AND(Rifle!B155=6,Rifle!V155="Yes"),1,0)</f>
        <v>0</v>
      </c>
      <c r="AK152">
        <f>IF(AND(Rifle!B155=7,Rifle!V155="Yes"),1,0)</f>
        <v>0</v>
      </c>
      <c r="AL152">
        <f>IF(AND(Rifle!B155=8,Rifle!V155="Yes"),1,0)</f>
        <v>0</v>
      </c>
      <c r="AN152">
        <f>IF(AND('Sniper Rifle'!B155=1,'Sniper Rifle'!V155="Yes"),1,0)</f>
        <v>0</v>
      </c>
      <c r="AO152">
        <f>IF(AND('Sniper Rifle'!B155=2,'Sniper Rifle'!V155="Yes"),1,0)</f>
        <v>0</v>
      </c>
      <c r="AP152">
        <f>IF(AND('Sniper Rifle'!B155=3,'Sniper Rifle'!V155="Yes"),1,0)</f>
        <v>0</v>
      </c>
      <c r="AQ152">
        <f>IF(AND('Sniper Rifle'!B155=4,'Sniper Rifle'!V155="Yes"),1,0)</f>
        <v>0</v>
      </c>
      <c r="AR152">
        <f>IF(AND('Sniper Rifle'!B155=5,'Sniper Rifle'!V155="Yes"),1,0)</f>
        <v>0</v>
      </c>
      <c r="AS152">
        <f>IF(AND('Sniper Rifle'!B155=6,'Sniper Rifle'!V155="Yes"),1,0)</f>
        <v>0</v>
      </c>
      <c r="AT152">
        <f>IF(AND('Sniper Rifle'!B155=7,'Sniper Rifle'!V155="Yes"),1,0)</f>
        <v>0</v>
      </c>
      <c r="AU152">
        <f>IF(AND('Sniper Rifle'!B155=8,'Sniper Rifle'!V155="Yes"),1,0)</f>
        <v>0</v>
      </c>
      <c r="AW152">
        <f>IF(AND('Spacer Rifle'!B155=1,'Spacer Rifle'!V155="Yes"),1,0)</f>
        <v>0</v>
      </c>
      <c r="AX152">
        <f>IF(AND('Spacer Rifle'!B155=2,'Spacer Rifle'!V155="Yes"),1,0)</f>
        <v>0</v>
      </c>
      <c r="AY152">
        <f>IF(AND('Spacer Rifle'!B155=3,'Spacer Rifle'!V155="Yes"),1,0)</f>
        <v>0</v>
      </c>
      <c r="AZ152">
        <f>IF(AND('Spacer Rifle'!B155=4,'Spacer Rifle'!V155="Yes"),1,0)</f>
        <v>0</v>
      </c>
      <c r="BA152">
        <f>IF(AND('Spacer Rifle'!B155=5,'Spacer Rifle'!V155="Yes"),1,0)</f>
        <v>0</v>
      </c>
      <c r="BB152">
        <f>IF(AND('Spacer Rifle'!B155=6,'Spacer Rifle'!V155="Yes"),1,0)</f>
        <v>0</v>
      </c>
      <c r="BC152">
        <f>IF(AND('Spacer Rifle'!B155=7,'Spacer Rifle'!V155="Yes"),1,0)</f>
        <v>0</v>
      </c>
      <c r="BD152">
        <f>IF(AND('Spacer Rifle'!B155=8,'Spacer Rifle'!V155="Yes"),1,0)</f>
        <v>0</v>
      </c>
      <c r="BF152">
        <f>IF(AND(LMG!B156=1,LMG!V156="Yes"),1,0)</f>
        <v>0</v>
      </c>
      <c r="BG152">
        <f>IF(AND(LMG!B156=2,LMG!V156="Yes"),1,0)</f>
        <v>0</v>
      </c>
      <c r="BH152">
        <f>IF(AND(LMG!B156=3,LMG!V156="Yes"),1,0)</f>
        <v>0</v>
      </c>
      <c r="BI152">
        <f>IF(AND(LMG!B156=4,LMG!V156="Yes"),1,0)</f>
        <v>0</v>
      </c>
      <c r="BJ152">
        <f>IF(AND(LMG!B156=5,LMG!V156="Yes"),1,0)</f>
        <v>0</v>
      </c>
      <c r="BK152">
        <f>IF(AND(LMG!B156=6,LMG!V156="Yes"),1,0)</f>
        <v>0</v>
      </c>
      <c r="BL152">
        <f>IF(AND(LMG!B156=7,LMG!V156="Yes"),1,0)</f>
        <v>0</v>
      </c>
      <c r="BM152">
        <f>IF(AND(LMG!B156=8,LMG!V156="Yes"),1,0)</f>
        <v>0</v>
      </c>
      <c r="BO152">
        <f>IF(AND(Shotgun!B156=1,Shotgun!V156="Yes"),1,0)</f>
        <v>0</v>
      </c>
      <c r="BP152">
        <f>IF(AND(Shotgun!B156=2,Shotgun!V156="Yes"),1,0)</f>
        <v>0</v>
      </c>
      <c r="BQ152">
        <f>IF(AND(Shotgun!B156=3,Shotgun!V156="Yes"),1,0)</f>
        <v>0</v>
      </c>
      <c r="BR152">
        <f>IF(AND(Shotgun!B156=4,Shotgun!V156="Yes"),1,0)</f>
        <v>0</v>
      </c>
      <c r="BS152">
        <f>IF(AND(Shotgun!B156=5,Shotgun!V156="Yes"),1,0)</f>
        <v>0</v>
      </c>
      <c r="BT152">
        <f>IF(AND(Shotgun!B156=6,Shotgun!V156="Yes"),1,0)</f>
        <v>0</v>
      </c>
      <c r="BU152">
        <f>IF(AND(Shotgun!B156=7,Shotgun!V156="Yes"),1,0)</f>
        <v>0</v>
      </c>
      <c r="BV152">
        <f>IF(AND(Shotgun!B156=8,Shotgun!V156="Yes"),1,0)</f>
        <v>0</v>
      </c>
      <c r="BX152">
        <f>IF(AND(Melee!B154=1,Melee!S154="Yes"),1,0)</f>
        <v>0</v>
      </c>
      <c r="BY152">
        <f>IF(AND(Melee!B154=2,Melee!S154="Yes"),1,0)</f>
        <v>0</v>
      </c>
      <c r="BZ152">
        <f>IF(AND(Melee!B154=3,Melee!S154="Yes"),1,0)</f>
        <v>0</v>
      </c>
      <c r="CA152">
        <f>IF(AND(Melee!B154=4,Melee!S154="Yes"),1,0)</f>
        <v>0</v>
      </c>
      <c r="CB152">
        <f>IF(AND(Melee!B154=5,Melee!S154="Yes"),1,0)</f>
        <v>0</v>
      </c>
      <c r="CC152">
        <f>IF(AND(Melee!B154=6,Melee!S154="Yes"),1,0)</f>
        <v>0</v>
      </c>
      <c r="CD152">
        <f>IF(AND(Melee!B154=7,Melee!S154="Yes"),1,0)</f>
        <v>0</v>
      </c>
      <c r="CE152">
        <f>IF(AND(Melee!B154=8,Melee!S154="Yes"),1,0)</f>
        <v>0</v>
      </c>
      <c r="CG152">
        <f>IF(AND(Misc!B153=1,Misc!O153="Yes"),1,0)</f>
        <v>0</v>
      </c>
      <c r="CH152">
        <f>IF(AND(Misc!B153=2,Misc!O153="Yes"),1,0)</f>
        <v>0</v>
      </c>
      <c r="CI152">
        <f>IF(AND(Misc!B153=3,Misc!O153="Yes"),1,0)</f>
        <v>0</v>
      </c>
      <c r="CJ152">
        <f>IF(AND(Misc!B153=4,Misc!O153="Yes"),1,0)</f>
        <v>0</v>
      </c>
      <c r="CK152">
        <f>IF(AND(Misc!B153=5,Misc!O153="Yes"),1,0)</f>
        <v>0</v>
      </c>
      <c r="CL152">
        <f>IF(AND(Misc!B153=6,Misc!O153="Yes"),1,0)</f>
        <v>0</v>
      </c>
      <c r="CM152">
        <f>IF(AND(Misc!B153=7,Misc!O153="Yes"),1,0)</f>
        <v>0</v>
      </c>
      <c r="CN152">
        <f>IF(AND(Misc!B153=8,Misc!O153="Yes"),1,0)</f>
        <v>0</v>
      </c>
    </row>
    <row r="153" spans="4:92">
      <c r="D153">
        <f>IF(AND(Handgun!B156=1,Handgun!V156="Yes"),1,0)</f>
        <v>0</v>
      </c>
      <c r="E153">
        <f>IF(AND(Handgun!B156=2,Handgun!V156="Yes"),1,0)</f>
        <v>0</v>
      </c>
      <c r="F153">
        <f>IF(AND(Handgun!B156=3,Handgun!V156="Yes"),1,0)</f>
        <v>0</v>
      </c>
      <c r="G153">
        <f>IF(AND(Handgun!B156=4,Handgun!V156="Yes"),1,0)</f>
        <v>0</v>
      </c>
      <c r="H153">
        <f>IF(AND(Handgun!B156=5,Handgun!V156="Yes"),1,0)</f>
        <v>0</v>
      </c>
      <c r="I153">
        <f>IF(AND(Handgun!B156=6,Handgun!V156="Yes"),1,0)</f>
        <v>0</v>
      </c>
      <c r="J153">
        <f>IF(AND(Handgun!B156=7,Handgun!V156="Yes"),1,0)</f>
        <v>0</v>
      </c>
      <c r="K153">
        <f>IF(AND(Handgun!B156=8,Handgun!V156="Yes"),1,0)</f>
        <v>0</v>
      </c>
      <c r="M153">
        <f>IF(AND(Revolver!B156=1,Revolver!V156="Yes"),1,0)</f>
        <v>0</v>
      </c>
      <c r="N153">
        <f>IF(AND(Revolver!B156=1,Revolver!V156="Yes"),1,0)</f>
        <v>0</v>
      </c>
      <c r="O153">
        <f>IF(AND(Revolver!B156=1,Revolver!V156="Yes"),1,0)</f>
        <v>0</v>
      </c>
      <c r="P153">
        <f>IF(AND(Revolver!B156=1,Revolver!V156="Yes"),1,0)</f>
        <v>0</v>
      </c>
      <c r="Q153">
        <f>IF(AND(Revolver!B156=5,Revolver!V156="Yes"),1,0)</f>
        <v>0</v>
      </c>
      <c r="R153">
        <f>IF(AND(Revolver!B156=6,Revolver!V156="Yes"),1,0)</f>
        <v>0</v>
      </c>
      <c r="S153">
        <f>IF(AND(Revolver!B156=7,Revolver!V156="Yes"),1,0)</f>
        <v>0</v>
      </c>
      <c r="T153">
        <f>IF(AND(Revolver!B156=8,Revolver!V156="Yes"),1,0)</f>
        <v>0</v>
      </c>
      <c r="V153">
        <f>IF(AND(SMG!B157=1,SMG!V157="Yes"),1,0)</f>
        <v>0</v>
      </c>
      <c r="W153">
        <f>IF(AND(SMG!B157=2,SMG!V157="Yes"),1,0)</f>
        <v>0</v>
      </c>
      <c r="X153">
        <f>IF(AND(SMG!B157=3,SMG!V157="Yes"),1,0)</f>
        <v>0</v>
      </c>
      <c r="Y153">
        <f>IF(AND(SMG!B157=4,SMG!V157="Yes"),1,0)</f>
        <v>0</v>
      </c>
      <c r="Z153">
        <f>IF(AND(SMG!B157=5,SMG!V157="Yes"),1,0)</f>
        <v>0</v>
      </c>
      <c r="AA153">
        <f>IF(AND(SMG!B157=6,SMG!V157="Yes"),1,0)</f>
        <v>0</v>
      </c>
      <c r="AB153">
        <f>IF(AND(SMG!B157=7,SMG!V157="Yes"),1,0)</f>
        <v>0</v>
      </c>
      <c r="AC153">
        <f>IF(AND(SMG!B157=8,SMG!V157="Yes"),1,0)</f>
        <v>0</v>
      </c>
      <c r="AE153">
        <f>IF(AND(Rifle!B156=1,Rifle!V156="Yes"),1,0)</f>
        <v>0</v>
      </c>
      <c r="AF153">
        <f>IF(AND(Rifle!B156=2,Rifle!V156="Yes"),1,0)</f>
        <v>0</v>
      </c>
      <c r="AG153">
        <f>IF(AND(Rifle!B156=3,Rifle!V156="Yes"),1,0)</f>
        <v>0</v>
      </c>
      <c r="AH153">
        <f>IF(AND(Rifle!B156=4,Rifle!V156="Yes"),1,0)</f>
        <v>0</v>
      </c>
      <c r="AI153">
        <f>IF(AND(Rifle!B156=5,Rifle!V156="Yes"),1,0)</f>
        <v>0</v>
      </c>
      <c r="AJ153">
        <f>IF(AND(Rifle!B156=6,Rifle!V156="Yes"),1,0)</f>
        <v>0</v>
      </c>
      <c r="AK153">
        <f>IF(AND(Rifle!B156=7,Rifle!V156="Yes"),1,0)</f>
        <v>0</v>
      </c>
      <c r="AL153">
        <f>IF(AND(Rifle!B156=8,Rifle!V156="Yes"),1,0)</f>
        <v>0</v>
      </c>
      <c r="AN153">
        <f>IF(AND('Sniper Rifle'!B156=1,'Sniper Rifle'!V156="Yes"),1,0)</f>
        <v>0</v>
      </c>
      <c r="AO153">
        <f>IF(AND('Sniper Rifle'!B156=2,'Sniper Rifle'!V156="Yes"),1,0)</f>
        <v>0</v>
      </c>
      <c r="AP153">
        <f>IF(AND('Sniper Rifle'!B156=3,'Sniper Rifle'!V156="Yes"),1,0)</f>
        <v>0</v>
      </c>
      <c r="AQ153">
        <f>IF(AND('Sniper Rifle'!B156=4,'Sniper Rifle'!V156="Yes"),1,0)</f>
        <v>0</v>
      </c>
      <c r="AR153">
        <f>IF(AND('Sniper Rifle'!B156=5,'Sniper Rifle'!V156="Yes"),1,0)</f>
        <v>0</v>
      </c>
      <c r="AS153">
        <f>IF(AND('Sniper Rifle'!B156=6,'Sniper Rifle'!V156="Yes"),1,0)</f>
        <v>0</v>
      </c>
      <c r="AT153">
        <f>IF(AND('Sniper Rifle'!B156=7,'Sniper Rifle'!V156="Yes"),1,0)</f>
        <v>0</v>
      </c>
      <c r="AU153">
        <f>IF(AND('Sniper Rifle'!B156=8,'Sniper Rifle'!V156="Yes"),1,0)</f>
        <v>0</v>
      </c>
      <c r="AW153">
        <f>IF(AND('Spacer Rifle'!B156=1,'Spacer Rifle'!V156="Yes"),1,0)</f>
        <v>0</v>
      </c>
      <c r="AX153">
        <f>IF(AND('Spacer Rifle'!B156=2,'Spacer Rifle'!V156="Yes"),1,0)</f>
        <v>0</v>
      </c>
      <c r="AY153">
        <f>IF(AND('Spacer Rifle'!B156=3,'Spacer Rifle'!V156="Yes"),1,0)</f>
        <v>0</v>
      </c>
      <c r="AZ153">
        <f>IF(AND('Spacer Rifle'!B156=4,'Spacer Rifle'!V156="Yes"),1,0)</f>
        <v>0</v>
      </c>
      <c r="BA153">
        <f>IF(AND('Spacer Rifle'!B156=5,'Spacer Rifle'!V156="Yes"),1,0)</f>
        <v>0</v>
      </c>
      <c r="BB153">
        <f>IF(AND('Spacer Rifle'!B156=6,'Spacer Rifle'!V156="Yes"),1,0)</f>
        <v>0</v>
      </c>
      <c r="BC153">
        <f>IF(AND('Spacer Rifle'!B156=7,'Spacer Rifle'!V156="Yes"),1,0)</f>
        <v>0</v>
      </c>
      <c r="BD153">
        <f>IF(AND('Spacer Rifle'!B156=8,'Spacer Rifle'!V156="Yes"),1,0)</f>
        <v>0</v>
      </c>
      <c r="BF153">
        <f>IF(AND(LMG!B157=1,LMG!V157="Yes"),1,0)</f>
        <v>0</v>
      </c>
      <c r="BG153">
        <f>IF(AND(LMG!B157=2,LMG!V157="Yes"),1,0)</f>
        <v>0</v>
      </c>
      <c r="BH153">
        <f>IF(AND(LMG!B157=3,LMG!V157="Yes"),1,0)</f>
        <v>0</v>
      </c>
      <c r="BI153">
        <f>IF(AND(LMG!B157=4,LMG!V157="Yes"),1,0)</f>
        <v>0</v>
      </c>
      <c r="BJ153">
        <f>IF(AND(LMG!B157=5,LMG!V157="Yes"),1,0)</f>
        <v>0</v>
      </c>
      <c r="BK153">
        <f>IF(AND(LMG!B157=6,LMG!V157="Yes"),1,0)</f>
        <v>0</v>
      </c>
      <c r="BL153">
        <f>IF(AND(LMG!B157=7,LMG!V157="Yes"),1,0)</f>
        <v>0</v>
      </c>
      <c r="BM153">
        <f>IF(AND(LMG!B157=8,LMG!V157="Yes"),1,0)</f>
        <v>0</v>
      </c>
      <c r="BO153">
        <f>IF(AND(Shotgun!B157=1,Shotgun!V157="Yes"),1,0)</f>
        <v>0</v>
      </c>
      <c r="BP153">
        <f>IF(AND(Shotgun!B157=2,Shotgun!V157="Yes"),1,0)</f>
        <v>0</v>
      </c>
      <c r="BQ153">
        <f>IF(AND(Shotgun!B157=3,Shotgun!V157="Yes"),1,0)</f>
        <v>0</v>
      </c>
      <c r="BR153">
        <f>IF(AND(Shotgun!B157=4,Shotgun!V157="Yes"),1,0)</f>
        <v>0</v>
      </c>
      <c r="BS153">
        <f>IF(AND(Shotgun!B157=5,Shotgun!V157="Yes"),1,0)</f>
        <v>0</v>
      </c>
      <c r="BT153">
        <f>IF(AND(Shotgun!B157=6,Shotgun!V157="Yes"),1,0)</f>
        <v>0</v>
      </c>
      <c r="BU153">
        <f>IF(AND(Shotgun!B157=7,Shotgun!V157="Yes"),1,0)</f>
        <v>0</v>
      </c>
      <c r="BV153">
        <f>IF(AND(Shotgun!B157=8,Shotgun!V157="Yes"),1,0)</f>
        <v>0</v>
      </c>
      <c r="BX153">
        <f>IF(AND(Melee!B155=1,Melee!S155="Yes"),1,0)</f>
        <v>0</v>
      </c>
      <c r="BY153">
        <f>IF(AND(Melee!B155=2,Melee!S155="Yes"),1,0)</f>
        <v>0</v>
      </c>
      <c r="BZ153">
        <f>IF(AND(Melee!B155=3,Melee!S155="Yes"),1,0)</f>
        <v>0</v>
      </c>
      <c r="CA153">
        <f>IF(AND(Melee!B155=4,Melee!S155="Yes"),1,0)</f>
        <v>0</v>
      </c>
      <c r="CB153">
        <f>IF(AND(Melee!B155=5,Melee!S155="Yes"),1,0)</f>
        <v>0</v>
      </c>
      <c r="CC153">
        <f>IF(AND(Melee!B155=6,Melee!S155="Yes"),1,0)</f>
        <v>0</v>
      </c>
      <c r="CD153">
        <f>IF(AND(Melee!B155=7,Melee!S155="Yes"),1,0)</f>
        <v>0</v>
      </c>
      <c r="CE153">
        <f>IF(AND(Melee!B155=8,Melee!S155="Yes"),1,0)</f>
        <v>0</v>
      </c>
      <c r="CG153">
        <f>IF(AND(Misc!B154=1,Misc!O154="Yes"),1,0)</f>
        <v>0</v>
      </c>
      <c r="CH153">
        <f>IF(AND(Misc!B154=2,Misc!O154="Yes"),1,0)</f>
        <v>0</v>
      </c>
      <c r="CI153">
        <f>IF(AND(Misc!B154=3,Misc!O154="Yes"),1,0)</f>
        <v>0</v>
      </c>
      <c r="CJ153">
        <f>IF(AND(Misc!B154=4,Misc!O154="Yes"),1,0)</f>
        <v>0</v>
      </c>
      <c r="CK153">
        <f>IF(AND(Misc!B154=5,Misc!O154="Yes"),1,0)</f>
        <v>0</v>
      </c>
      <c r="CL153">
        <f>IF(AND(Misc!B154=6,Misc!O154="Yes"),1,0)</f>
        <v>0</v>
      </c>
      <c r="CM153">
        <f>IF(AND(Misc!B154=7,Misc!O154="Yes"),1,0)</f>
        <v>0</v>
      </c>
      <c r="CN153">
        <f>IF(AND(Misc!B154=8,Misc!O154="Yes"),1,0)</f>
        <v>0</v>
      </c>
    </row>
    <row r="154" spans="4:92">
      <c r="D154">
        <f>IF(AND(Handgun!B157=1,Handgun!V157="Yes"),1,0)</f>
        <v>0</v>
      </c>
      <c r="E154">
        <f>IF(AND(Handgun!B157=2,Handgun!V157="Yes"),1,0)</f>
        <v>0</v>
      </c>
      <c r="F154">
        <f>IF(AND(Handgun!B157=3,Handgun!V157="Yes"),1,0)</f>
        <v>0</v>
      </c>
      <c r="G154">
        <f>IF(AND(Handgun!B157=4,Handgun!V157="Yes"),1,0)</f>
        <v>0</v>
      </c>
      <c r="H154">
        <f>IF(AND(Handgun!B157=5,Handgun!V157="Yes"),1,0)</f>
        <v>0</v>
      </c>
      <c r="I154">
        <f>IF(AND(Handgun!B157=6,Handgun!V157="Yes"),1,0)</f>
        <v>0</v>
      </c>
      <c r="J154">
        <f>IF(AND(Handgun!B157=7,Handgun!V157="Yes"),1,0)</f>
        <v>0</v>
      </c>
      <c r="K154">
        <f>IF(AND(Handgun!B157=8,Handgun!V157="Yes"),1,0)</f>
        <v>0</v>
      </c>
      <c r="M154">
        <f>IF(AND(Revolver!B157=1,Revolver!V157="Yes"),1,0)</f>
        <v>0</v>
      </c>
      <c r="N154">
        <f>IF(AND(Revolver!B157=1,Revolver!V157="Yes"),1,0)</f>
        <v>0</v>
      </c>
      <c r="O154">
        <f>IF(AND(Revolver!B157=1,Revolver!V157="Yes"),1,0)</f>
        <v>0</v>
      </c>
      <c r="P154">
        <f>IF(AND(Revolver!B157=1,Revolver!V157="Yes"),1,0)</f>
        <v>0</v>
      </c>
      <c r="Q154">
        <f>IF(AND(Revolver!B157=5,Revolver!V157="Yes"),1,0)</f>
        <v>0</v>
      </c>
      <c r="R154">
        <f>IF(AND(Revolver!B157=6,Revolver!V157="Yes"),1,0)</f>
        <v>0</v>
      </c>
      <c r="S154">
        <f>IF(AND(Revolver!B157=7,Revolver!V157="Yes"),1,0)</f>
        <v>0</v>
      </c>
      <c r="T154">
        <f>IF(AND(Revolver!B157=8,Revolver!V157="Yes"),1,0)</f>
        <v>0</v>
      </c>
      <c r="V154">
        <f>IF(AND(SMG!B158=1,SMG!V158="Yes"),1,0)</f>
        <v>0</v>
      </c>
      <c r="W154">
        <f>IF(AND(SMG!B158=2,SMG!V158="Yes"),1,0)</f>
        <v>0</v>
      </c>
      <c r="X154">
        <f>IF(AND(SMG!B158=3,SMG!V158="Yes"),1,0)</f>
        <v>0</v>
      </c>
      <c r="Y154">
        <f>IF(AND(SMG!B158=4,SMG!V158="Yes"),1,0)</f>
        <v>0</v>
      </c>
      <c r="Z154">
        <f>IF(AND(SMG!B158=5,SMG!V158="Yes"),1,0)</f>
        <v>0</v>
      </c>
      <c r="AA154">
        <f>IF(AND(SMG!B158=6,SMG!V158="Yes"),1,0)</f>
        <v>0</v>
      </c>
      <c r="AB154">
        <f>IF(AND(SMG!B158=7,SMG!V158="Yes"),1,0)</f>
        <v>0</v>
      </c>
      <c r="AC154">
        <f>IF(AND(SMG!B158=8,SMG!V158="Yes"),1,0)</f>
        <v>0</v>
      </c>
      <c r="AE154">
        <f>IF(AND(Rifle!B157=1,Rifle!V157="Yes"),1,0)</f>
        <v>0</v>
      </c>
      <c r="AF154">
        <f>IF(AND(Rifle!B157=2,Rifle!V157="Yes"),1,0)</f>
        <v>0</v>
      </c>
      <c r="AG154">
        <f>IF(AND(Rifle!B157=3,Rifle!V157="Yes"),1,0)</f>
        <v>0</v>
      </c>
      <c r="AH154">
        <f>IF(AND(Rifle!B157=4,Rifle!V157="Yes"),1,0)</f>
        <v>0</v>
      </c>
      <c r="AI154">
        <f>IF(AND(Rifle!B157=5,Rifle!V157="Yes"),1,0)</f>
        <v>0</v>
      </c>
      <c r="AJ154">
        <f>IF(AND(Rifle!B157=6,Rifle!V157="Yes"),1,0)</f>
        <v>0</v>
      </c>
      <c r="AK154">
        <f>IF(AND(Rifle!B157=7,Rifle!V157="Yes"),1,0)</f>
        <v>0</v>
      </c>
      <c r="AL154">
        <f>IF(AND(Rifle!B157=8,Rifle!V157="Yes"),1,0)</f>
        <v>0</v>
      </c>
      <c r="AN154">
        <f>IF(AND('Sniper Rifle'!B157=1,'Sniper Rifle'!V157="Yes"),1,0)</f>
        <v>0</v>
      </c>
      <c r="AO154">
        <f>IF(AND('Sniper Rifle'!B157=2,'Sniper Rifle'!V157="Yes"),1,0)</f>
        <v>0</v>
      </c>
      <c r="AP154">
        <f>IF(AND('Sniper Rifle'!B157=3,'Sniper Rifle'!V157="Yes"),1,0)</f>
        <v>0</v>
      </c>
      <c r="AQ154">
        <f>IF(AND('Sniper Rifle'!B157=4,'Sniper Rifle'!V157="Yes"),1,0)</f>
        <v>0</v>
      </c>
      <c r="AR154">
        <f>IF(AND('Sniper Rifle'!B157=5,'Sniper Rifle'!V157="Yes"),1,0)</f>
        <v>0</v>
      </c>
      <c r="AS154">
        <f>IF(AND('Sniper Rifle'!B157=6,'Sniper Rifle'!V157="Yes"),1,0)</f>
        <v>0</v>
      </c>
      <c r="AT154">
        <f>IF(AND('Sniper Rifle'!B157=7,'Sniper Rifle'!V157="Yes"),1,0)</f>
        <v>0</v>
      </c>
      <c r="AU154">
        <f>IF(AND('Sniper Rifle'!B157=8,'Sniper Rifle'!V157="Yes"),1,0)</f>
        <v>0</v>
      </c>
      <c r="AW154">
        <f>IF(AND('Spacer Rifle'!B157=1,'Spacer Rifle'!V157="Yes"),1,0)</f>
        <v>0</v>
      </c>
      <c r="AX154">
        <f>IF(AND('Spacer Rifle'!B157=2,'Spacer Rifle'!V157="Yes"),1,0)</f>
        <v>0</v>
      </c>
      <c r="AY154">
        <f>IF(AND('Spacer Rifle'!B157=3,'Spacer Rifle'!V157="Yes"),1,0)</f>
        <v>0</v>
      </c>
      <c r="AZ154">
        <f>IF(AND('Spacer Rifle'!B157=4,'Spacer Rifle'!V157="Yes"),1,0)</f>
        <v>0</v>
      </c>
      <c r="BA154">
        <f>IF(AND('Spacer Rifle'!B157=5,'Spacer Rifle'!V157="Yes"),1,0)</f>
        <v>0</v>
      </c>
      <c r="BB154">
        <f>IF(AND('Spacer Rifle'!B157=6,'Spacer Rifle'!V157="Yes"),1,0)</f>
        <v>0</v>
      </c>
      <c r="BC154">
        <f>IF(AND('Spacer Rifle'!B157=7,'Spacer Rifle'!V157="Yes"),1,0)</f>
        <v>0</v>
      </c>
      <c r="BD154">
        <f>IF(AND('Spacer Rifle'!B157=8,'Spacer Rifle'!V157="Yes"),1,0)</f>
        <v>0</v>
      </c>
      <c r="BF154">
        <f>IF(AND(LMG!B158=1,LMG!V158="Yes"),1,0)</f>
        <v>0</v>
      </c>
      <c r="BG154">
        <f>IF(AND(LMG!B158=2,LMG!V158="Yes"),1,0)</f>
        <v>0</v>
      </c>
      <c r="BH154">
        <f>IF(AND(LMG!B158=3,LMG!V158="Yes"),1,0)</f>
        <v>0</v>
      </c>
      <c r="BI154">
        <f>IF(AND(LMG!B158=4,LMG!V158="Yes"),1,0)</f>
        <v>0</v>
      </c>
      <c r="BJ154">
        <f>IF(AND(LMG!B158=5,LMG!V158="Yes"),1,0)</f>
        <v>0</v>
      </c>
      <c r="BK154">
        <f>IF(AND(LMG!B158=6,LMG!V158="Yes"),1,0)</f>
        <v>0</v>
      </c>
      <c r="BL154">
        <f>IF(AND(LMG!B158=7,LMG!V158="Yes"),1,0)</f>
        <v>0</v>
      </c>
      <c r="BM154">
        <f>IF(AND(LMG!B158=8,LMG!V158="Yes"),1,0)</f>
        <v>0</v>
      </c>
      <c r="BO154">
        <f>IF(AND(Shotgun!B158=1,Shotgun!V158="Yes"),1,0)</f>
        <v>0</v>
      </c>
      <c r="BP154">
        <f>IF(AND(Shotgun!B158=2,Shotgun!V158="Yes"),1,0)</f>
        <v>0</v>
      </c>
      <c r="BQ154">
        <f>IF(AND(Shotgun!B158=3,Shotgun!V158="Yes"),1,0)</f>
        <v>0</v>
      </c>
      <c r="BR154">
        <f>IF(AND(Shotgun!B158=4,Shotgun!V158="Yes"),1,0)</f>
        <v>0</v>
      </c>
      <c r="BS154">
        <f>IF(AND(Shotgun!B158=5,Shotgun!V158="Yes"),1,0)</f>
        <v>0</v>
      </c>
      <c r="BT154">
        <f>IF(AND(Shotgun!B158=6,Shotgun!V158="Yes"),1,0)</f>
        <v>0</v>
      </c>
      <c r="BU154">
        <f>IF(AND(Shotgun!B158=7,Shotgun!V158="Yes"),1,0)</f>
        <v>0</v>
      </c>
      <c r="BV154">
        <f>IF(AND(Shotgun!B158=8,Shotgun!V158="Yes"),1,0)</f>
        <v>0</v>
      </c>
      <c r="BX154">
        <f>IF(AND(Melee!B156=1,Melee!S156="Yes"),1,0)</f>
        <v>0</v>
      </c>
      <c r="BY154">
        <f>IF(AND(Melee!B156=2,Melee!S156="Yes"),1,0)</f>
        <v>0</v>
      </c>
      <c r="BZ154">
        <f>IF(AND(Melee!B156=3,Melee!S156="Yes"),1,0)</f>
        <v>0</v>
      </c>
      <c r="CA154">
        <f>IF(AND(Melee!B156=4,Melee!S156="Yes"),1,0)</f>
        <v>0</v>
      </c>
      <c r="CB154">
        <f>IF(AND(Melee!B156=5,Melee!S156="Yes"),1,0)</f>
        <v>0</v>
      </c>
      <c r="CC154">
        <f>IF(AND(Melee!B156=6,Melee!S156="Yes"),1,0)</f>
        <v>0</v>
      </c>
      <c r="CD154">
        <f>IF(AND(Melee!B156=7,Melee!S156="Yes"),1,0)</f>
        <v>0</v>
      </c>
      <c r="CE154">
        <f>IF(AND(Melee!B156=8,Melee!S156="Yes"),1,0)</f>
        <v>0</v>
      </c>
      <c r="CG154">
        <f>IF(AND(Misc!B155=1,Misc!O155="Yes"),1,0)</f>
        <v>0</v>
      </c>
      <c r="CH154">
        <f>IF(AND(Misc!B155=2,Misc!O155="Yes"),1,0)</f>
        <v>0</v>
      </c>
      <c r="CI154">
        <f>IF(AND(Misc!B155=3,Misc!O155="Yes"),1,0)</f>
        <v>0</v>
      </c>
      <c r="CJ154">
        <f>IF(AND(Misc!B155=4,Misc!O155="Yes"),1,0)</f>
        <v>0</v>
      </c>
      <c r="CK154">
        <f>IF(AND(Misc!B155=5,Misc!O155="Yes"),1,0)</f>
        <v>0</v>
      </c>
      <c r="CL154">
        <f>IF(AND(Misc!B155=6,Misc!O155="Yes"),1,0)</f>
        <v>0</v>
      </c>
      <c r="CM154">
        <f>IF(AND(Misc!B155=7,Misc!O155="Yes"),1,0)</f>
        <v>0</v>
      </c>
      <c r="CN154">
        <f>IF(AND(Misc!B155=8,Misc!O155="Yes"),1,0)</f>
        <v>0</v>
      </c>
    </row>
    <row r="155" spans="4:92">
      <c r="D155">
        <f>IF(AND(Handgun!B158=1,Handgun!V158="Yes"),1,0)</f>
        <v>0</v>
      </c>
      <c r="E155">
        <f>IF(AND(Handgun!B158=2,Handgun!V158="Yes"),1,0)</f>
        <v>0</v>
      </c>
      <c r="F155">
        <f>IF(AND(Handgun!B158=3,Handgun!V158="Yes"),1,0)</f>
        <v>0</v>
      </c>
      <c r="G155">
        <f>IF(AND(Handgun!B158=4,Handgun!V158="Yes"),1,0)</f>
        <v>0</v>
      </c>
      <c r="H155">
        <f>IF(AND(Handgun!B158=5,Handgun!V158="Yes"),1,0)</f>
        <v>0</v>
      </c>
      <c r="I155">
        <f>IF(AND(Handgun!B158=6,Handgun!V158="Yes"),1,0)</f>
        <v>0</v>
      </c>
      <c r="J155">
        <f>IF(AND(Handgun!B158=7,Handgun!V158="Yes"),1,0)</f>
        <v>0</v>
      </c>
      <c r="K155">
        <f>IF(AND(Handgun!B158=8,Handgun!V158="Yes"),1,0)</f>
        <v>0</v>
      </c>
      <c r="M155">
        <f>IF(AND(Revolver!B158=1,Revolver!V158="Yes"),1,0)</f>
        <v>0</v>
      </c>
      <c r="N155">
        <f>IF(AND(Revolver!B158=1,Revolver!V158="Yes"),1,0)</f>
        <v>0</v>
      </c>
      <c r="O155">
        <f>IF(AND(Revolver!B158=1,Revolver!V158="Yes"),1,0)</f>
        <v>0</v>
      </c>
      <c r="P155">
        <f>IF(AND(Revolver!B158=1,Revolver!V158="Yes"),1,0)</f>
        <v>0</v>
      </c>
      <c r="Q155">
        <f>IF(AND(Revolver!B158=5,Revolver!V158="Yes"),1,0)</f>
        <v>0</v>
      </c>
      <c r="R155">
        <f>IF(AND(Revolver!B158=6,Revolver!V158="Yes"),1,0)</f>
        <v>0</v>
      </c>
      <c r="S155">
        <f>IF(AND(Revolver!B158=7,Revolver!V158="Yes"),1,0)</f>
        <v>0</v>
      </c>
      <c r="T155">
        <f>IF(AND(Revolver!B158=8,Revolver!V158="Yes"),1,0)</f>
        <v>0</v>
      </c>
      <c r="V155">
        <f>IF(AND(SMG!B159=1,SMG!V159="Yes"),1,0)</f>
        <v>0</v>
      </c>
      <c r="W155">
        <f>IF(AND(SMG!B159=2,SMG!V159="Yes"),1,0)</f>
        <v>0</v>
      </c>
      <c r="X155">
        <f>IF(AND(SMG!B159=3,SMG!V159="Yes"),1,0)</f>
        <v>0</v>
      </c>
      <c r="Y155">
        <f>IF(AND(SMG!B159=4,SMG!V159="Yes"),1,0)</f>
        <v>0</v>
      </c>
      <c r="Z155">
        <f>IF(AND(SMG!B159=5,SMG!V159="Yes"),1,0)</f>
        <v>0</v>
      </c>
      <c r="AA155">
        <f>IF(AND(SMG!B159=6,SMG!V159="Yes"),1,0)</f>
        <v>0</v>
      </c>
      <c r="AB155">
        <f>IF(AND(SMG!B159=7,SMG!V159="Yes"),1,0)</f>
        <v>0</v>
      </c>
      <c r="AC155">
        <f>IF(AND(SMG!B159=8,SMG!V159="Yes"),1,0)</f>
        <v>0</v>
      </c>
      <c r="AE155">
        <f>IF(AND(Rifle!B158=1,Rifle!V158="Yes"),1,0)</f>
        <v>0</v>
      </c>
      <c r="AF155">
        <f>IF(AND(Rifle!B158=2,Rifle!V158="Yes"),1,0)</f>
        <v>0</v>
      </c>
      <c r="AG155">
        <f>IF(AND(Rifle!B158=3,Rifle!V158="Yes"),1,0)</f>
        <v>0</v>
      </c>
      <c r="AH155">
        <f>IF(AND(Rifle!B158=4,Rifle!V158="Yes"),1,0)</f>
        <v>0</v>
      </c>
      <c r="AI155">
        <f>IF(AND(Rifle!B158=5,Rifle!V158="Yes"),1,0)</f>
        <v>0</v>
      </c>
      <c r="AJ155">
        <f>IF(AND(Rifle!B158=6,Rifle!V158="Yes"),1,0)</f>
        <v>0</v>
      </c>
      <c r="AK155">
        <f>IF(AND(Rifle!B158=7,Rifle!V158="Yes"),1,0)</f>
        <v>0</v>
      </c>
      <c r="AL155">
        <f>IF(AND(Rifle!B158=8,Rifle!V158="Yes"),1,0)</f>
        <v>0</v>
      </c>
      <c r="AN155">
        <f>IF(AND('Sniper Rifle'!B158=1,'Sniper Rifle'!V158="Yes"),1,0)</f>
        <v>0</v>
      </c>
      <c r="AO155">
        <f>IF(AND('Sniper Rifle'!B158=2,'Sniper Rifle'!V158="Yes"),1,0)</f>
        <v>0</v>
      </c>
      <c r="AP155">
        <f>IF(AND('Sniper Rifle'!B158=3,'Sniper Rifle'!V158="Yes"),1,0)</f>
        <v>0</v>
      </c>
      <c r="AQ155">
        <f>IF(AND('Sniper Rifle'!B158=4,'Sniper Rifle'!V158="Yes"),1,0)</f>
        <v>0</v>
      </c>
      <c r="AR155">
        <f>IF(AND('Sniper Rifle'!B158=5,'Sniper Rifle'!V158="Yes"),1,0)</f>
        <v>0</v>
      </c>
      <c r="AS155">
        <f>IF(AND('Sniper Rifle'!B158=6,'Sniper Rifle'!V158="Yes"),1,0)</f>
        <v>0</v>
      </c>
      <c r="AT155">
        <f>IF(AND('Sniper Rifle'!B158=7,'Sniper Rifle'!V158="Yes"),1,0)</f>
        <v>0</v>
      </c>
      <c r="AU155">
        <f>IF(AND('Sniper Rifle'!B158=8,'Sniper Rifle'!V158="Yes"),1,0)</f>
        <v>0</v>
      </c>
      <c r="AW155">
        <f>IF(AND('Spacer Rifle'!B158=1,'Spacer Rifle'!V158="Yes"),1,0)</f>
        <v>0</v>
      </c>
      <c r="AX155">
        <f>IF(AND('Spacer Rifle'!B158=2,'Spacer Rifle'!V158="Yes"),1,0)</f>
        <v>0</v>
      </c>
      <c r="AY155">
        <f>IF(AND('Spacer Rifle'!B158=3,'Spacer Rifle'!V158="Yes"),1,0)</f>
        <v>0</v>
      </c>
      <c r="AZ155">
        <f>IF(AND('Spacer Rifle'!B158=4,'Spacer Rifle'!V158="Yes"),1,0)</f>
        <v>0</v>
      </c>
      <c r="BA155">
        <f>IF(AND('Spacer Rifle'!B158=5,'Spacer Rifle'!V158="Yes"),1,0)</f>
        <v>0</v>
      </c>
      <c r="BB155">
        <f>IF(AND('Spacer Rifle'!B158=6,'Spacer Rifle'!V158="Yes"),1,0)</f>
        <v>0</v>
      </c>
      <c r="BC155">
        <f>IF(AND('Spacer Rifle'!B158=7,'Spacer Rifle'!V158="Yes"),1,0)</f>
        <v>0</v>
      </c>
      <c r="BD155">
        <f>IF(AND('Spacer Rifle'!B158=8,'Spacer Rifle'!V158="Yes"),1,0)</f>
        <v>0</v>
      </c>
      <c r="BF155">
        <f>IF(AND(LMG!B159=1,LMG!V159="Yes"),1,0)</f>
        <v>0</v>
      </c>
      <c r="BG155">
        <f>IF(AND(LMG!B159=2,LMG!V159="Yes"),1,0)</f>
        <v>0</v>
      </c>
      <c r="BH155">
        <f>IF(AND(LMG!B159=3,LMG!V159="Yes"),1,0)</f>
        <v>0</v>
      </c>
      <c r="BI155">
        <f>IF(AND(LMG!B159=4,LMG!V159="Yes"),1,0)</f>
        <v>0</v>
      </c>
      <c r="BJ155">
        <f>IF(AND(LMG!B159=5,LMG!V159="Yes"),1,0)</f>
        <v>0</v>
      </c>
      <c r="BK155">
        <f>IF(AND(LMG!B159=6,LMG!V159="Yes"),1,0)</f>
        <v>0</v>
      </c>
      <c r="BL155">
        <f>IF(AND(LMG!B159=7,LMG!V159="Yes"),1,0)</f>
        <v>0</v>
      </c>
      <c r="BM155">
        <f>IF(AND(LMG!B159=8,LMG!V159="Yes"),1,0)</f>
        <v>0</v>
      </c>
      <c r="BO155">
        <f>IF(AND(Shotgun!B159=1,Shotgun!V159="Yes"),1,0)</f>
        <v>0</v>
      </c>
      <c r="BP155">
        <f>IF(AND(Shotgun!B159=2,Shotgun!V159="Yes"),1,0)</f>
        <v>0</v>
      </c>
      <c r="BQ155">
        <f>IF(AND(Shotgun!B159=3,Shotgun!V159="Yes"),1,0)</f>
        <v>0</v>
      </c>
      <c r="BR155">
        <f>IF(AND(Shotgun!B159=4,Shotgun!V159="Yes"),1,0)</f>
        <v>0</v>
      </c>
      <c r="BS155">
        <f>IF(AND(Shotgun!B159=5,Shotgun!V159="Yes"),1,0)</f>
        <v>0</v>
      </c>
      <c r="BT155">
        <f>IF(AND(Shotgun!B159=6,Shotgun!V159="Yes"),1,0)</f>
        <v>0</v>
      </c>
      <c r="BU155">
        <f>IF(AND(Shotgun!B159=7,Shotgun!V159="Yes"),1,0)</f>
        <v>0</v>
      </c>
      <c r="BV155">
        <f>IF(AND(Shotgun!B159=8,Shotgun!V159="Yes"),1,0)</f>
        <v>0</v>
      </c>
      <c r="BX155">
        <f>IF(AND(Melee!B157=1,Melee!S157="Yes"),1,0)</f>
        <v>0</v>
      </c>
      <c r="BY155">
        <f>IF(AND(Melee!B157=2,Melee!S157="Yes"),1,0)</f>
        <v>0</v>
      </c>
      <c r="BZ155">
        <f>IF(AND(Melee!B157=3,Melee!S157="Yes"),1,0)</f>
        <v>0</v>
      </c>
      <c r="CA155">
        <f>IF(AND(Melee!B157=4,Melee!S157="Yes"),1,0)</f>
        <v>0</v>
      </c>
      <c r="CB155">
        <f>IF(AND(Melee!B157=5,Melee!S157="Yes"),1,0)</f>
        <v>0</v>
      </c>
      <c r="CC155">
        <f>IF(AND(Melee!B157=6,Melee!S157="Yes"),1,0)</f>
        <v>0</v>
      </c>
      <c r="CD155">
        <f>IF(AND(Melee!B157=7,Melee!S157="Yes"),1,0)</f>
        <v>0</v>
      </c>
      <c r="CE155">
        <f>IF(AND(Melee!B157=8,Melee!S157="Yes"),1,0)</f>
        <v>0</v>
      </c>
      <c r="CG155">
        <f>IF(AND(Misc!B156=1,Misc!O156="Yes"),1,0)</f>
        <v>0</v>
      </c>
      <c r="CH155">
        <f>IF(AND(Misc!B156=2,Misc!O156="Yes"),1,0)</f>
        <v>0</v>
      </c>
      <c r="CI155">
        <f>IF(AND(Misc!B156=3,Misc!O156="Yes"),1,0)</f>
        <v>0</v>
      </c>
      <c r="CJ155">
        <f>IF(AND(Misc!B156=4,Misc!O156="Yes"),1,0)</f>
        <v>0</v>
      </c>
      <c r="CK155">
        <f>IF(AND(Misc!B156=5,Misc!O156="Yes"),1,0)</f>
        <v>0</v>
      </c>
      <c r="CL155">
        <f>IF(AND(Misc!B156=6,Misc!O156="Yes"),1,0)</f>
        <v>0</v>
      </c>
      <c r="CM155">
        <f>IF(AND(Misc!B156=7,Misc!O156="Yes"),1,0)</f>
        <v>0</v>
      </c>
      <c r="CN155">
        <f>IF(AND(Misc!B156=8,Misc!O156="Yes"),1,0)</f>
        <v>0</v>
      </c>
    </row>
    <row r="156" spans="4:92">
      <c r="D156">
        <f>IF(AND(Handgun!B159=1,Handgun!V159="Yes"),1,0)</f>
        <v>0</v>
      </c>
      <c r="E156">
        <f>IF(AND(Handgun!B159=2,Handgun!V159="Yes"),1,0)</f>
        <v>0</v>
      </c>
      <c r="F156">
        <f>IF(AND(Handgun!B159=3,Handgun!V159="Yes"),1,0)</f>
        <v>0</v>
      </c>
      <c r="G156">
        <f>IF(AND(Handgun!B159=4,Handgun!V159="Yes"),1,0)</f>
        <v>0</v>
      </c>
      <c r="H156">
        <f>IF(AND(Handgun!B159=5,Handgun!V159="Yes"),1,0)</f>
        <v>0</v>
      </c>
      <c r="I156">
        <f>IF(AND(Handgun!B159=6,Handgun!V159="Yes"),1,0)</f>
        <v>0</v>
      </c>
      <c r="J156">
        <f>IF(AND(Handgun!B159=7,Handgun!V159="Yes"),1,0)</f>
        <v>0</v>
      </c>
      <c r="K156">
        <f>IF(AND(Handgun!B159=8,Handgun!V159="Yes"),1,0)</f>
        <v>0</v>
      </c>
      <c r="M156">
        <f>IF(AND(Revolver!B159=1,Revolver!V159="Yes"),1,0)</f>
        <v>0</v>
      </c>
      <c r="N156">
        <f>IF(AND(Revolver!B159=1,Revolver!V159="Yes"),1,0)</f>
        <v>0</v>
      </c>
      <c r="O156">
        <f>IF(AND(Revolver!B159=1,Revolver!V159="Yes"),1,0)</f>
        <v>0</v>
      </c>
      <c r="P156">
        <f>IF(AND(Revolver!B159=1,Revolver!V159="Yes"),1,0)</f>
        <v>0</v>
      </c>
      <c r="Q156">
        <f>IF(AND(Revolver!B159=5,Revolver!V159="Yes"),1,0)</f>
        <v>0</v>
      </c>
      <c r="R156">
        <f>IF(AND(Revolver!B159=6,Revolver!V159="Yes"),1,0)</f>
        <v>0</v>
      </c>
      <c r="S156">
        <f>IF(AND(Revolver!B159=7,Revolver!V159="Yes"),1,0)</f>
        <v>0</v>
      </c>
      <c r="T156">
        <f>IF(AND(Revolver!B159=8,Revolver!V159="Yes"),1,0)</f>
        <v>0</v>
      </c>
      <c r="V156">
        <f>IF(AND(SMG!B160=1,SMG!V160="Yes"),1,0)</f>
        <v>0</v>
      </c>
      <c r="W156">
        <f>IF(AND(SMG!B160=2,SMG!V160="Yes"),1,0)</f>
        <v>0</v>
      </c>
      <c r="X156">
        <f>IF(AND(SMG!B160=3,SMG!V160="Yes"),1,0)</f>
        <v>0</v>
      </c>
      <c r="Y156">
        <f>IF(AND(SMG!B160=4,SMG!V160="Yes"),1,0)</f>
        <v>0</v>
      </c>
      <c r="Z156">
        <f>IF(AND(SMG!B160=5,SMG!V160="Yes"),1,0)</f>
        <v>0</v>
      </c>
      <c r="AA156">
        <f>IF(AND(SMG!B160=6,SMG!V160="Yes"),1,0)</f>
        <v>0</v>
      </c>
      <c r="AB156">
        <f>IF(AND(SMG!B160=7,SMG!V160="Yes"),1,0)</f>
        <v>0</v>
      </c>
      <c r="AC156">
        <f>IF(AND(SMG!B160=8,SMG!V160="Yes"),1,0)</f>
        <v>0</v>
      </c>
      <c r="AE156">
        <f>IF(AND(Rifle!B159=1,Rifle!V159="Yes"),1,0)</f>
        <v>0</v>
      </c>
      <c r="AF156">
        <f>IF(AND(Rifle!B159=2,Rifle!V159="Yes"),1,0)</f>
        <v>0</v>
      </c>
      <c r="AG156">
        <f>IF(AND(Rifle!B159=3,Rifle!V159="Yes"),1,0)</f>
        <v>0</v>
      </c>
      <c r="AH156">
        <f>IF(AND(Rifle!B159=4,Rifle!V159="Yes"),1,0)</f>
        <v>0</v>
      </c>
      <c r="AI156">
        <f>IF(AND(Rifle!B159=5,Rifle!V159="Yes"),1,0)</f>
        <v>0</v>
      </c>
      <c r="AJ156">
        <f>IF(AND(Rifle!B159=6,Rifle!V159="Yes"),1,0)</f>
        <v>0</v>
      </c>
      <c r="AK156">
        <f>IF(AND(Rifle!B159=7,Rifle!V159="Yes"),1,0)</f>
        <v>0</v>
      </c>
      <c r="AL156">
        <f>IF(AND(Rifle!B159=8,Rifle!V159="Yes"),1,0)</f>
        <v>0</v>
      </c>
      <c r="AN156">
        <f>IF(AND('Sniper Rifle'!B159=1,'Sniper Rifle'!V159="Yes"),1,0)</f>
        <v>0</v>
      </c>
      <c r="AO156">
        <f>IF(AND('Sniper Rifle'!B159=2,'Sniper Rifle'!V159="Yes"),1,0)</f>
        <v>0</v>
      </c>
      <c r="AP156">
        <f>IF(AND('Sniper Rifle'!B159=3,'Sniper Rifle'!V159="Yes"),1,0)</f>
        <v>0</v>
      </c>
      <c r="AQ156">
        <f>IF(AND('Sniper Rifle'!B159=4,'Sniper Rifle'!V159="Yes"),1,0)</f>
        <v>0</v>
      </c>
      <c r="AR156">
        <f>IF(AND('Sniper Rifle'!B159=5,'Sniper Rifle'!V159="Yes"),1,0)</f>
        <v>0</v>
      </c>
      <c r="AS156">
        <f>IF(AND('Sniper Rifle'!B159=6,'Sniper Rifle'!V159="Yes"),1,0)</f>
        <v>0</v>
      </c>
      <c r="AT156">
        <f>IF(AND('Sniper Rifle'!B159=7,'Sniper Rifle'!V159="Yes"),1,0)</f>
        <v>0</v>
      </c>
      <c r="AU156">
        <f>IF(AND('Sniper Rifle'!B159=8,'Sniper Rifle'!V159="Yes"),1,0)</f>
        <v>0</v>
      </c>
      <c r="AW156">
        <f>IF(AND('Spacer Rifle'!B159=1,'Spacer Rifle'!V159="Yes"),1,0)</f>
        <v>0</v>
      </c>
      <c r="AX156">
        <f>IF(AND('Spacer Rifle'!B159=2,'Spacer Rifle'!V159="Yes"),1,0)</f>
        <v>0</v>
      </c>
      <c r="AY156">
        <f>IF(AND('Spacer Rifle'!B159=3,'Spacer Rifle'!V159="Yes"),1,0)</f>
        <v>0</v>
      </c>
      <c r="AZ156">
        <f>IF(AND('Spacer Rifle'!B159=4,'Spacer Rifle'!V159="Yes"),1,0)</f>
        <v>0</v>
      </c>
      <c r="BA156">
        <f>IF(AND('Spacer Rifle'!B159=5,'Spacer Rifle'!V159="Yes"),1,0)</f>
        <v>0</v>
      </c>
      <c r="BB156">
        <f>IF(AND('Spacer Rifle'!B159=6,'Spacer Rifle'!V159="Yes"),1,0)</f>
        <v>0</v>
      </c>
      <c r="BC156">
        <f>IF(AND('Spacer Rifle'!B159=7,'Spacer Rifle'!V159="Yes"),1,0)</f>
        <v>0</v>
      </c>
      <c r="BD156">
        <f>IF(AND('Spacer Rifle'!B159=8,'Spacer Rifle'!V159="Yes"),1,0)</f>
        <v>0</v>
      </c>
      <c r="BF156">
        <f>IF(AND(LMG!B160=1,LMG!V160="Yes"),1,0)</f>
        <v>0</v>
      </c>
      <c r="BG156">
        <f>IF(AND(LMG!B160=2,LMG!V160="Yes"),1,0)</f>
        <v>0</v>
      </c>
      <c r="BH156">
        <f>IF(AND(LMG!B160=3,LMG!V160="Yes"),1,0)</f>
        <v>0</v>
      </c>
      <c r="BI156">
        <f>IF(AND(LMG!B160=4,LMG!V160="Yes"),1,0)</f>
        <v>0</v>
      </c>
      <c r="BJ156">
        <f>IF(AND(LMG!B160=5,LMG!V160="Yes"),1,0)</f>
        <v>0</v>
      </c>
      <c r="BK156">
        <f>IF(AND(LMG!B160=6,LMG!V160="Yes"),1,0)</f>
        <v>0</v>
      </c>
      <c r="BL156">
        <f>IF(AND(LMG!B160=7,LMG!V160="Yes"),1,0)</f>
        <v>0</v>
      </c>
      <c r="BM156">
        <f>IF(AND(LMG!B160=8,LMG!V160="Yes"),1,0)</f>
        <v>0</v>
      </c>
      <c r="BO156">
        <f>IF(AND(Shotgun!B160=1,Shotgun!V160="Yes"),1,0)</f>
        <v>0</v>
      </c>
      <c r="BP156">
        <f>IF(AND(Shotgun!B160=2,Shotgun!V160="Yes"),1,0)</f>
        <v>0</v>
      </c>
      <c r="BQ156">
        <f>IF(AND(Shotgun!B160=3,Shotgun!V160="Yes"),1,0)</f>
        <v>0</v>
      </c>
      <c r="BR156">
        <f>IF(AND(Shotgun!B160=4,Shotgun!V160="Yes"),1,0)</f>
        <v>0</v>
      </c>
      <c r="BS156">
        <f>IF(AND(Shotgun!B160=5,Shotgun!V160="Yes"),1,0)</f>
        <v>0</v>
      </c>
      <c r="BT156">
        <f>IF(AND(Shotgun!B160=6,Shotgun!V160="Yes"),1,0)</f>
        <v>0</v>
      </c>
      <c r="BU156">
        <f>IF(AND(Shotgun!B160=7,Shotgun!V160="Yes"),1,0)</f>
        <v>0</v>
      </c>
      <c r="BV156">
        <f>IF(AND(Shotgun!B160=8,Shotgun!V160="Yes"),1,0)</f>
        <v>0</v>
      </c>
      <c r="BX156">
        <f>IF(AND(Melee!B158=1,Melee!S158="Yes"),1,0)</f>
        <v>0</v>
      </c>
      <c r="BY156">
        <f>IF(AND(Melee!B158=2,Melee!S158="Yes"),1,0)</f>
        <v>0</v>
      </c>
      <c r="BZ156">
        <f>IF(AND(Melee!B158=3,Melee!S158="Yes"),1,0)</f>
        <v>0</v>
      </c>
      <c r="CA156">
        <f>IF(AND(Melee!B158=4,Melee!S158="Yes"),1,0)</f>
        <v>0</v>
      </c>
      <c r="CB156">
        <f>IF(AND(Melee!B158=5,Melee!S158="Yes"),1,0)</f>
        <v>0</v>
      </c>
      <c r="CC156">
        <f>IF(AND(Melee!B158=6,Melee!S158="Yes"),1,0)</f>
        <v>0</v>
      </c>
      <c r="CD156">
        <f>IF(AND(Melee!B158=7,Melee!S158="Yes"),1,0)</f>
        <v>0</v>
      </c>
      <c r="CE156">
        <f>IF(AND(Melee!B158=8,Melee!S158="Yes"),1,0)</f>
        <v>0</v>
      </c>
      <c r="CG156">
        <f>IF(AND(Misc!B157=1,Misc!O157="Yes"),1,0)</f>
        <v>0</v>
      </c>
      <c r="CH156">
        <f>IF(AND(Misc!B157=2,Misc!O157="Yes"),1,0)</f>
        <v>0</v>
      </c>
      <c r="CI156">
        <f>IF(AND(Misc!B157=3,Misc!O157="Yes"),1,0)</f>
        <v>0</v>
      </c>
      <c r="CJ156">
        <f>IF(AND(Misc!B157=4,Misc!O157="Yes"),1,0)</f>
        <v>0</v>
      </c>
      <c r="CK156">
        <f>IF(AND(Misc!B157=5,Misc!O157="Yes"),1,0)</f>
        <v>0</v>
      </c>
      <c r="CL156">
        <f>IF(AND(Misc!B157=6,Misc!O157="Yes"),1,0)</f>
        <v>0</v>
      </c>
      <c r="CM156">
        <f>IF(AND(Misc!B157=7,Misc!O157="Yes"),1,0)</f>
        <v>0</v>
      </c>
      <c r="CN156">
        <f>IF(AND(Misc!B157=8,Misc!O157="Yes"),1,0)</f>
        <v>0</v>
      </c>
    </row>
    <row r="157" spans="4:92">
      <c r="D157">
        <f>IF(AND(Handgun!B160=1,Handgun!V160="Yes"),1,0)</f>
        <v>0</v>
      </c>
      <c r="E157">
        <f>IF(AND(Handgun!B160=2,Handgun!V160="Yes"),1,0)</f>
        <v>0</v>
      </c>
      <c r="F157">
        <f>IF(AND(Handgun!B160=3,Handgun!V160="Yes"),1,0)</f>
        <v>0</v>
      </c>
      <c r="G157">
        <f>IF(AND(Handgun!B160=4,Handgun!V160="Yes"),1,0)</f>
        <v>0</v>
      </c>
      <c r="H157">
        <f>IF(AND(Handgun!B160=5,Handgun!V160="Yes"),1,0)</f>
        <v>0</v>
      </c>
      <c r="I157">
        <f>IF(AND(Handgun!B160=6,Handgun!V160="Yes"),1,0)</f>
        <v>0</v>
      </c>
      <c r="J157">
        <f>IF(AND(Handgun!B160=7,Handgun!V160="Yes"),1,0)</f>
        <v>0</v>
      </c>
      <c r="K157">
        <f>IF(AND(Handgun!B160=8,Handgun!V160="Yes"),1,0)</f>
        <v>0</v>
      </c>
      <c r="M157">
        <f>IF(AND(Revolver!B160=1,Revolver!V160="Yes"),1,0)</f>
        <v>0</v>
      </c>
      <c r="N157">
        <f>IF(AND(Revolver!B160=1,Revolver!V160="Yes"),1,0)</f>
        <v>0</v>
      </c>
      <c r="O157">
        <f>IF(AND(Revolver!B160=1,Revolver!V160="Yes"),1,0)</f>
        <v>0</v>
      </c>
      <c r="P157">
        <f>IF(AND(Revolver!B160=1,Revolver!V160="Yes"),1,0)</f>
        <v>0</v>
      </c>
      <c r="Q157">
        <f>IF(AND(Revolver!B160=5,Revolver!V160="Yes"),1,0)</f>
        <v>0</v>
      </c>
      <c r="R157">
        <f>IF(AND(Revolver!B160=6,Revolver!V160="Yes"),1,0)</f>
        <v>0</v>
      </c>
      <c r="S157">
        <f>IF(AND(Revolver!B160=7,Revolver!V160="Yes"),1,0)</f>
        <v>0</v>
      </c>
      <c r="T157">
        <f>IF(AND(Revolver!B160=8,Revolver!V160="Yes"),1,0)</f>
        <v>0</v>
      </c>
      <c r="V157">
        <f>IF(AND(SMG!B161=1,SMG!V161="Yes"),1,0)</f>
        <v>0</v>
      </c>
      <c r="W157">
        <f>IF(AND(SMG!B161=2,SMG!V161="Yes"),1,0)</f>
        <v>0</v>
      </c>
      <c r="X157">
        <f>IF(AND(SMG!B161=3,SMG!V161="Yes"),1,0)</f>
        <v>0</v>
      </c>
      <c r="Y157">
        <f>IF(AND(SMG!B161=4,SMG!V161="Yes"),1,0)</f>
        <v>0</v>
      </c>
      <c r="Z157">
        <f>IF(AND(SMG!B161=5,SMG!V161="Yes"),1,0)</f>
        <v>0</v>
      </c>
      <c r="AA157">
        <f>IF(AND(SMG!B161=6,SMG!V161="Yes"),1,0)</f>
        <v>0</v>
      </c>
      <c r="AB157">
        <f>IF(AND(SMG!B161=7,SMG!V161="Yes"),1,0)</f>
        <v>0</v>
      </c>
      <c r="AC157">
        <f>IF(AND(SMG!B161=8,SMG!V161="Yes"),1,0)</f>
        <v>0</v>
      </c>
      <c r="AE157">
        <f>IF(AND(Rifle!B160=1,Rifle!V160="Yes"),1,0)</f>
        <v>0</v>
      </c>
      <c r="AF157">
        <f>IF(AND(Rifle!B160=2,Rifle!V160="Yes"),1,0)</f>
        <v>0</v>
      </c>
      <c r="AG157">
        <f>IF(AND(Rifle!B160=3,Rifle!V160="Yes"),1,0)</f>
        <v>0</v>
      </c>
      <c r="AH157">
        <f>IF(AND(Rifle!B160=4,Rifle!V160="Yes"),1,0)</f>
        <v>0</v>
      </c>
      <c r="AI157">
        <f>IF(AND(Rifle!B160=5,Rifle!V160="Yes"),1,0)</f>
        <v>0</v>
      </c>
      <c r="AJ157">
        <f>IF(AND(Rifle!B160=6,Rifle!V160="Yes"),1,0)</f>
        <v>0</v>
      </c>
      <c r="AK157">
        <f>IF(AND(Rifle!B160=7,Rifle!V160="Yes"),1,0)</f>
        <v>0</v>
      </c>
      <c r="AL157">
        <f>IF(AND(Rifle!B160=8,Rifle!V160="Yes"),1,0)</f>
        <v>0</v>
      </c>
      <c r="AN157">
        <f>IF(AND('Sniper Rifle'!B160=1,'Sniper Rifle'!V160="Yes"),1,0)</f>
        <v>0</v>
      </c>
      <c r="AO157">
        <f>IF(AND('Sniper Rifle'!B160=2,'Sniper Rifle'!V160="Yes"),1,0)</f>
        <v>0</v>
      </c>
      <c r="AP157">
        <f>IF(AND('Sniper Rifle'!B160=3,'Sniper Rifle'!V160="Yes"),1,0)</f>
        <v>0</v>
      </c>
      <c r="AQ157">
        <f>IF(AND('Sniper Rifle'!B160=4,'Sniper Rifle'!V160="Yes"),1,0)</f>
        <v>0</v>
      </c>
      <c r="AR157">
        <f>IF(AND('Sniper Rifle'!B160=5,'Sniper Rifle'!V160="Yes"),1,0)</f>
        <v>0</v>
      </c>
      <c r="AS157">
        <f>IF(AND('Sniper Rifle'!B160=6,'Sniper Rifle'!V160="Yes"),1,0)</f>
        <v>0</v>
      </c>
      <c r="AT157">
        <f>IF(AND('Sniper Rifle'!B160=7,'Sniper Rifle'!V160="Yes"),1,0)</f>
        <v>0</v>
      </c>
      <c r="AU157">
        <f>IF(AND('Sniper Rifle'!B160=8,'Sniper Rifle'!V160="Yes"),1,0)</f>
        <v>0</v>
      </c>
      <c r="AW157">
        <f>IF(AND('Spacer Rifle'!B160=1,'Spacer Rifle'!V160="Yes"),1,0)</f>
        <v>0</v>
      </c>
      <c r="AX157">
        <f>IF(AND('Spacer Rifle'!B160=2,'Spacer Rifle'!V160="Yes"),1,0)</f>
        <v>0</v>
      </c>
      <c r="AY157">
        <f>IF(AND('Spacer Rifle'!B160=3,'Spacer Rifle'!V160="Yes"),1,0)</f>
        <v>0</v>
      </c>
      <c r="AZ157">
        <f>IF(AND('Spacer Rifle'!B160=4,'Spacer Rifle'!V160="Yes"),1,0)</f>
        <v>0</v>
      </c>
      <c r="BA157">
        <f>IF(AND('Spacer Rifle'!B160=5,'Spacer Rifle'!V160="Yes"),1,0)</f>
        <v>0</v>
      </c>
      <c r="BB157">
        <f>IF(AND('Spacer Rifle'!B160=6,'Spacer Rifle'!V160="Yes"),1,0)</f>
        <v>0</v>
      </c>
      <c r="BC157">
        <f>IF(AND('Spacer Rifle'!B160=7,'Spacer Rifle'!V160="Yes"),1,0)</f>
        <v>0</v>
      </c>
      <c r="BD157">
        <f>IF(AND('Spacer Rifle'!B160=8,'Spacer Rifle'!V160="Yes"),1,0)</f>
        <v>0</v>
      </c>
      <c r="BF157">
        <f>IF(AND(LMG!B161=1,LMG!V161="Yes"),1,0)</f>
        <v>0</v>
      </c>
      <c r="BG157">
        <f>IF(AND(LMG!B161=2,LMG!V161="Yes"),1,0)</f>
        <v>0</v>
      </c>
      <c r="BH157">
        <f>IF(AND(LMG!B161=3,LMG!V161="Yes"),1,0)</f>
        <v>0</v>
      </c>
      <c r="BI157">
        <f>IF(AND(LMG!B161=4,LMG!V161="Yes"),1,0)</f>
        <v>0</v>
      </c>
      <c r="BJ157">
        <f>IF(AND(LMG!B161=5,LMG!V161="Yes"),1,0)</f>
        <v>0</v>
      </c>
      <c r="BK157">
        <f>IF(AND(LMG!B161=6,LMG!V161="Yes"),1,0)</f>
        <v>0</v>
      </c>
      <c r="BL157">
        <f>IF(AND(LMG!B161=7,LMG!V161="Yes"),1,0)</f>
        <v>0</v>
      </c>
      <c r="BM157">
        <f>IF(AND(LMG!B161=8,LMG!V161="Yes"),1,0)</f>
        <v>0</v>
      </c>
      <c r="BO157">
        <f>IF(AND(Shotgun!B161=1,Shotgun!V161="Yes"),1,0)</f>
        <v>0</v>
      </c>
      <c r="BP157">
        <f>IF(AND(Shotgun!B161=2,Shotgun!V161="Yes"),1,0)</f>
        <v>0</v>
      </c>
      <c r="BQ157">
        <f>IF(AND(Shotgun!B161=3,Shotgun!V161="Yes"),1,0)</f>
        <v>0</v>
      </c>
      <c r="BR157">
        <f>IF(AND(Shotgun!B161=4,Shotgun!V161="Yes"),1,0)</f>
        <v>0</v>
      </c>
      <c r="BS157">
        <f>IF(AND(Shotgun!B161=5,Shotgun!V161="Yes"),1,0)</f>
        <v>0</v>
      </c>
      <c r="BT157">
        <f>IF(AND(Shotgun!B161=6,Shotgun!V161="Yes"),1,0)</f>
        <v>0</v>
      </c>
      <c r="BU157">
        <f>IF(AND(Shotgun!B161=7,Shotgun!V161="Yes"),1,0)</f>
        <v>0</v>
      </c>
      <c r="BV157">
        <f>IF(AND(Shotgun!B161=8,Shotgun!V161="Yes"),1,0)</f>
        <v>0</v>
      </c>
      <c r="BX157">
        <f>IF(AND(Melee!B159=1,Melee!S159="Yes"),1,0)</f>
        <v>0</v>
      </c>
      <c r="BY157">
        <f>IF(AND(Melee!B159=2,Melee!S159="Yes"),1,0)</f>
        <v>0</v>
      </c>
      <c r="BZ157">
        <f>IF(AND(Melee!B159=3,Melee!S159="Yes"),1,0)</f>
        <v>0</v>
      </c>
      <c r="CA157">
        <f>IF(AND(Melee!B159=4,Melee!S159="Yes"),1,0)</f>
        <v>0</v>
      </c>
      <c r="CB157">
        <f>IF(AND(Melee!B159=5,Melee!S159="Yes"),1,0)</f>
        <v>0</v>
      </c>
      <c r="CC157">
        <f>IF(AND(Melee!B159=6,Melee!S159="Yes"),1,0)</f>
        <v>0</v>
      </c>
      <c r="CD157">
        <f>IF(AND(Melee!B159=7,Melee!S159="Yes"),1,0)</f>
        <v>0</v>
      </c>
      <c r="CE157">
        <f>IF(AND(Melee!B159=8,Melee!S159="Yes"),1,0)</f>
        <v>0</v>
      </c>
      <c r="CG157">
        <f>IF(AND(Misc!B158=1,Misc!O158="Yes"),1,0)</f>
        <v>0</v>
      </c>
      <c r="CH157">
        <f>IF(AND(Misc!B158=2,Misc!O158="Yes"),1,0)</f>
        <v>0</v>
      </c>
      <c r="CI157">
        <f>IF(AND(Misc!B158=3,Misc!O158="Yes"),1,0)</f>
        <v>0</v>
      </c>
      <c r="CJ157">
        <f>IF(AND(Misc!B158=4,Misc!O158="Yes"),1,0)</f>
        <v>0</v>
      </c>
      <c r="CK157">
        <f>IF(AND(Misc!B158=5,Misc!O158="Yes"),1,0)</f>
        <v>0</v>
      </c>
      <c r="CL157">
        <f>IF(AND(Misc!B158=6,Misc!O158="Yes"),1,0)</f>
        <v>0</v>
      </c>
      <c r="CM157">
        <f>IF(AND(Misc!B158=7,Misc!O158="Yes"),1,0)</f>
        <v>0</v>
      </c>
      <c r="CN157">
        <f>IF(AND(Misc!B158=8,Misc!O158="Yes"),1,0)</f>
        <v>0</v>
      </c>
    </row>
    <row r="158" spans="4:92">
      <c r="D158">
        <f>IF(AND(Handgun!B161=1,Handgun!V161="Yes"),1,0)</f>
        <v>0</v>
      </c>
      <c r="E158">
        <f>IF(AND(Handgun!B161=2,Handgun!V161="Yes"),1,0)</f>
        <v>0</v>
      </c>
      <c r="F158">
        <f>IF(AND(Handgun!B161=3,Handgun!V161="Yes"),1,0)</f>
        <v>0</v>
      </c>
      <c r="G158">
        <f>IF(AND(Handgun!B161=4,Handgun!V161="Yes"),1,0)</f>
        <v>0</v>
      </c>
      <c r="H158">
        <f>IF(AND(Handgun!B161=5,Handgun!V161="Yes"),1,0)</f>
        <v>0</v>
      </c>
      <c r="I158">
        <f>IF(AND(Handgun!B161=6,Handgun!V161="Yes"),1,0)</f>
        <v>0</v>
      </c>
      <c r="J158">
        <f>IF(AND(Handgun!B161=7,Handgun!V161="Yes"),1,0)</f>
        <v>0</v>
      </c>
      <c r="K158">
        <f>IF(AND(Handgun!B161=8,Handgun!V161="Yes"),1,0)</f>
        <v>0</v>
      </c>
      <c r="M158">
        <f>IF(AND(Revolver!B161=1,Revolver!V161="Yes"),1,0)</f>
        <v>0</v>
      </c>
      <c r="N158">
        <f>IF(AND(Revolver!B161=1,Revolver!V161="Yes"),1,0)</f>
        <v>0</v>
      </c>
      <c r="O158">
        <f>IF(AND(Revolver!B161=1,Revolver!V161="Yes"),1,0)</f>
        <v>0</v>
      </c>
      <c r="P158">
        <f>IF(AND(Revolver!B161=1,Revolver!V161="Yes"),1,0)</f>
        <v>0</v>
      </c>
      <c r="Q158">
        <f>IF(AND(Revolver!B161=5,Revolver!V161="Yes"),1,0)</f>
        <v>0</v>
      </c>
      <c r="R158">
        <f>IF(AND(Revolver!B161=6,Revolver!V161="Yes"),1,0)</f>
        <v>0</v>
      </c>
      <c r="S158">
        <f>IF(AND(Revolver!B161=7,Revolver!V161="Yes"),1,0)</f>
        <v>0</v>
      </c>
      <c r="T158">
        <f>IF(AND(Revolver!B161=8,Revolver!V161="Yes"),1,0)</f>
        <v>0</v>
      </c>
      <c r="V158">
        <f>IF(AND(SMG!B162=1,SMG!V162="Yes"),1,0)</f>
        <v>0</v>
      </c>
      <c r="W158">
        <f>IF(AND(SMG!B162=2,SMG!V162="Yes"),1,0)</f>
        <v>0</v>
      </c>
      <c r="X158">
        <f>IF(AND(SMG!B162=3,SMG!V162="Yes"),1,0)</f>
        <v>0</v>
      </c>
      <c r="Y158">
        <f>IF(AND(SMG!B162=4,SMG!V162="Yes"),1,0)</f>
        <v>0</v>
      </c>
      <c r="Z158">
        <f>IF(AND(SMG!B162=5,SMG!V162="Yes"),1,0)</f>
        <v>0</v>
      </c>
      <c r="AA158">
        <f>IF(AND(SMG!B162=6,SMG!V162="Yes"),1,0)</f>
        <v>0</v>
      </c>
      <c r="AB158">
        <f>IF(AND(SMG!B162=7,SMG!V162="Yes"),1,0)</f>
        <v>0</v>
      </c>
      <c r="AC158">
        <f>IF(AND(SMG!B162=8,SMG!V162="Yes"),1,0)</f>
        <v>0</v>
      </c>
      <c r="AE158">
        <f>IF(AND(Rifle!B161=1,Rifle!V161="Yes"),1,0)</f>
        <v>0</v>
      </c>
      <c r="AF158">
        <f>IF(AND(Rifle!B161=2,Rifle!V161="Yes"),1,0)</f>
        <v>0</v>
      </c>
      <c r="AG158">
        <f>IF(AND(Rifle!B161=3,Rifle!V161="Yes"),1,0)</f>
        <v>0</v>
      </c>
      <c r="AH158">
        <f>IF(AND(Rifle!B161=4,Rifle!V161="Yes"),1,0)</f>
        <v>0</v>
      </c>
      <c r="AI158">
        <f>IF(AND(Rifle!B161=5,Rifle!V161="Yes"),1,0)</f>
        <v>0</v>
      </c>
      <c r="AJ158">
        <f>IF(AND(Rifle!B161=6,Rifle!V161="Yes"),1,0)</f>
        <v>0</v>
      </c>
      <c r="AK158">
        <f>IF(AND(Rifle!B161=7,Rifle!V161="Yes"),1,0)</f>
        <v>0</v>
      </c>
      <c r="AL158">
        <f>IF(AND(Rifle!B161=8,Rifle!V161="Yes"),1,0)</f>
        <v>0</v>
      </c>
      <c r="AN158">
        <f>IF(AND('Sniper Rifle'!B161=1,'Sniper Rifle'!V161="Yes"),1,0)</f>
        <v>0</v>
      </c>
      <c r="AO158">
        <f>IF(AND('Sniper Rifle'!B161=2,'Sniper Rifle'!V161="Yes"),1,0)</f>
        <v>0</v>
      </c>
      <c r="AP158">
        <f>IF(AND('Sniper Rifle'!B161=3,'Sniper Rifle'!V161="Yes"),1,0)</f>
        <v>0</v>
      </c>
      <c r="AQ158">
        <f>IF(AND('Sniper Rifle'!B161=4,'Sniper Rifle'!V161="Yes"),1,0)</f>
        <v>0</v>
      </c>
      <c r="AR158">
        <f>IF(AND('Sniper Rifle'!B161=5,'Sniper Rifle'!V161="Yes"),1,0)</f>
        <v>0</v>
      </c>
      <c r="AS158">
        <f>IF(AND('Sniper Rifle'!B161=6,'Sniper Rifle'!V161="Yes"),1,0)</f>
        <v>0</v>
      </c>
      <c r="AT158">
        <f>IF(AND('Sniper Rifle'!B161=7,'Sniper Rifle'!V161="Yes"),1,0)</f>
        <v>0</v>
      </c>
      <c r="AU158">
        <f>IF(AND('Sniper Rifle'!B161=8,'Sniper Rifle'!V161="Yes"),1,0)</f>
        <v>0</v>
      </c>
      <c r="AW158">
        <f>IF(AND('Spacer Rifle'!B161=1,'Spacer Rifle'!V161="Yes"),1,0)</f>
        <v>0</v>
      </c>
      <c r="AX158">
        <f>IF(AND('Spacer Rifle'!B161=2,'Spacer Rifle'!V161="Yes"),1,0)</f>
        <v>0</v>
      </c>
      <c r="AY158">
        <f>IF(AND('Spacer Rifle'!B161=3,'Spacer Rifle'!V161="Yes"),1,0)</f>
        <v>0</v>
      </c>
      <c r="AZ158">
        <f>IF(AND('Spacer Rifle'!B161=4,'Spacer Rifle'!V161="Yes"),1,0)</f>
        <v>0</v>
      </c>
      <c r="BA158">
        <f>IF(AND('Spacer Rifle'!B161=5,'Spacer Rifle'!V161="Yes"),1,0)</f>
        <v>0</v>
      </c>
      <c r="BB158">
        <f>IF(AND('Spacer Rifle'!B161=6,'Spacer Rifle'!V161="Yes"),1,0)</f>
        <v>0</v>
      </c>
      <c r="BC158">
        <f>IF(AND('Spacer Rifle'!B161=7,'Spacer Rifle'!V161="Yes"),1,0)</f>
        <v>0</v>
      </c>
      <c r="BD158">
        <f>IF(AND('Spacer Rifle'!B161=8,'Spacer Rifle'!V161="Yes"),1,0)</f>
        <v>0</v>
      </c>
      <c r="BF158">
        <f>IF(AND(LMG!B162=1,LMG!V162="Yes"),1,0)</f>
        <v>0</v>
      </c>
      <c r="BG158">
        <f>IF(AND(LMG!B162=2,LMG!V162="Yes"),1,0)</f>
        <v>0</v>
      </c>
      <c r="BH158">
        <f>IF(AND(LMG!B162=3,LMG!V162="Yes"),1,0)</f>
        <v>0</v>
      </c>
      <c r="BI158">
        <f>IF(AND(LMG!B162=4,LMG!V162="Yes"),1,0)</f>
        <v>0</v>
      </c>
      <c r="BJ158">
        <f>IF(AND(LMG!B162=5,LMG!V162="Yes"),1,0)</f>
        <v>0</v>
      </c>
      <c r="BK158">
        <f>IF(AND(LMG!B162=6,LMG!V162="Yes"),1,0)</f>
        <v>0</v>
      </c>
      <c r="BL158">
        <f>IF(AND(LMG!B162=7,LMG!V162="Yes"),1,0)</f>
        <v>0</v>
      </c>
      <c r="BM158">
        <f>IF(AND(LMG!B162=8,LMG!V162="Yes"),1,0)</f>
        <v>0</v>
      </c>
      <c r="BO158">
        <f>IF(AND(Shotgun!B162=1,Shotgun!V162="Yes"),1,0)</f>
        <v>0</v>
      </c>
      <c r="BP158">
        <f>IF(AND(Shotgun!B162=2,Shotgun!V162="Yes"),1,0)</f>
        <v>0</v>
      </c>
      <c r="BQ158">
        <f>IF(AND(Shotgun!B162=3,Shotgun!V162="Yes"),1,0)</f>
        <v>0</v>
      </c>
      <c r="BR158">
        <f>IF(AND(Shotgun!B162=4,Shotgun!V162="Yes"),1,0)</f>
        <v>0</v>
      </c>
      <c r="BS158">
        <f>IF(AND(Shotgun!B162=5,Shotgun!V162="Yes"),1,0)</f>
        <v>0</v>
      </c>
      <c r="BT158">
        <f>IF(AND(Shotgun!B162=6,Shotgun!V162="Yes"),1,0)</f>
        <v>0</v>
      </c>
      <c r="BU158">
        <f>IF(AND(Shotgun!B162=7,Shotgun!V162="Yes"),1,0)</f>
        <v>0</v>
      </c>
      <c r="BV158">
        <f>IF(AND(Shotgun!B162=8,Shotgun!V162="Yes"),1,0)</f>
        <v>0</v>
      </c>
      <c r="BX158">
        <f>IF(AND(Melee!B160=1,Melee!S160="Yes"),1,0)</f>
        <v>0</v>
      </c>
      <c r="BY158">
        <f>IF(AND(Melee!B160=2,Melee!S160="Yes"),1,0)</f>
        <v>0</v>
      </c>
      <c r="BZ158">
        <f>IF(AND(Melee!B160=3,Melee!S160="Yes"),1,0)</f>
        <v>0</v>
      </c>
      <c r="CA158">
        <f>IF(AND(Melee!B160=4,Melee!S160="Yes"),1,0)</f>
        <v>0</v>
      </c>
      <c r="CB158">
        <f>IF(AND(Melee!B160=5,Melee!S160="Yes"),1,0)</f>
        <v>0</v>
      </c>
      <c r="CC158">
        <f>IF(AND(Melee!B160=6,Melee!S160="Yes"),1,0)</f>
        <v>0</v>
      </c>
      <c r="CD158">
        <f>IF(AND(Melee!B160=7,Melee!S160="Yes"),1,0)</f>
        <v>0</v>
      </c>
      <c r="CE158">
        <f>IF(AND(Melee!B160=8,Melee!S160="Yes"),1,0)</f>
        <v>0</v>
      </c>
      <c r="CG158">
        <f>IF(AND(Misc!B159=1,Misc!O159="Yes"),1,0)</f>
        <v>0</v>
      </c>
      <c r="CH158">
        <f>IF(AND(Misc!B159=2,Misc!O159="Yes"),1,0)</f>
        <v>0</v>
      </c>
      <c r="CI158">
        <f>IF(AND(Misc!B159=3,Misc!O159="Yes"),1,0)</f>
        <v>0</v>
      </c>
      <c r="CJ158">
        <f>IF(AND(Misc!B159=4,Misc!O159="Yes"),1,0)</f>
        <v>0</v>
      </c>
      <c r="CK158">
        <f>IF(AND(Misc!B159=5,Misc!O159="Yes"),1,0)</f>
        <v>0</v>
      </c>
      <c r="CL158">
        <f>IF(AND(Misc!B159=6,Misc!O159="Yes"),1,0)</f>
        <v>0</v>
      </c>
      <c r="CM158">
        <f>IF(AND(Misc!B159=7,Misc!O159="Yes"),1,0)</f>
        <v>0</v>
      </c>
      <c r="CN158">
        <f>IF(AND(Misc!B159=8,Misc!O159="Yes"),1,0)</f>
        <v>0</v>
      </c>
    </row>
    <row r="159" spans="4:92">
      <c r="D159">
        <f>IF(AND(Handgun!B162=1,Handgun!V162="Yes"),1,0)</f>
        <v>0</v>
      </c>
      <c r="E159">
        <f>IF(AND(Handgun!B162=2,Handgun!V162="Yes"),1,0)</f>
        <v>0</v>
      </c>
      <c r="F159">
        <f>IF(AND(Handgun!B162=3,Handgun!V162="Yes"),1,0)</f>
        <v>0</v>
      </c>
      <c r="G159">
        <f>IF(AND(Handgun!B162=4,Handgun!V162="Yes"),1,0)</f>
        <v>0</v>
      </c>
      <c r="H159">
        <f>IF(AND(Handgun!B162=5,Handgun!V162="Yes"),1,0)</f>
        <v>0</v>
      </c>
      <c r="I159">
        <f>IF(AND(Handgun!B162=6,Handgun!V162="Yes"),1,0)</f>
        <v>0</v>
      </c>
      <c r="J159">
        <f>IF(AND(Handgun!B162=7,Handgun!V162="Yes"),1,0)</f>
        <v>0</v>
      </c>
      <c r="K159">
        <f>IF(AND(Handgun!B162=8,Handgun!V162="Yes"),1,0)</f>
        <v>0</v>
      </c>
      <c r="M159">
        <f>IF(AND(Revolver!B162=1,Revolver!V162="Yes"),1,0)</f>
        <v>0</v>
      </c>
      <c r="N159">
        <f>IF(AND(Revolver!B162=1,Revolver!V162="Yes"),1,0)</f>
        <v>0</v>
      </c>
      <c r="O159">
        <f>IF(AND(Revolver!B162=1,Revolver!V162="Yes"),1,0)</f>
        <v>0</v>
      </c>
      <c r="P159">
        <f>IF(AND(Revolver!B162=1,Revolver!V162="Yes"),1,0)</f>
        <v>0</v>
      </c>
      <c r="Q159">
        <f>IF(AND(Revolver!B162=5,Revolver!V162="Yes"),1,0)</f>
        <v>0</v>
      </c>
      <c r="R159">
        <f>IF(AND(Revolver!B162=6,Revolver!V162="Yes"),1,0)</f>
        <v>0</v>
      </c>
      <c r="S159">
        <f>IF(AND(Revolver!B162=7,Revolver!V162="Yes"),1,0)</f>
        <v>0</v>
      </c>
      <c r="T159">
        <f>IF(AND(Revolver!B162=8,Revolver!V162="Yes"),1,0)</f>
        <v>0</v>
      </c>
      <c r="V159">
        <f>IF(AND(SMG!B163=1,SMG!V163="Yes"),1,0)</f>
        <v>0</v>
      </c>
      <c r="W159">
        <f>IF(AND(SMG!B163=2,SMG!V163="Yes"),1,0)</f>
        <v>0</v>
      </c>
      <c r="X159">
        <f>IF(AND(SMG!B163=3,SMG!V163="Yes"),1,0)</f>
        <v>0</v>
      </c>
      <c r="Y159">
        <f>IF(AND(SMG!B163=4,SMG!V163="Yes"),1,0)</f>
        <v>0</v>
      </c>
      <c r="Z159">
        <f>IF(AND(SMG!B163=5,SMG!V163="Yes"),1,0)</f>
        <v>0</v>
      </c>
      <c r="AA159">
        <f>IF(AND(SMG!B163=6,SMG!V163="Yes"),1,0)</f>
        <v>0</v>
      </c>
      <c r="AB159">
        <f>IF(AND(SMG!B163=7,SMG!V163="Yes"),1,0)</f>
        <v>0</v>
      </c>
      <c r="AC159">
        <f>IF(AND(SMG!B163=8,SMG!V163="Yes"),1,0)</f>
        <v>0</v>
      </c>
      <c r="AE159">
        <f>IF(AND(Rifle!B162=1,Rifle!V162="Yes"),1,0)</f>
        <v>0</v>
      </c>
      <c r="AF159">
        <f>IF(AND(Rifle!B162=2,Rifle!V162="Yes"),1,0)</f>
        <v>0</v>
      </c>
      <c r="AG159">
        <f>IF(AND(Rifle!B162=3,Rifle!V162="Yes"),1,0)</f>
        <v>0</v>
      </c>
      <c r="AH159">
        <f>IF(AND(Rifle!B162=4,Rifle!V162="Yes"),1,0)</f>
        <v>0</v>
      </c>
      <c r="AI159">
        <f>IF(AND(Rifle!B162=5,Rifle!V162="Yes"),1,0)</f>
        <v>0</v>
      </c>
      <c r="AJ159">
        <f>IF(AND(Rifle!B162=6,Rifle!V162="Yes"),1,0)</f>
        <v>0</v>
      </c>
      <c r="AK159">
        <f>IF(AND(Rifle!B162=7,Rifle!V162="Yes"),1,0)</f>
        <v>0</v>
      </c>
      <c r="AL159">
        <f>IF(AND(Rifle!B162=8,Rifle!V162="Yes"),1,0)</f>
        <v>0</v>
      </c>
      <c r="AN159">
        <f>IF(AND('Sniper Rifle'!B162=1,'Sniper Rifle'!V162="Yes"),1,0)</f>
        <v>0</v>
      </c>
      <c r="AO159">
        <f>IF(AND('Sniper Rifle'!B162=2,'Sniper Rifle'!V162="Yes"),1,0)</f>
        <v>0</v>
      </c>
      <c r="AP159">
        <f>IF(AND('Sniper Rifle'!B162=3,'Sniper Rifle'!V162="Yes"),1,0)</f>
        <v>0</v>
      </c>
      <c r="AQ159">
        <f>IF(AND('Sniper Rifle'!B162=4,'Sniper Rifle'!V162="Yes"),1,0)</f>
        <v>0</v>
      </c>
      <c r="AR159">
        <f>IF(AND('Sniper Rifle'!B162=5,'Sniper Rifle'!V162="Yes"),1,0)</f>
        <v>0</v>
      </c>
      <c r="AS159">
        <f>IF(AND('Sniper Rifle'!B162=6,'Sniper Rifle'!V162="Yes"),1,0)</f>
        <v>0</v>
      </c>
      <c r="AT159">
        <f>IF(AND('Sniper Rifle'!B162=7,'Sniper Rifle'!V162="Yes"),1,0)</f>
        <v>0</v>
      </c>
      <c r="AU159">
        <f>IF(AND('Sniper Rifle'!B162=8,'Sniper Rifle'!V162="Yes"),1,0)</f>
        <v>0</v>
      </c>
      <c r="AW159">
        <f>IF(AND('Spacer Rifle'!B162=1,'Spacer Rifle'!V162="Yes"),1,0)</f>
        <v>0</v>
      </c>
      <c r="AX159">
        <f>IF(AND('Spacer Rifle'!B162=2,'Spacer Rifle'!V162="Yes"),1,0)</f>
        <v>0</v>
      </c>
      <c r="AY159">
        <f>IF(AND('Spacer Rifle'!B162=3,'Spacer Rifle'!V162="Yes"),1,0)</f>
        <v>0</v>
      </c>
      <c r="AZ159">
        <f>IF(AND('Spacer Rifle'!B162=4,'Spacer Rifle'!V162="Yes"),1,0)</f>
        <v>0</v>
      </c>
      <c r="BA159">
        <f>IF(AND('Spacer Rifle'!B162=5,'Spacer Rifle'!V162="Yes"),1,0)</f>
        <v>0</v>
      </c>
      <c r="BB159">
        <f>IF(AND('Spacer Rifle'!B162=6,'Spacer Rifle'!V162="Yes"),1,0)</f>
        <v>0</v>
      </c>
      <c r="BC159">
        <f>IF(AND('Spacer Rifle'!B162=7,'Spacer Rifle'!V162="Yes"),1,0)</f>
        <v>0</v>
      </c>
      <c r="BD159">
        <f>IF(AND('Spacer Rifle'!B162=8,'Spacer Rifle'!V162="Yes"),1,0)</f>
        <v>0</v>
      </c>
      <c r="BF159">
        <f>IF(AND(LMG!B163=1,LMG!V163="Yes"),1,0)</f>
        <v>0</v>
      </c>
      <c r="BG159">
        <f>IF(AND(LMG!B163=2,LMG!V163="Yes"),1,0)</f>
        <v>0</v>
      </c>
      <c r="BH159">
        <f>IF(AND(LMG!B163=3,LMG!V163="Yes"),1,0)</f>
        <v>0</v>
      </c>
      <c r="BI159">
        <f>IF(AND(LMG!B163=4,LMG!V163="Yes"),1,0)</f>
        <v>0</v>
      </c>
      <c r="BJ159">
        <f>IF(AND(LMG!B163=5,LMG!V163="Yes"),1,0)</f>
        <v>0</v>
      </c>
      <c r="BK159">
        <f>IF(AND(LMG!B163=6,LMG!V163="Yes"),1,0)</f>
        <v>0</v>
      </c>
      <c r="BL159">
        <f>IF(AND(LMG!B163=7,LMG!V163="Yes"),1,0)</f>
        <v>0</v>
      </c>
      <c r="BM159">
        <f>IF(AND(LMG!B163=8,LMG!V163="Yes"),1,0)</f>
        <v>0</v>
      </c>
      <c r="BO159">
        <f>IF(AND(Shotgun!B163=1,Shotgun!V163="Yes"),1,0)</f>
        <v>0</v>
      </c>
      <c r="BP159">
        <f>IF(AND(Shotgun!B163=2,Shotgun!V163="Yes"),1,0)</f>
        <v>0</v>
      </c>
      <c r="BQ159">
        <f>IF(AND(Shotgun!B163=3,Shotgun!V163="Yes"),1,0)</f>
        <v>0</v>
      </c>
      <c r="BR159">
        <f>IF(AND(Shotgun!B163=4,Shotgun!V163="Yes"),1,0)</f>
        <v>0</v>
      </c>
      <c r="BS159">
        <f>IF(AND(Shotgun!B163=5,Shotgun!V163="Yes"),1,0)</f>
        <v>0</v>
      </c>
      <c r="BT159">
        <f>IF(AND(Shotgun!B163=6,Shotgun!V163="Yes"),1,0)</f>
        <v>0</v>
      </c>
      <c r="BU159">
        <f>IF(AND(Shotgun!B163=7,Shotgun!V163="Yes"),1,0)</f>
        <v>0</v>
      </c>
      <c r="BV159">
        <f>IF(AND(Shotgun!B163=8,Shotgun!V163="Yes"),1,0)</f>
        <v>0</v>
      </c>
      <c r="BX159">
        <f>IF(AND(Melee!B161=1,Melee!S161="Yes"),1,0)</f>
        <v>0</v>
      </c>
      <c r="BY159">
        <f>IF(AND(Melee!B161=2,Melee!S161="Yes"),1,0)</f>
        <v>0</v>
      </c>
      <c r="BZ159">
        <f>IF(AND(Melee!B161=3,Melee!S161="Yes"),1,0)</f>
        <v>0</v>
      </c>
      <c r="CA159">
        <f>IF(AND(Melee!B161=4,Melee!S161="Yes"),1,0)</f>
        <v>0</v>
      </c>
      <c r="CB159">
        <f>IF(AND(Melee!B161=5,Melee!S161="Yes"),1,0)</f>
        <v>0</v>
      </c>
      <c r="CC159">
        <f>IF(AND(Melee!B161=6,Melee!S161="Yes"),1,0)</f>
        <v>0</v>
      </c>
      <c r="CD159">
        <f>IF(AND(Melee!B161=7,Melee!S161="Yes"),1,0)</f>
        <v>0</v>
      </c>
      <c r="CE159">
        <f>IF(AND(Melee!B161=8,Melee!S161="Yes"),1,0)</f>
        <v>0</v>
      </c>
      <c r="CG159">
        <f>IF(AND(Misc!B160=1,Misc!O160="Yes"),1,0)</f>
        <v>0</v>
      </c>
      <c r="CH159">
        <f>IF(AND(Misc!B160=2,Misc!O160="Yes"),1,0)</f>
        <v>0</v>
      </c>
      <c r="CI159">
        <f>IF(AND(Misc!B160=3,Misc!O160="Yes"),1,0)</f>
        <v>0</v>
      </c>
      <c r="CJ159">
        <f>IF(AND(Misc!B160=4,Misc!O160="Yes"),1,0)</f>
        <v>0</v>
      </c>
      <c r="CK159">
        <f>IF(AND(Misc!B160=5,Misc!O160="Yes"),1,0)</f>
        <v>0</v>
      </c>
      <c r="CL159">
        <f>IF(AND(Misc!B160=6,Misc!O160="Yes"),1,0)</f>
        <v>0</v>
      </c>
      <c r="CM159">
        <f>IF(AND(Misc!B160=7,Misc!O160="Yes"),1,0)</f>
        <v>0</v>
      </c>
      <c r="CN159">
        <f>IF(AND(Misc!B160=8,Misc!O160="Yes"),1,0)</f>
        <v>0</v>
      </c>
    </row>
    <row r="160" spans="4:92">
      <c r="D160">
        <f>IF(AND(Handgun!B163=1,Handgun!V163="Yes"),1,0)</f>
        <v>0</v>
      </c>
      <c r="E160">
        <f>IF(AND(Handgun!B163=2,Handgun!V163="Yes"),1,0)</f>
        <v>0</v>
      </c>
      <c r="F160">
        <f>IF(AND(Handgun!B163=3,Handgun!V163="Yes"),1,0)</f>
        <v>0</v>
      </c>
      <c r="G160">
        <f>IF(AND(Handgun!B163=4,Handgun!V163="Yes"),1,0)</f>
        <v>0</v>
      </c>
      <c r="H160">
        <f>IF(AND(Handgun!B163=5,Handgun!V163="Yes"),1,0)</f>
        <v>0</v>
      </c>
      <c r="I160">
        <f>IF(AND(Handgun!B163=6,Handgun!V163="Yes"),1,0)</f>
        <v>0</v>
      </c>
      <c r="J160">
        <f>IF(AND(Handgun!B163=7,Handgun!V163="Yes"),1,0)</f>
        <v>0</v>
      </c>
      <c r="K160">
        <f>IF(AND(Handgun!B163=8,Handgun!V163="Yes"),1,0)</f>
        <v>0</v>
      </c>
      <c r="M160">
        <f>IF(AND(Revolver!B163=1,Revolver!V163="Yes"),1,0)</f>
        <v>0</v>
      </c>
      <c r="N160">
        <f>IF(AND(Revolver!B163=1,Revolver!V163="Yes"),1,0)</f>
        <v>0</v>
      </c>
      <c r="O160">
        <f>IF(AND(Revolver!B163=1,Revolver!V163="Yes"),1,0)</f>
        <v>0</v>
      </c>
      <c r="P160">
        <f>IF(AND(Revolver!B163=1,Revolver!V163="Yes"),1,0)</f>
        <v>0</v>
      </c>
      <c r="Q160">
        <f>IF(AND(Revolver!B163=5,Revolver!V163="Yes"),1,0)</f>
        <v>0</v>
      </c>
      <c r="R160">
        <f>IF(AND(Revolver!B163=6,Revolver!V163="Yes"),1,0)</f>
        <v>0</v>
      </c>
      <c r="S160">
        <f>IF(AND(Revolver!B163=7,Revolver!V163="Yes"),1,0)</f>
        <v>0</v>
      </c>
      <c r="T160">
        <f>IF(AND(Revolver!B163=8,Revolver!V163="Yes"),1,0)</f>
        <v>0</v>
      </c>
      <c r="V160">
        <f>IF(AND(SMG!B164=1,SMG!V164="Yes"),1,0)</f>
        <v>0</v>
      </c>
      <c r="W160">
        <f>IF(AND(SMG!B164=2,SMG!V164="Yes"),1,0)</f>
        <v>0</v>
      </c>
      <c r="X160">
        <f>IF(AND(SMG!B164=3,SMG!V164="Yes"),1,0)</f>
        <v>0</v>
      </c>
      <c r="Y160">
        <f>IF(AND(SMG!B164=4,SMG!V164="Yes"),1,0)</f>
        <v>0</v>
      </c>
      <c r="Z160">
        <f>IF(AND(SMG!B164=5,SMG!V164="Yes"),1,0)</f>
        <v>0</v>
      </c>
      <c r="AA160">
        <f>IF(AND(SMG!B164=6,SMG!V164="Yes"),1,0)</f>
        <v>0</v>
      </c>
      <c r="AB160">
        <f>IF(AND(SMG!B164=7,SMG!V164="Yes"),1,0)</f>
        <v>0</v>
      </c>
      <c r="AC160">
        <f>IF(AND(SMG!B164=8,SMG!V164="Yes"),1,0)</f>
        <v>0</v>
      </c>
      <c r="AE160">
        <f>IF(AND(Rifle!B163=1,Rifle!V163="Yes"),1,0)</f>
        <v>0</v>
      </c>
      <c r="AF160">
        <f>IF(AND(Rifle!B163=2,Rifle!V163="Yes"),1,0)</f>
        <v>0</v>
      </c>
      <c r="AG160">
        <f>IF(AND(Rifle!B163=3,Rifle!V163="Yes"),1,0)</f>
        <v>0</v>
      </c>
      <c r="AH160">
        <f>IF(AND(Rifle!B163=4,Rifle!V163="Yes"),1,0)</f>
        <v>0</v>
      </c>
      <c r="AI160">
        <f>IF(AND(Rifle!B163=5,Rifle!V163="Yes"),1,0)</f>
        <v>0</v>
      </c>
      <c r="AJ160">
        <f>IF(AND(Rifle!B163=6,Rifle!V163="Yes"),1,0)</f>
        <v>0</v>
      </c>
      <c r="AK160">
        <f>IF(AND(Rifle!B163=7,Rifle!V163="Yes"),1,0)</f>
        <v>0</v>
      </c>
      <c r="AL160">
        <f>IF(AND(Rifle!B163=8,Rifle!V163="Yes"),1,0)</f>
        <v>0</v>
      </c>
      <c r="AN160">
        <f>IF(AND('Sniper Rifle'!B163=1,'Sniper Rifle'!V163="Yes"),1,0)</f>
        <v>0</v>
      </c>
      <c r="AO160">
        <f>IF(AND('Sniper Rifle'!B163=2,'Sniper Rifle'!V163="Yes"),1,0)</f>
        <v>0</v>
      </c>
      <c r="AP160">
        <f>IF(AND('Sniper Rifle'!B163=3,'Sniper Rifle'!V163="Yes"),1,0)</f>
        <v>0</v>
      </c>
      <c r="AQ160">
        <f>IF(AND('Sniper Rifle'!B163=4,'Sniper Rifle'!V163="Yes"),1,0)</f>
        <v>0</v>
      </c>
      <c r="AR160">
        <f>IF(AND('Sniper Rifle'!B163=5,'Sniper Rifle'!V163="Yes"),1,0)</f>
        <v>0</v>
      </c>
      <c r="AS160">
        <f>IF(AND('Sniper Rifle'!B163=6,'Sniper Rifle'!V163="Yes"),1,0)</f>
        <v>0</v>
      </c>
      <c r="AT160">
        <f>IF(AND('Sniper Rifle'!B163=7,'Sniper Rifle'!V163="Yes"),1,0)</f>
        <v>0</v>
      </c>
      <c r="AU160">
        <f>IF(AND('Sniper Rifle'!B163=8,'Sniper Rifle'!V163="Yes"),1,0)</f>
        <v>0</v>
      </c>
      <c r="AW160">
        <f>IF(AND('Spacer Rifle'!B163=1,'Spacer Rifle'!V163="Yes"),1,0)</f>
        <v>0</v>
      </c>
      <c r="AX160">
        <f>IF(AND('Spacer Rifle'!B163=2,'Spacer Rifle'!V163="Yes"),1,0)</f>
        <v>0</v>
      </c>
      <c r="AY160">
        <f>IF(AND('Spacer Rifle'!B163=3,'Spacer Rifle'!V163="Yes"),1,0)</f>
        <v>0</v>
      </c>
      <c r="AZ160">
        <f>IF(AND('Spacer Rifle'!B163=4,'Spacer Rifle'!V163="Yes"),1,0)</f>
        <v>0</v>
      </c>
      <c r="BA160">
        <f>IF(AND('Spacer Rifle'!B163=5,'Spacer Rifle'!V163="Yes"),1,0)</f>
        <v>0</v>
      </c>
      <c r="BB160">
        <f>IF(AND('Spacer Rifle'!B163=6,'Spacer Rifle'!V163="Yes"),1,0)</f>
        <v>0</v>
      </c>
      <c r="BC160">
        <f>IF(AND('Spacer Rifle'!B163=7,'Spacer Rifle'!V163="Yes"),1,0)</f>
        <v>0</v>
      </c>
      <c r="BD160">
        <f>IF(AND('Spacer Rifle'!B163=8,'Spacer Rifle'!V163="Yes"),1,0)</f>
        <v>0</v>
      </c>
      <c r="BF160">
        <f>IF(AND(LMG!B164=1,LMG!V164="Yes"),1,0)</f>
        <v>0</v>
      </c>
      <c r="BG160">
        <f>IF(AND(LMG!B164=2,LMG!V164="Yes"),1,0)</f>
        <v>0</v>
      </c>
      <c r="BH160">
        <f>IF(AND(LMG!B164=3,LMG!V164="Yes"),1,0)</f>
        <v>0</v>
      </c>
      <c r="BI160">
        <f>IF(AND(LMG!B164=4,LMG!V164="Yes"),1,0)</f>
        <v>0</v>
      </c>
      <c r="BJ160">
        <f>IF(AND(LMG!B164=5,LMG!V164="Yes"),1,0)</f>
        <v>0</v>
      </c>
      <c r="BK160">
        <f>IF(AND(LMG!B164=6,LMG!V164="Yes"),1,0)</f>
        <v>0</v>
      </c>
      <c r="BL160">
        <f>IF(AND(LMG!B164=7,LMG!V164="Yes"),1,0)</f>
        <v>0</v>
      </c>
      <c r="BM160">
        <f>IF(AND(LMG!B164=8,LMG!V164="Yes"),1,0)</f>
        <v>0</v>
      </c>
      <c r="BO160">
        <f>IF(AND(Shotgun!B164=1,Shotgun!V164="Yes"),1,0)</f>
        <v>0</v>
      </c>
      <c r="BP160">
        <f>IF(AND(Shotgun!B164=2,Shotgun!V164="Yes"),1,0)</f>
        <v>0</v>
      </c>
      <c r="BQ160">
        <f>IF(AND(Shotgun!B164=3,Shotgun!V164="Yes"),1,0)</f>
        <v>0</v>
      </c>
      <c r="BR160">
        <f>IF(AND(Shotgun!B164=4,Shotgun!V164="Yes"),1,0)</f>
        <v>0</v>
      </c>
      <c r="BS160">
        <f>IF(AND(Shotgun!B164=5,Shotgun!V164="Yes"),1,0)</f>
        <v>0</v>
      </c>
      <c r="BT160">
        <f>IF(AND(Shotgun!B164=6,Shotgun!V164="Yes"),1,0)</f>
        <v>0</v>
      </c>
      <c r="BU160">
        <f>IF(AND(Shotgun!B164=7,Shotgun!V164="Yes"),1,0)</f>
        <v>0</v>
      </c>
      <c r="BV160">
        <f>IF(AND(Shotgun!B164=8,Shotgun!V164="Yes"),1,0)</f>
        <v>0</v>
      </c>
      <c r="BX160">
        <f>IF(AND(Melee!B162=1,Melee!S162="Yes"),1,0)</f>
        <v>0</v>
      </c>
      <c r="BY160">
        <f>IF(AND(Melee!B162=2,Melee!S162="Yes"),1,0)</f>
        <v>0</v>
      </c>
      <c r="BZ160">
        <f>IF(AND(Melee!B162=3,Melee!S162="Yes"),1,0)</f>
        <v>0</v>
      </c>
      <c r="CA160">
        <f>IF(AND(Melee!B162=4,Melee!S162="Yes"),1,0)</f>
        <v>0</v>
      </c>
      <c r="CB160">
        <f>IF(AND(Melee!B162=5,Melee!S162="Yes"),1,0)</f>
        <v>0</v>
      </c>
      <c r="CC160">
        <f>IF(AND(Melee!B162=6,Melee!S162="Yes"),1,0)</f>
        <v>0</v>
      </c>
      <c r="CD160">
        <f>IF(AND(Melee!B162=7,Melee!S162="Yes"),1,0)</f>
        <v>0</v>
      </c>
      <c r="CE160">
        <f>IF(AND(Melee!B162=8,Melee!S162="Yes"),1,0)</f>
        <v>0</v>
      </c>
      <c r="CG160">
        <f>IF(AND(Misc!B161=1,Misc!O161="Yes"),1,0)</f>
        <v>0</v>
      </c>
      <c r="CH160">
        <f>IF(AND(Misc!B161=2,Misc!O161="Yes"),1,0)</f>
        <v>0</v>
      </c>
      <c r="CI160">
        <f>IF(AND(Misc!B161=3,Misc!O161="Yes"),1,0)</f>
        <v>0</v>
      </c>
      <c r="CJ160">
        <f>IF(AND(Misc!B161=4,Misc!O161="Yes"),1,0)</f>
        <v>0</v>
      </c>
      <c r="CK160">
        <f>IF(AND(Misc!B161=5,Misc!O161="Yes"),1,0)</f>
        <v>0</v>
      </c>
      <c r="CL160">
        <f>IF(AND(Misc!B161=6,Misc!O161="Yes"),1,0)</f>
        <v>0</v>
      </c>
      <c r="CM160">
        <f>IF(AND(Misc!B161=7,Misc!O161="Yes"),1,0)</f>
        <v>0</v>
      </c>
      <c r="CN160">
        <f>IF(AND(Misc!B161=8,Misc!O161="Yes"),1,0)</f>
        <v>0</v>
      </c>
    </row>
    <row r="161" spans="4:92">
      <c r="D161">
        <f>IF(AND(Handgun!B164=1,Handgun!V164="Yes"),1,0)</f>
        <v>0</v>
      </c>
      <c r="E161">
        <f>IF(AND(Handgun!B164=2,Handgun!V164="Yes"),1,0)</f>
        <v>0</v>
      </c>
      <c r="F161">
        <f>IF(AND(Handgun!B164=3,Handgun!V164="Yes"),1,0)</f>
        <v>0</v>
      </c>
      <c r="G161">
        <f>IF(AND(Handgun!B164=4,Handgun!V164="Yes"),1,0)</f>
        <v>0</v>
      </c>
      <c r="H161">
        <f>IF(AND(Handgun!B164=5,Handgun!V164="Yes"),1,0)</f>
        <v>0</v>
      </c>
      <c r="I161">
        <f>IF(AND(Handgun!B164=6,Handgun!V164="Yes"),1,0)</f>
        <v>0</v>
      </c>
      <c r="J161">
        <f>IF(AND(Handgun!B164=7,Handgun!V164="Yes"),1,0)</f>
        <v>0</v>
      </c>
      <c r="K161">
        <f>IF(AND(Handgun!B164=8,Handgun!V164="Yes"),1,0)</f>
        <v>0</v>
      </c>
      <c r="M161">
        <f>IF(AND(Revolver!B164=1,Revolver!V164="Yes"),1,0)</f>
        <v>0</v>
      </c>
      <c r="N161">
        <f>IF(AND(Revolver!B164=1,Revolver!V164="Yes"),1,0)</f>
        <v>0</v>
      </c>
      <c r="O161">
        <f>IF(AND(Revolver!B164=1,Revolver!V164="Yes"),1,0)</f>
        <v>0</v>
      </c>
      <c r="P161">
        <f>IF(AND(Revolver!B164=1,Revolver!V164="Yes"),1,0)</f>
        <v>0</v>
      </c>
      <c r="Q161">
        <f>IF(AND(Revolver!B164=5,Revolver!V164="Yes"),1,0)</f>
        <v>0</v>
      </c>
      <c r="R161">
        <f>IF(AND(Revolver!B164=6,Revolver!V164="Yes"),1,0)</f>
        <v>0</v>
      </c>
      <c r="S161">
        <f>IF(AND(Revolver!B164=7,Revolver!V164="Yes"),1,0)</f>
        <v>0</v>
      </c>
      <c r="T161">
        <f>IF(AND(Revolver!B164=8,Revolver!V164="Yes"),1,0)</f>
        <v>0</v>
      </c>
      <c r="V161">
        <f>IF(AND(SMG!B165=1,SMG!V165="Yes"),1,0)</f>
        <v>0</v>
      </c>
      <c r="W161">
        <f>IF(AND(SMG!B165=2,SMG!V165="Yes"),1,0)</f>
        <v>0</v>
      </c>
      <c r="X161">
        <f>IF(AND(SMG!B165=3,SMG!V165="Yes"),1,0)</f>
        <v>0</v>
      </c>
      <c r="Y161">
        <f>IF(AND(SMG!B165=4,SMG!V165="Yes"),1,0)</f>
        <v>0</v>
      </c>
      <c r="Z161">
        <f>IF(AND(SMG!B165=5,SMG!V165="Yes"),1,0)</f>
        <v>0</v>
      </c>
      <c r="AA161">
        <f>IF(AND(SMG!B165=6,SMG!V165="Yes"),1,0)</f>
        <v>0</v>
      </c>
      <c r="AB161">
        <f>IF(AND(SMG!B165=7,SMG!V165="Yes"),1,0)</f>
        <v>0</v>
      </c>
      <c r="AC161">
        <f>IF(AND(SMG!B165=8,SMG!V165="Yes"),1,0)</f>
        <v>0</v>
      </c>
      <c r="AE161">
        <f>IF(AND(Rifle!B164=1,Rifle!V164="Yes"),1,0)</f>
        <v>0</v>
      </c>
      <c r="AF161">
        <f>IF(AND(Rifle!B164=2,Rifle!V164="Yes"),1,0)</f>
        <v>0</v>
      </c>
      <c r="AG161">
        <f>IF(AND(Rifle!B164=3,Rifle!V164="Yes"),1,0)</f>
        <v>0</v>
      </c>
      <c r="AH161">
        <f>IF(AND(Rifle!B164=4,Rifle!V164="Yes"),1,0)</f>
        <v>0</v>
      </c>
      <c r="AI161">
        <f>IF(AND(Rifle!B164=5,Rifle!V164="Yes"),1,0)</f>
        <v>0</v>
      </c>
      <c r="AJ161">
        <f>IF(AND(Rifle!B164=6,Rifle!V164="Yes"),1,0)</f>
        <v>0</v>
      </c>
      <c r="AK161">
        <f>IF(AND(Rifle!B164=7,Rifle!V164="Yes"),1,0)</f>
        <v>0</v>
      </c>
      <c r="AL161">
        <f>IF(AND(Rifle!B164=8,Rifle!V164="Yes"),1,0)</f>
        <v>0</v>
      </c>
      <c r="AN161">
        <f>IF(AND('Sniper Rifle'!B164=1,'Sniper Rifle'!V164="Yes"),1,0)</f>
        <v>0</v>
      </c>
      <c r="AO161">
        <f>IF(AND('Sniper Rifle'!B164=2,'Sniper Rifle'!V164="Yes"),1,0)</f>
        <v>0</v>
      </c>
      <c r="AP161">
        <f>IF(AND('Sniper Rifle'!B164=3,'Sniper Rifle'!V164="Yes"),1,0)</f>
        <v>0</v>
      </c>
      <c r="AQ161">
        <f>IF(AND('Sniper Rifle'!B164=4,'Sniper Rifle'!V164="Yes"),1,0)</f>
        <v>0</v>
      </c>
      <c r="AR161">
        <f>IF(AND('Sniper Rifle'!B164=5,'Sniper Rifle'!V164="Yes"),1,0)</f>
        <v>0</v>
      </c>
      <c r="AS161">
        <f>IF(AND('Sniper Rifle'!B164=6,'Sniper Rifle'!V164="Yes"),1,0)</f>
        <v>0</v>
      </c>
      <c r="AT161">
        <f>IF(AND('Sniper Rifle'!B164=7,'Sniper Rifle'!V164="Yes"),1,0)</f>
        <v>0</v>
      </c>
      <c r="AU161">
        <f>IF(AND('Sniper Rifle'!B164=8,'Sniper Rifle'!V164="Yes"),1,0)</f>
        <v>0</v>
      </c>
      <c r="AW161">
        <f>IF(AND('Spacer Rifle'!B164=1,'Spacer Rifle'!V164="Yes"),1,0)</f>
        <v>0</v>
      </c>
      <c r="AX161">
        <f>IF(AND('Spacer Rifle'!B164=2,'Spacer Rifle'!V164="Yes"),1,0)</f>
        <v>0</v>
      </c>
      <c r="AY161">
        <f>IF(AND('Spacer Rifle'!B164=3,'Spacer Rifle'!V164="Yes"),1,0)</f>
        <v>0</v>
      </c>
      <c r="AZ161">
        <f>IF(AND('Spacer Rifle'!B164=4,'Spacer Rifle'!V164="Yes"),1,0)</f>
        <v>0</v>
      </c>
      <c r="BA161">
        <f>IF(AND('Spacer Rifle'!B164=5,'Spacer Rifle'!V164="Yes"),1,0)</f>
        <v>0</v>
      </c>
      <c r="BB161">
        <f>IF(AND('Spacer Rifle'!B164=6,'Spacer Rifle'!V164="Yes"),1,0)</f>
        <v>0</v>
      </c>
      <c r="BC161">
        <f>IF(AND('Spacer Rifle'!B164=7,'Spacer Rifle'!V164="Yes"),1,0)</f>
        <v>0</v>
      </c>
      <c r="BD161">
        <f>IF(AND('Spacer Rifle'!B164=8,'Spacer Rifle'!V164="Yes"),1,0)</f>
        <v>0</v>
      </c>
      <c r="BF161">
        <f>IF(AND(LMG!B165=1,LMG!V165="Yes"),1,0)</f>
        <v>0</v>
      </c>
      <c r="BG161">
        <f>IF(AND(LMG!B165=2,LMG!V165="Yes"),1,0)</f>
        <v>0</v>
      </c>
      <c r="BH161">
        <f>IF(AND(LMG!B165=3,LMG!V165="Yes"),1,0)</f>
        <v>0</v>
      </c>
      <c r="BI161">
        <f>IF(AND(LMG!B165=4,LMG!V165="Yes"),1,0)</f>
        <v>0</v>
      </c>
      <c r="BJ161">
        <f>IF(AND(LMG!B165=5,LMG!V165="Yes"),1,0)</f>
        <v>0</v>
      </c>
      <c r="BK161">
        <f>IF(AND(LMG!B165=6,LMG!V165="Yes"),1,0)</f>
        <v>0</v>
      </c>
      <c r="BL161">
        <f>IF(AND(LMG!B165=7,LMG!V165="Yes"),1,0)</f>
        <v>0</v>
      </c>
      <c r="BM161">
        <f>IF(AND(LMG!B165=8,LMG!V165="Yes"),1,0)</f>
        <v>0</v>
      </c>
      <c r="BO161">
        <f>IF(AND(Shotgun!B165=1,Shotgun!V165="Yes"),1,0)</f>
        <v>0</v>
      </c>
      <c r="BP161">
        <f>IF(AND(Shotgun!B165=2,Shotgun!V165="Yes"),1,0)</f>
        <v>0</v>
      </c>
      <c r="BQ161">
        <f>IF(AND(Shotgun!B165=3,Shotgun!V165="Yes"),1,0)</f>
        <v>0</v>
      </c>
      <c r="BR161">
        <f>IF(AND(Shotgun!B165=4,Shotgun!V165="Yes"),1,0)</f>
        <v>0</v>
      </c>
      <c r="BS161">
        <f>IF(AND(Shotgun!B165=5,Shotgun!V165="Yes"),1,0)</f>
        <v>0</v>
      </c>
      <c r="BT161">
        <f>IF(AND(Shotgun!B165=6,Shotgun!V165="Yes"),1,0)</f>
        <v>0</v>
      </c>
      <c r="BU161">
        <f>IF(AND(Shotgun!B165=7,Shotgun!V165="Yes"),1,0)</f>
        <v>0</v>
      </c>
      <c r="BV161">
        <f>IF(AND(Shotgun!B165=8,Shotgun!V165="Yes"),1,0)</f>
        <v>0</v>
      </c>
      <c r="BX161">
        <f>IF(AND(Melee!B163=1,Melee!S163="Yes"),1,0)</f>
        <v>0</v>
      </c>
      <c r="BY161">
        <f>IF(AND(Melee!B163=2,Melee!S163="Yes"),1,0)</f>
        <v>0</v>
      </c>
      <c r="BZ161">
        <f>IF(AND(Melee!B163=3,Melee!S163="Yes"),1,0)</f>
        <v>0</v>
      </c>
      <c r="CA161">
        <f>IF(AND(Melee!B163=4,Melee!S163="Yes"),1,0)</f>
        <v>0</v>
      </c>
      <c r="CB161">
        <f>IF(AND(Melee!B163=5,Melee!S163="Yes"),1,0)</f>
        <v>0</v>
      </c>
      <c r="CC161">
        <f>IF(AND(Melee!B163=6,Melee!S163="Yes"),1,0)</f>
        <v>0</v>
      </c>
      <c r="CD161">
        <f>IF(AND(Melee!B163=7,Melee!S163="Yes"),1,0)</f>
        <v>0</v>
      </c>
      <c r="CE161">
        <f>IF(AND(Melee!B163=8,Melee!S163="Yes"),1,0)</f>
        <v>0</v>
      </c>
      <c r="CG161">
        <f>IF(AND(Misc!B162=1,Misc!O162="Yes"),1,0)</f>
        <v>0</v>
      </c>
      <c r="CH161">
        <f>IF(AND(Misc!B162=2,Misc!O162="Yes"),1,0)</f>
        <v>0</v>
      </c>
      <c r="CI161">
        <f>IF(AND(Misc!B162=3,Misc!O162="Yes"),1,0)</f>
        <v>0</v>
      </c>
      <c r="CJ161">
        <f>IF(AND(Misc!B162=4,Misc!O162="Yes"),1,0)</f>
        <v>0</v>
      </c>
      <c r="CK161">
        <f>IF(AND(Misc!B162=5,Misc!O162="Yes"),1,0)</f>
        <v>0</v>
      </c>
      <c r="CL161">
        <f>IF(AND(Misc!B162=6,Misc!O162="Yes"),1,0)</f>
        <v>0</v>
      </c>
      <c r="CM161">
        <f>IF(AND(Misc!B162=7,Misc!O162="Yes"),1,0)</f>
        <v>0</v>
      </c>
      <c r="CN161">
        <f>IF(AND(Misc!B162=8,Misc!O162="Yes"),1,0)</f>
        <v>0</v>
      </c>
    </row>
    <row r="162" spans="4:92">
      <c r="D162">
        <f>IF(AND(Handgun!B165=1,Handgun!V165="Yes"),1,0)</f>
        <v>0</v>
      </c>
      <c r="E162">
        <f>IF(AND(Handgun!B165=2,Handgun!V165="Yes"),1,0)</f>
        <v>0</v>
      </c>
      <c r="F162">
        <f>IF(AND(Handgun!B165=3,Handgun!V165="Yes"),1,0)</f>
        <v>0</v>
      </c>
      <c r="G162">
        <f>IF(AND(Handgun!B165=4,Handgun!V165="Yes"),1,0)</f>
        <v>0</v>
      </c>
      <c r="H162">
        <f>IF(AND(Handgun!B165=5,Handgun!V165="Yes"),1,0)</f>
        <v>0</v>
      </c>
      <c r="I162">
        <f>IF(AND(Handgun!B165=6,Handgun!V165="Yes"),1,0)</f>
        <v>0</v>
      </c>
      <c r="J162">
        <f>IF(AND(Handgun!B165=7,Handgun!V165="Yes"),1,0)</f>
        <v>0</v>
      </c>
      <c r="K162">
        <f>IF(AND(Handgun!B165=8,Handgun!V165="Yes"),1,0)</f>
        <v>0</v>
      </c>
      <c r="M162">
        <f>IF(AND(Revolver!B165=1,Revolver!V165="Yes"),1,0)</f>
        <v>0</v>
      </c>
      <c r="N162">
        <f>IF(AND(Revolver!B165=1,Revolver!V165="Yes"),1,0)</f>
        <v>0</v>
      </c>
      <c r="O162">
        <f>IF(AND(Revolver!B165=1,Revolver!V165="Yes"),1,0)</f>
        <v>0</v>
      </c>
      <c r="P162">
        <f>IF(AND(Revolver!B165=1,Revolver!V165="Yes"),1,0)</f>
        <v>0</v>
      </c>
      <c r="Q162">
        <f>IF(AND(Revolver!B165=5,Revolver!V165="Yes"),1,0)</f>
        <v>0</v>
      </c>
      <c r="R162">
        <f>IF(AND(Revolver!B165=6,Revolver!V165="Yes"),1,0)</f>
        <v>0</v>
      </c>
      <c r="S162">
        <f>IF(AND(Revolver!B165=7,Revolver!V165="Yes"),1,0)</f>
        <v>0</v>
      </c>
      <c r="T162">
        <f>IF(AND(Revolver!B165=8,Revolver!V165="Yes"),1,0)</f>
        <v>0</v>
      </c>
      <c r="V162">
        <f>IF(AND(SMG!B166=1,SMG!V166="Yes"),1,0)</f>
        <v>0</v>
      </c>
      <c r="W162">
        <f>IF(AND(SMG!B166=2,SMG!V166="Yes"),1,0)</f>
        <v>0</v>
      </c>
      <c r="X162">
        <f>IF(AND(SMG!B166=3,SMG!V166="Yes"),1,0)</f>
        <v>0</v>
      </c>
      <c r="Y162">
        <f>IF(AND(SMG!B166=4,SMG!V166="Yes"),1,0)</f>
        <v>0</v>
      </c>
      <c r="Z162">
        <f>IF(AND(SMG!B166=5,SMG!V166="Yes"),1,0)</f>
        <v>0</v>
      </c>
      <c r="AA162">
        <f>IF(AND(SMG!B166=6,SMG!V166="Yes"),1,0)</f>
        <v>0</v>
      </c>
      <c r="AB162">
        <f>IF(AND(SMG!B166=7,SMG!V166="Yes"),1,0)</f>
        <v>0</v>
      </c>
      <c r="AC162">
        <f>IF(AND(SMG!B166=8,SMG!V166="Yes"),1,0)</f>
        <v>0</v>
      </c>
      <c r="AE162">
        <f>IF(AND(Rifle!B165=1,Rifle!V165="Yes"),1,0)</f>
        <v>0</v>
      </c>
      <c r="AF162">
        <f>IF(AND(Rifle!B165=2,Rifle!V165="Yes"),1,0)</f>
        <v>0</v>
      </c>
      <c r="AG162">
        <f>IF(AND(Rifle!B165=3,Rifle!V165="Yes"),1,0)</f>
        <v>0</v>
      </c>
      <c r="AH162">
        <f>IF(AND(Rifle!B165=4,Rifle!V165="Yes"),1,0)</f>
        <v>0</v>
      </c>
      <c r="AI162">
        <f>IF(AND(Rifle!B165=5,Rifle!V165="Yes"),1,0)</f>
        <v>0</v>
      </c>
      <c r="AJ162">
        <f>IF(AND(Rifle!B165=6,Rifle!V165="Yes"),1,0)</f>
        <v>0</v>
      </c>
      <c r="AK162">
        <f>IF(AND(Rifle!B165=7,Rifle!V165="Yes"),1,0)</f>
        <v>0</v>
      </c>
      <c r="AL162">
        <f>IF(AND(Rifle!B165=8,Rifle!V165="Yes"),1,0)</f>
        <v>0</v>
      </c>
      <c r="AN162">
        <f>IF(AND('Sniper Rifle'!B165=1,'Sniper Rifle'!V165="Yes"),1,0)</f>
        <v>0</v>
      </c>
      <c r="AO162">
        <f>IF(AND('Sniper Rifle'!B165=2,'Sniper Rifle'!V165="Yes"),1,0)</f>
        <v>0</v>
      </c>
      <c r="AP162">
        <f>IF(AND('Sniper Rifle'!B165=3,'Sniper Rifle'!V165="Yes"),1,0)</f>
        <v>0</v>
      </c>
      <c r="AQ162">
        <f>IF(AND('Sniper Rifle'!B165=4,'Sniper Rifle'!V165="Yes"),1,0)</f>
        <v>0</v>
      </c>
      <c r="AR162">
        <f>IF(AND('Sniper Rifle'!B165=5,'Sniper Rifle'!V165="Yes"),1,0)</f>
        <v>0</v>
      </c>
      <c r="AS162">
        <f>IF(AND('Sniper Rifle'!B165=6,'Sniper Rifle'!V165="Yes"),1,0)</f>
        <v>0</v>
      </c>
      <c r="AT162">
        <f>IF(AND('Sniper Rifle'!B165=7,'Sniper Rifle'!V165="Yes"),1,0)</f>
        <v>0</v>
      </c>
      <c r="AU162">
        <f>IF(AND('Sniper Rifle'!B165=8,'Sniper Rifle'!V165="Yes"),1,0)</f>
        <v>0</v>
      </c>
      <c r="AW162">
        <f>IF(AND('Spacer Rifle'!B165=1,'Spacer Rifle'!V165="Yes"),1,0)</f>
        <v>0</v>
      </c>
      <c r="AX162">
        <f>IF(AND('Spacer Rifle'!B165=2,'Spacer Rifle'!V165="Yes"),1,0)</f>
        <v>0</v>
      </c>
      <c r="AY162">
        <f>IF(AND('Spacer Rifle'!B165=3,'Spacer Rifle'!V165="Yes"),1,0)</f>
        <v>0</v>
      </c>
      <c r="AZ162">
        <f>IF(AND('Spacer Rifle'!B165=4,'Spacer Rifle'!V165="Yes"),1,0)</f>
        <v>0</v>
      </c>
      <c r="BA162">
        <f>IF(AND('Spacer Rifle'!B165=5,'Spacer Rifle'!V165="Yes"),1,0)</f>
        <v>0</v>
      </c>
      <c r="BB162">
        <f>IF(AND('Spacer Rifle'!B165=6,'Spacer Rifle'!V165="Yes"),1,0)</f>
        <v>0</v>
      </c>
      <c r="BC162">
        <f>IF(AND('Spacer Rifle'!B165=7,'Spacer Rifle'!V165="Yes"),1,0)</f>
        <v>0</v>
      </c>
      <c r="BD162">
        <f>IF(AND('Spacer Rifle'!B165=8,'Spacer Rifle'!V165="Yes"),1,0)</f>
        <v>0</v>
      </c>
      <c r="BF162">
        <f>IF(AND(LMG!B166=1,LMG!V166="Yes"),1,0)</f>
        <v>0</v>
      </c>
      <c r="BG162">
        <f>IF(AND(LMG!B166=2,LMG!V166="Yes"),1,0)</f>
        <v>0</v>
      </c>
      <c r="BH162">
        <f>IF(AND(LMG!B166=3,LMG!V166="Yes"),1,0)</f>
        <v>0</v>
      </c>
      <c r="BI162">
        <f>IF(AND(LMG!B166=4,LMG!V166="Yes"),1,0)</f>
        <v>0</v>
      </c>
      <c r="BJ162">
        <f>IF(AND(LMG!B166=5,LMG!V166="Yes"),1,0)</f>
        <v>0</v>
      </c>
      <c r="BK162">
        <f>IF(AND(LMG!B166=6,LMG!V166="Yes"),1,0)</f>
        <v>0</v>
      </c>
      <c r="BL162">
        <f>IF(AND(LMG!B166=7,LMG!V166="Yes"),1,0)</f>
        <v>0</v>
      </c>
      <c r="BM162">
        <f>IF(AND(LMG!B166=8,LMG!V166="Yes"),1,0)</f>
        <v>0</v>
      </c>
      <c r="BO162">
        <f>IF(AND(Shotgun!B166=1,Shotgun!V166="Yes"),1,0)</f>
        <v>0</v>
      </c>
      <c r="BP162">
        <f>IF(AND(Shotgun!B166=2,Shotgun!V166="Yes"),1,0)</f>
        <v>0</v>
      </c>
      <c r="BQ162">
        <f>IF(AND(Shotgun!B166=3,Shotgun!V166="Yes"),1,0)</f>
        <v>0</v>
      </c>
      <c r="BR162">
        <f>IF(AND(Shotgun!B166=4,Shotgun!V166="Yes"),1,0)</f>
        <v>0</v>
      </c>
      <c r="BS162">
        <f>IF(AND(Shotgun!B166=5,Shotgun!V166="Yes"),1,0)</f>
        <v>0</v>
      </c>
      <c r="BT162">
        <f>IF(AND(Shotgun!B166=6,Shotgun!V166="Yes"),1,0)</f>
        <v>0</v>
      </c>
      <c r="BU162">
        <f>IF(AND(Shotgun!B166=7,Shotgun!V166="Yes"),1,0)</f>
        <v>0</v>
      </c>
      <c r="BV162">
        <f>IF(AND(Shotgun!B166=8,Shotgun!V166="Yes"),1,0)</f>
        <v>0</v>
      </c>
      <c r="BX162">
        <f>IF(AND(Melee!B164=1,Melee!S164="Yes"),1,0)</f>
        <v>0</v>
      </c>
      <c r="BY162">
        <f>IF(AND(Melee!B164=2,Melee!S164="Yes"),1,0)</f>
        <v>0</v>
      </c>
      <c r="BZ162">
        <f>IF(AND(Melee!B164=3,Melee!S164="Yes"),1,0)</f>
        <v>0</v>
      </c>
      <c r="CA162">
        <f>IF(AND(Melee!B164=4,Melee!S164="Yes"),1,0)</f>
        <v>0</v>
      </c>
      <c r="CB162">
        <f>IF(AND(Melee!B164=5,Melee!S164="Yes"),1,0)</f>
        <v>0</v>
      </c>
      <c r="CC162">
        <f>IF(AND(Melee!B164=6,Melee!S164="Yes"),1,0)</f>
        <v>0</v>
      </c>
      <c r="CD162">
        <f>IF(AND(Melee!B164=7,Melee!S164="Yes"),1,0)</f>
        <v>0</v>
      </c>
      <c r="CE162">
        <f>IF(AND(Melee!B164=8,Melee!S164="Yes"),1,0)</f>
        <v>0</v>
      </c>
      <c r="CG162">
        <f>IF(AND(Misc!B163=1,Misc!O163="Yes"),1,0)</f>
        <v>0</v>
      </c>
      <c r="CH162">
        <f>IF(AND(Misc!B163=2,Misc!O163="Yes"),1,0)</f>
        <v>0</v>
      </c>
      <c r="CI162">
        <f>IF(AND(Misc!B163=3,Misc!O163="Yes"),1,0)</f>
        <v>0</v>
      </c>
      <c r="CJ162">
        <f>IF(AND(Misc!B163=4,Misc!O163="Yes"),1,0)</f>
        <v>0</v>
      </c>
      <c r="CK162">
        <f>IF(AND(Misc!B163=5,Misc!O163="Yes"),1,0)</f>
        <v>0</v>
      </c>
      <c r="CL162">
        <f>IF(AND(Misc!B163=6,Misc!O163="Yes"),1,0)</f>
        <v>0</v>
      </c>
      <c r="CM162">
        <f>IF(AND(Misc!B163=7,Misc!O163="Yes"),1,0)</f>
        <v>0</v>
      </c>
      <c r="CN162">
        <f>IF(AND(Misc!B163=8,Misc!O163="Yes"),1,0)</f>
        <v>0</v>
      </c>
    </row>
    <row r="163" spans="4:92">
      <c r="D163">
        <f>IF(AND(Handgun!B166=1,Handgun!V166="Yes"),1,0)</f>
        <v>0</v>
      </c>
      <c r="E163">
        <f>IF(AND(Handgun!B166=2,Handgun!V166="Yes"),1,0)</f>
        <v>0</v>
      </c>
      <c r="F163">
        <f>IF(AND(Handgun!B166=3,Handgun!V166="Yes"),1,0)</f>
        <v>0</v>
      </c>
      <c r="G163">
        <f>IF(AND(Handgun!B166=4,Handgun!V166="Yes"),1,0)</f>
        <v>0</v>
      </c>
      <c r="H163">
        <f>IF(AND(Handgun!B166=5,Handgun!V166="Yes"),1,0)</f>
        <v>0</v>
      </c>
      <c r="I163">
        <f>IF(AND(Handgun!B166=6,Handgun!V166="Yes"),1,0)</f>
        <v>0</v>
      </c>
      <c r="J163">
        <f>IF(AND(Handgun!B166=7,Handgun!V166="Yes"),1,0)</f>
        <v>0</v>
      </c>
      <c r="K163">
        <f>IF(AND(Handgun!B166=8,Handgun!V166="Yes"),1,0)</f>
        <v>0</v>
      </c>
      <c r="M163">
        <f>IF(AND(Revolver!B166=1,Revolver!V166="Yes"),1,0)</f>
        <v>0</v>
      </c>
      <c r="N163">
        <f>IF(AND(Revolver!B166=1,Revolver!V166="Yes"),1,0)</f>
        <v>0</v>
      </c>
      <c r="O163">
        <f>IF(AND(Revolver!B166=1,Revolver!V166="Yes"),1,0)</f>
        <v>0</v>
      </c>
      <c r="P163">
        <f>IF(AND(Revolver!B166=1,Revolver!V166="Yes"),1,0)</f>
        <v>0</v>
      </c>
      <c r="Q163">
        <f>IF(AND(Revolver!B166=5,Revolver!V166="Yes"),1,0)</f>
        <v>0</v>
      </c>
      <c r="R163">
        <f>IF(AND(Revolver!B166=6,Revolver!V166="Yes"),1,0)</f>
        <v>0</v>
      </c>
      <c r="S163">
        <f>IF(AND(Revolver!B166=7,Revolver!V166="Yes"),1,0)</f>
        <v>0</v>
      </c>
      <c r="T163">
        <f>IF(AND(Revolver!B166=8,Revolver!V166="Yes"),1,0)</f>
        <v>0</v>
      </c>
      <c r="V163">
        <f>IF(AND(SMG!B167=1,SMG!V167="Yes"),1,0)</f>
        <v>0</v>
      </c>
      <c r="W163">
        <f>IF(AND(SMG!B167=2,SMG!V167="Yes"),1,0)</f>
        <v>0</v>
      </c>
      <c r="X163">
        <f>IF(AND(SMG!B167=3,SMG!V167="Yes"),1,0)</f>
        <v>0</v>
      </c>
      <c r="Y163">
        <f>IF(AND(SMG!B167=4,SMG!V167="Yes"),1,0)</f>
        <v>0</v>
      </c>
      <c r="Z163">
        <f>IF(AND(SMG!B167=5,SMG!V167="Yes"),1,0)</f>
        <v>0</v>
      </c>
      <c r="AA163">
        <f>IF(AND(SMG!B167=6,SMG!V167="Yes"),1,0)</f>
        <v>0</v>
      </c>
      <c r="AB163">
        <f>IF(AND(SMG!B167=7,SMG!V167="Yes"),1,0)</f>
        <v>0</v>
      </c>
      <c r="AC163">
        <f>IF(AND(SMG!B167=8,SMG!V167="Yes"),1,0)</f>
        <v>0</v>
      </c>
      <c r="AE163">
        <f>IF(AND(Rifle!B166=1,Rifle!V166="Yes"),1,0)</f>
        <v>0</v>
      </c>
      <c r="AF163">
        <f>IF(AND(Rifle!B166=2,Rifle!V166="Yes"),1,0)</f>
        <v>0</v>
      </c>
      <c r="AG163">
        <f>IF(AND(Rifle!B166=3,Rifle!V166="Yes"),1,0)</f>
        <v>0</v>
      </c>
      <c r="AH163">
        <f>IF(AND(Rifle!B166=4,Rifle!V166="Yes"),1,0)</f>
        <v>0</v>
      </c>
      <c r="AI163">
        <f>IF(AND(Rifle!B166=5,Rifle!V166="Yes"),1,0)</f>
        <v>0</v>
      </c>
      <c r="AJ163">
        <f>IF(AND(Rifle!B166=6,Rifle!V166="Yes"),1,0)</f>
        <v>0</v>
      </c>
      <c r="AK163">
        <f>IF(AND(Rifle!B166=7,Rifle!V166="Yes"),1,0)</f>
        <v>0</v>
      </c>
      <c r="AL163">
        <f>IF(AND(Rifle!B166=8,Rifle!V166="Yes"),1,0)</f>
        <v>0</v>
      </c>
      <c r="AN163">
        <f>IF(AND('Sniper Rifle'!B166=1,'Sniper Rifle'!V166="Yes"),1,0)</f>
        <v>0</v>
      </c>
      <c r="AO163">
        <f>IF(AND('Sniper Rifle'!B166=2,'Sniper Rifle'!V166="Yes"),1,0)</f>
        <v>0</v>
      </c>
      <c r="AP163">
        <f>IF(AND('Sniper Rifle'!B166=3,'Sniper Rifle'!V166="Yes"),1,0)</f>
        <v>0</v>
      </c>
      <c r="AQ163">
        <f>IF(AND('Sniper Rifle'!B166=4,'Sniper Rifle'!V166="Yes"),1,0)</f>
        <v>0</v>
      </c>
      <c r="AR163">
        <f>IF(AND('Sniper Rifle'!B166=5,'Sniper Rifle'!V166="Yes"),1,0)</f>
        <v>0</v>
      </c>
      <c r="AS163">
        <f>IF(AND('Sniper Rifle'!B166=6,'Sniper Rifle'!V166="Yes"),1,0)</f>
        <v>0</v>
      </c>
      <c r="AT163">
        <f>IF(AND('Sniper Rifle'!B166=7,'Sniper Rifle'!V166="Yes"),1,0)</f>
        <v>0</v>
      </c>
      <c r="AU163">
        <f>IF(AND('Sniper Rifle'!B166=8,'Sniper Rifle'!V166="Yes"),1,0)</f>
        <v>0</v>
      </c>
      <c r="AW163">
        <f>IF(AND('Spacer Rifle'!B166=1,'Spacer Rifle'!V166="Yes"),1,0)</f>
        <v>0</v>
      </c>
      <c r="AX163">
        <f>IF(AND('Spacer Rifle'!B166=2,'Spacer Rifle'!V166="Yes"),1,0)</f>
        <v>0</v>
      </c>
      <c r="AY163">
        <f>IF(AND('Spacer Rifle'!B166=3,'Spacer Rifle'!V166="Yes"),1,0)</f>
        <v>0</v>
      </c>
      <c r="AZ163">
        <f>IF(AND('Spacer Rifle'!B166=4,'Spacer Rifle'!V166="Yes"),1,0)</f>
        <v>0</v>
      </c>
      <c r="BA163">
        <f>IF(AND('Spacer Rifle'!B166=5,'Spacer Rifle'!V166="Yes"),1,0)</f>
        <v>0</v>
      </c>
      <c r="BB163">
        <f>IF(AND('Spacer Rifle'!B166=6,'Spacer Rifle'!V166="Yes"),1,0)</f>
        <v>0</v>
      </c>
      <c r="BC163">
        <f>IF(AND('Spacer Rifle'!B166=7,'Spacer Rifle'!V166="Yes"),1,0)</f>
        <v>0</v>
      </c>
      <c r="BD163">
        <f>IF(AND('Spacer Rifle'!B166=8,'Spacer Rifle'!V166="Yes"),1,0)</f>
        <v>0</v>
      </c>
      <c r="BF163">
        <f>IF(AND(LMG!B167=1,LMG!V167="Yes"),1,0)</f>
        <v>0</v>
      </c>
      <c r="BG163">
        <f>IF(AND(LMG!B167=2,LMG!V167="Yes"),1,0)</f>
        <v>0</v>
      </c>
      <c r="BH163">
        <f>IF(AND(LMG!B167=3,LMG!V167="Yes"),1,0)</f>
        <v>0</v>
      </c>
      <c r="BI163">
        <f>IF(AND(LMG!B167=4,LMG!V167="Yes"),1,0)</f>
        <v>0</v>
      </c>
      <c r="BJ163">
        <f>IF(AND(LMG!B167=5,LMG!V167="Yes"),1,0)</f>
        <v>0</v>
      </c>
      <c r="BK163">
        <f>IF(AND(LMG!B167=6,LMG!V167="Yes"),1,0)</f>
        <v>0</v>
      </c>
      <c r="BL163">
        <f>IF(AND(LMG!B167=7,LMG!V167="Yes"),1,0)</f>
        <v>0</v>
      </c>
      <c r="BM163">
        <f>IF(AND(LMG!B167=8,LMG!V167="Yes"),1,0)</f>
        <v>0</v>
      </c>
      <c r="BO163">
        <f>IF(AND(Shotgun!B167=1,Shotgun!V167="Yes"),1,0)</f>
        <v>0</v>
      </c>
      <c r="BP163">
        <f>IF(AND(Shotgun!B167=2,Shotgun!V167="Yes"),1,0)</f>
        <v>0</v>
      </c>
      <c r="BQ163">
        <f>IF(AND(Shotgun!B167=3,Shotgun!V167="Yes"),1,0)</f>
        <v>0</v>
      </c>
      <c r="BR163">
        <f>IF(AND(Shotgun!B167=4,Shotgun!V167="Yes"),1,0)</f>
        <v>0</v>
      </c>
      <c r="BS163">
        <f>IF(AND(Shotgun!B167=5,Shotgun!V167="Yes"),1,0)</f>
        <v>0</v>
      </c>
      <c r="BT163">
        <f>IF(AND(Shotgun!B167=6,Shotgun!V167="Yes"),1,0)</f>
        <v>0</v>
      </c>
      <c r="BU163">
        <f>IF(AND(Shotgun!B167=7,Shotgun!V167="Yes"),1,0)</f>
        <v>0</v>
      </c>
      <c r="BV163">
        <f>IF(AND(Shotgun!B167=8,Shotgun!V167="Yes"),1,0)</f>
        <v>0</v>
      </c>
      <c r="BX163">
        <f>IF(AND(Melee!B165=1,Melee!S165="Yes"),1,0)</f>
        <v>0</v>
      </c>
      <c r="BY163">
        <f>IF(AND(Melee!B165=2,Melee!S165="Yes"),1,0)</f>
        <v>0</v>
      </c>
      <c r="BZ163">
        <f>IF(AND(Melee!B165=3,Melee!S165="Yes"),1,0)</f>
        <v>0</v>
      </c>
      <c r="CA163">
        <f>IF(AND(Melee!B165=4,Melee!S165="Yes"),1,0)</f>
        <v>0</v>
      </c>
      <c r="CB163">
        <f>IF(AND(Melee!B165=5,Melee!S165="Yes"),1,0)</f>
        <v>0</v>
      </c>
      <c r="CC163">
        <f>IF(AND(Melee!B165=6,Melee!S165="Yes"),1,0)</f>
        <v>0</v>
      </c>
      <c r="CD163">
        <f>IF(AND(Melee!B165=7,Melee!S165="Yes"),1,0)</f>
        <v>0</v>
      </c>
      <c r="CE163">
        <f>IF(AND(Melee!B165=8,Melee!S165="Yes"),1,0)</f>
        <v>0</v>
      </c>
      <c r="CG163">
        <f>IF(AND(Misc!B164=1,Misc!O164="Yes"),1,0)</f>
        <v>0</v>
      </c>
      <c r="CH163">
        <f>IF(AND(Misc!B164=2,Misc!O164="Yes"),1,0)</f>
        <v>0</v>
      </c>
      <c r="CI163">
        <f>IF(AND(Misc!B164=3,Misc!O164="Yes"),1,0)</f>
        <v>0</v>
      </c>
      <c r="CJ163">
        <f>IF(AND(Misc!B164=4,Misc!O164="Yes"),1,0)</f>
        <v>0</v>
      </c>
      <c r="CK163">
        <f>IF(AND(Misc!B164=5,Misc!O164="Yes"),1,0)</f>
        <v>0</v>
      </c>
      <c r="CL163">
        <f>IF(AND(Misc!B164=6,Misc!O164="Yes"),1,0)</f>
        <v>0</v>
      </c>
      <c r="CM163">
        <f>IF(AND(Misc!B164=7,Misc!O164="Yes"),1,0)</f>
        <v>0</v>
      </c>
      <c r="CN163">
        <f>IF(AND(Misc!B164=8,Misc!O164="Yes"),1,0)</f>
        <v>0</v>
      </c>
    </row>
    <row r="164" spans="4:92">
      <c r="D164">
        <f>IF(AND(Handgun!B167=1,Handgun!V167="Yes"),1,0)</f>
        <v>0</v>
      </c>
      <c r="E164">
        <f>IF(AND(Handgun!B167=2,Handgun!V167="Yes"),1,0)</f>
        <v>0</v>
      </c>
      <c r="F164">
        <f>IF(AND(Handgun!B167=3,Handgun!V167="Yes"),1,0)</f>
        <v>0</v>
      </c>
      <c r="G164">
        <f>IF(AND(Handgun!B167=4,Handgun!V167="Yes"),1,0)</f>
        <v>0</v>
      </c>
      <c r="H164">
        <f>IF(AND(Handgun!B167=5,Handgun!V167="Yes"),1,0)</f>
        <v>0</v>
      </c>
      <c r="I164">
        <f>IF(AND(Handgun!B167=6,Handgun!V167="Yes"),1,0)</f>
        <v>0</v>
      </c>
      <c r="J164">
        <f>IF(AND(Handgun!B167=7,Handgun!V167="Yes"),1,0)</f>
        <v>0</v>
      </c>
      <c r="K164">
        <f>IF(AND(Handgun!B167=8,Handgun!V167="Yes"),1,0)</f>
        <v>0</v>
      </c>
      <c r="M164">
        <f>IF(AND(Revolver!B167=1,Revolver!V167="Yes"),1,0)</f>
        <v>0</v>
      </c>
      <c r="N164">
        <f>IF(AND(Revolver!B167=1,Revolver!V167="Yes"),1,0)</f>
        <v>0</v>
      </c>
      <c r="O164">
        <f>IF(AND(Revolver!B167=1,Revolver!V167="Yes"),1,0)</f>
        <v>0</v>
      </c>
      <c r="P164">
        <f>IF(AND(Revolver!B167=1,Revolver!V167="Yes"),1,0)</f>
        <v>0</v>
      </c>
      <c r="Q164">
        <f>IF(AND(Revolver!B167=5,Revolver!V167="Yes"),1,0)</f>
        <v>0</v>
      </c>
      <c r="R164">
        <f>IF(AND(Revolver!B167=6,Revolver!V167="Yes"),1,0)</f>
        <v>0</v>
      </c>
      <c r="S164">
        <f>IF(AND(Revolver!B167=7,Revolver!V167="Yes"),1,0)</f>
        <v>0</v>
      </c>
      <c r="T164">
        <f>IF(AND(Revolver!B167=8,Revolver!V167="Yes"),1,0)</f>
        <v>0</v>
      </c>
      <c r="V164">
        <f>IF(AND(SMG!B168=1,SMG!V168="Yes"),1,0)</f>
        <v>0</v>
      </c>
      <c r="W164">
        <f>IF(AND(SMG!B168=2,SMG!V168="Yes"),1,0)</f>
        <v>0</v>
      </c>
      <c r="X164">
        <f>IF(AND(SMG!B168=3,SMG!V168="Yes"),1,0)</f>
        <v>0</v>
      </c>
      <c r="Y164">
        <f>IF(AND(SMG!B168=4,SMG!V168="Yes"),1,0)</f>
        <v>0</v>
      </c>
      <c r="Z164">
        <f>IF(AND(SMG!B168=5,SMG!V168="Yes"),1,0)</f>
        <v>0</v>
      </c>
      <c r="AA164">
        <f>IF(AND(SMG!B168=6,SMG!V168="Yes"),1,0)</f>
        <v>0</v>
      </c>
      <c r="AB164">
        <f>IF(AND(SMG!B168=7,SMG!V168="Yes"),1,0)</f>
        <v>0</v>
      </c>
      <c r="AC164">
        <f>IF(AND(SMG!B168=8,SMG!V168="Yes"),1,0)</f>
        <v>0</v>
      </c>
      <c r="AE164">
        <f>IF(AND(Rifle!B167=1,Rifle!V167="Yes"),1,0)</f>
        <v>0</v>
      </c>
      <c r="AF164">
        <f>IF(AND(Rifle!B167=2,Rifle!V167="Yes"),1,0)</f>
        <v>0</v>
      </c>
      <c r="AG164">
        <f>IF(AND(Rifle!B167=3,Rifle!V167="Yes"),1,0)</f>
        <v>0</v>
      </c>
      <c r="AH164">
        <f>IF(AND(Rifle!B167=4,Rifle!V167="Yes"),1,0)</f>
        <v>0</v>
      </c>
      <c r="AI164">
        <f>IF(AND(Rifle!B167=5,Rifle!V167="Yes"),1,0)</f>
        <v>0</v>
      </c>
      <c r="AJ164">
        <f>IF(AND(Rifle!B167=6,Rifle!V167="Yes"),1,0)</f>
        <v>0</v>
      </c>
      <c r="AK164">
        <f>IF(AND(Rifle!B167=7,Rifle!V167="Yes"),1,0)</f>
        <v>0</v>
      </c>
      <c r="AL164">
        <f>IF(AND(Rifle!B167=8,Rifle!V167="Yes"),1,0)</f>
        <v>0</v>
      </c>
      <c r="AN164">
        <f>IF(AND('Sniper Rifle'!B167=1,'Sniper Rifle'!V167="Yes"),1,0)</f>
        <v>0</v>
      </c>
      <c r="AO164">
        <f>IF(AND('Sniper Rifle'!B167=2,'Sniper Rifle'!V167="Yes"),1,0)</f>
        <v>0</v>
      </c>
      <c r="AP164">
        <f>IF(AND('Sniper Rifle'!B167=3,'Sniper Rifle'!V167="Yes"),1,0)</f>
        <v>0</v>
      </c>
      <c r="AQ164">
        <f>IF(AND('Sniper Rifle'!B167=4,'Sniper Rifle'!V167="Yes"),1,0)</f>
        <v>0</v>
      </c>
      <c r="AR164">
        <f>IF(AND('Sniper Rifle'!B167=5,'Sniper Rifle'!V167="Yes"),1,0)</f>
        <v>0</v>
      </c>
      <c r="AS164">
        <f>IF(AND('Sniper Rifle'!B167=6,'Sniper Rifle'!V167="Yes"),1,0)</f>
        <v>0</v>
      </c>
      <c r="AT164">
        <f>IF(AND('Sniper Rifle'!B167=7,'Sniper Rifle'!V167="Yes"),1,0)</f>
        <v>0</v>
      </c>
      <c r="AU164">
        <f>IF(AND('Sniper Rifle'!B167=8,'Sniper Rifle'!V167="Yes"),1,0)</f>
        <v>0</v>
      </c>
      <c r="AW164">
        <f>IF(AND('Spacer Rifle'!B167=1,'Spacer Rifle'!V167="Yes"),1,0)</f>
        <v>0</v>
      </c>
      <c r="AX164">
        <f>IF(AND('Spacer Rifle'!B167=2,'Spacer Rifle'!V167="Yes"),1,0)</f>
        <v>0</v>
      </c>
      <c r="AY164">
        <f>IF(AND('Spacer Rifle'!B167=3,'Spacer Rifle'!V167="Yes"),1,0)</f>
        <v>0</v>
      </c>
      <c r="AZ164">
        <f>IF(AND('Spacer Rifle'!B167=4,'Spacer Rifle'!V167="Yes"),1,0)</f>
        <v>0</v>
      </c>
      <c r="BA164">
        <f>IF(AND('Spacer Rifle'!B167=5,'Spacer Rifle'!V167="Yes"),1,0)</f>
        <v>0</v>
      </c>
      <c r="BB164">
        <f>IF(AND('Spacer Rifle'!B167=6,'Spacer Rifle'!V167="Yes"),1,0)</f>
        <v>0</v>
      </c>
      <c r="BC164">
        <f>IF(AND('Spacer Rifle'!B167=7,'Spacer Rifle'!V167="Yes"),1,0)</f>
        <v>0</v>
      </c>
      <c r="BD164">
        <f>IF(AND('Spacer Rifle'!B167=8,'Spacer Rifle'!V167="Yes"),1,0)</f>
        <v>0</v>
      </c>
      <c r="BF164">
        <f>IF(AND(LMG!B168=1,LMG!V168="Yes"),1,0)</f>
        <v>0</v>
      </c>
      <c r="BG164">
        <f>IF(AND(LMG!B168=2,LMG!V168="Yes"),1,0)</f>
        <v>0</v>
      </c>
      <c r="BH164">
        <f>IF(AND(LMG!B168=3,LMG!V168="Yes"),1,0)</f>
        <v>0</v>
      </c>
      <c r="BI164">
        <f>IF(AND(LMG!B168=4,LMG!V168="Yes"),1,0)</f>
        <v>0</v>
      </c>
      <c r="BJ164">
        <f>IF(AND(LMG!B168=5,LMG!V168="Yes"),1,0)</f>
        <v>0</v>
      </c>
      <c r="BK164">
        <f>IF(AND(LMG!B168=6,LMG!V168="Yes"),1,0)</f>
        <v>0</v>
      </c>
      <c r="BL164">
        <f>IF(AND(LMG!B168=7,LMG!V168="Yes"),1,0)</f>
        <v>0</v>
      </c>
      <c r="BM164">
        <f>IF(AND(LMG!B168=8,LMG!V168="Yes"),1,0)</f>
        <v>0</v>
      </c>
      <c r="BO164">
        <f>IF(AND(Shotgun!B168=1,Shotgun!V168="Yes"),1,0)</f>
        <v>0</v>
      </c>
      <c r="BP164">
        <f>IF(AND(Shotgun!B168=2,Shotgun!V168="Yes"),1,0)</f>
        <v>0</v>
      </c>
      <c r="BQ164">
        <f>IF(AND(Shotgun!B168=3,Shotgun!V168="Yes"),1,0)</f>
        <v>0</v>
      </c>
      <c r="BR164">
        <f>IF(AND(Shotgun!B168=4,Shotgun!V168="Yes"),1,0)</f>
        <v>0</v>
      </c>
      <c r="BS164">
        <f>IF(AND(Shotgun!B168=5,Shotgun!V168="Yes"),1,0)</f>
        <v>0</v>
      </c>
      <c r="BT164">
        <f>IF(AND(Shotgun!B168=6,Shotgun!V168="Yes"),1,0)</f>
        <v>0</v>
      </c>
      <c r="BU164">
        <f>IF(AND(Shotgun!B168=7,Shotgun!V168="Yes"),1,0)</f>
        <v>0</v>
      </c>
      <c r="BV164">
        <f>IF(AND(Shotgun!B168=8,Shotgun!V168="Yes"),1,0)</f>
        <v>0</v>
      </c>
      <c r="BX164">
        <f>IF(AND(Melee!B166=1,Melee!S166="Yes"),1,0)</f>
        <v>0</v>
      </c>
      <c r="BY164">
        <f>IF(AND(Melee!B166=2,Melee!S166="Yes"),1,0)</f>
        <v>0</v>
      </c>
      <c r="BZ164">
        <f>IF(AND(Melee!B166=3,Melee!S166="Yes"),1,0)</f>
        <v>0</v>
      </c>
      <c r="CA164">
        <f>IF(AND(Melee!B166=4,Melee!S166="Yes"),1,0)</f>
        <v>0</v>
      </c>
      <c r="CB164">
        <f>IF(AND(Melee!B166=5,Melee!S166="Yes"),1,0)</f>
        <v>0</v>
      </c>
      <c r="CC164">
        <f>IF(AND(Melee!B166=6,Melee!S166="Yes"),1,0)</f>
        <v>0</v>
      </c>
      <c r="CD164">
        <f>IF(AND(Melee!B166=7,Melee!S166="Yes"),1,0)</f>
        <v>0</v>
      </c>
      <c r="CE164">
        <f>IF(AND(Melee!B166=8,Melee!S166="Yes"),1,0)</f>
        <v>0</v>
      </c>
      <c r="CG164">
        <f>IF(AND(Misc!B165=1,Misc!O165="Yes"),1,0)</f>
        <v>0</v>
      </c>
      <c r="CH164">
        <f>IF(AND(Misc!B165=2,Misc!O165="Yes"),1,0)</f>
        <v>0</v>
      </c>
      <c r="CI164">
        <f>IF(AND(Misc!B165=3,Misc!O165="Yes"),1,0)</f>
        <v>0</v>
      </c>
      <c r="CJ164">
        <f>IF(AND(Misc!B165=4,Misc!O165="Yes"),1,0)</f>
        <v>0</v>
      </c>
      <c r="CK164">
        <f>IF(AND(Misc!B165=5,Misc!O165="Yes"),1,0)</f>
        <v>0</v>
      </c>
      <c r="CL164">
        <f>IF(AND(Misc!B165=6,Misc!O165="Yes"),1,0)</f>
        <v>0</v>
      </c>
      <c r="CM164">
        <f>IF(AND(Misc!B165=7,Misc!O165="Yes"),1,0)</f>
        <v>0</v>
      </c>
      <c r="CN164">
        <f>IF(AND(Misc!B165=8,Misc!O165="Yes"),1,0)</f>
        <v>0</v>
      </c>
    </row>
    <row r="165" spans="4:92">
      <c r="D165">
        <f>IF(AND(Handgun!B168=1,Handgun!V168="Yes"),1,0)</f>
        <v>0</v>
      </c>
      <c r="E165">
        <f>IF(AND(Handgun!B168=2,Handgun!V168="Yes"),1,0)</f>
        <v>0</v>
      </c>
      <c r="F165">
        <f>IF(AND(Handgun!B168=3,Handgun!V168="Yes"),1,0)</f>
        <v>0</v>
      </c>
      <c r="G165">
        <f>IF(AND(Handgun!B168=4,Handgun!V168="Yes"),1,0)</f>
        <v>0</v>
      </c>
      <c r="H165">
        <f>IF(AND(Handgun!B168=5,Handgun!V168="Yes"),1,0)</f>
        <v>0</v>
      </c>
      <c r="I165">
        <f>IF(AND(Handgun!B168=6,Handgun!V168="Yes"),1,0)</f>
        <v>0</v>
      </c>
      <c r="J165">
        <f>IF(AND(Handgun!B168=7,Handgun!V168="Yes"),1,0)</f>
        <v>0</v>
      </c>
      <c r="K165">
        <f>IF(AND(Handgun!B168=8,Handgun!V168="Yes"),1,0)</f>
        <v>0</v>
      </c>
      <c r="M165">
        <f>IF(AND(Revolver!B168=1,Revolver!V168="Yes"),1,0)</f>
        <v>0</v>
      </c>
      <c r="N165">
        <f>IF(AND(Revolver!B168=1,Revolver!V168="Yes"),1,0)</f>
        <v>0</v>
      </c>
      <c r="O165">
        <f>IF(AND(Revolver!B168=1,Revolver!V168="Yes"),1,0)</f>
        <v>0</v>
      </c>
      <c r="P165">
        <f>IF(AND(Revolver!B168=1,Revolver!V168="Yes"),1,0)</f>
        <v>0</v>
      </c>
      <c r="Q165">
        <f>IF(AND(Revolver!B168=5,Revolver!V168="Yes"),1,0)</f>
        <v>0</v>
      </c>
      <c r="R165">
        <f>IF(AND(Revolver!B168=6,Revolver!V168="Yes"),1,0)</f>
        <v>0</v>
      </c>
      <c r="S165">
        <f>IF(AND(Revolver!B168=7,Revolver!V168="Yes"),1,0)</f>
        <v>0</v>
      </c>
      <c r="T165">
        <f>IF(AND(Revolver!B168=8,Revolver!V168="Yes"),1,0)</f>
        <v>0</v>
      </c>
      <c r="V165">
        <f>IF(AND(SMG!B169=1,SMG!V169="Yes"),1,0)</f>
        <v>0</v>
      </c>
      <c r="W165">
        <f>IF(AND(SMG!B169=2,SMG!V169="Yes"),1,0)</f>
        <v>0</v>
      </c>
      <c r="X165">
        <f>IF(AND(SMG!B169=3,SMG!V169="Yes"),1,0)</f>
        <v>0</v>
      </c>
      <c r="Y165">
        <f>IF(AND(SMG!B169=4,SMG!V169="Yes"),1,0)</f>
        <v>0</v>
      </c>
      <c r="Z165">
        <f>IF(AND(SMG!B169=5,SMG!V169="Yes"),1,0)</f>
        <v>0</v>
      </c>
      <c r="AA165">
        <f>IF(AND(SMG!B169=6,SMG!V169="Yes"),1,0)</f>
        <v>0</v>
      </c>
      <c r="AB165">
        <f>IF(AND(SMG!B169=7,SMG!V169="Yes"),1,0)</f>
        <v>0</v>
      </c>
      <c r="AC165">
        <f>IF(AND(SMG!B169=8,SMG!V169="Yes"),1,0)</f>
        <v>0</v>
      </c>
      <c r="AE165">
        <f>IF(AND(Rifle!B168=1,Rifle!V168="Yes"),1,0)</f>
        <v>0</v>
      </c>
      <c r="AF165">
        <f>IF(AND(Rifle!B168=2,Rifle!V168="Yes"),1,0)</f>
        <v>0</v>
      </c>
      <c r="AG165">
        <f>IF(AND(Rifle!B168=3,Rifle!V168="Yes"),1,0)</f>
        <v>0</v>
      </c>
      <c r="AH165">
        <f>IF(AND(Rifle!B168=4,Rifle!V168="Yes"),1,0)</f>
        <v>0</v>
      </c>
      <c r="AI165">
        <f>IF(AND(Rifle!B168=5,Rifle!V168="Yes"),1,0)</f>
        <v>0</v>
      </c>
      <c r="AJ165">
        <f>IF(AND(Rifle!B168=6,Rifle!V168="Yes"),1,0)</f>
        <v>0</v>
      </c>
      <c r="AK165">
        <f>IF(AND(Rifle!B168=7,Rifle!V168="Yes"),1,0)</f>
        <v>0</v>
      </c>
      <c r="AL165">
        <f>IF(AND(Rifle!B168=8,Rifle!V168="Yes"),1,0)</f>
        <v>0</v>
      </c>
      <c r="AN165">
        <f>IF(AND('Sniper Rifle'!B168=1,'Sniper Rifle'!V168="Yes"),1,0)</f>
        <v>0</v>
      </c>
      <c r="AO165">
        <f>IF(AND('Sniper Rifle'!B168=2,'Sniper Rifle'!V168="Yes"),1,0)</f>
        <v>0</v>
      </c>
      <c r="AP165">
        <f>IF(AND('Sniper Rifle'!B168=3,'Sniper Rifle'!V168="Yes"),1,0)</f>
        <v>0</v>
      </c>
      <c r="AQ165">
        <f>IF(AND('Sniper Rifle'!B168=4,'Sniper Rifle'!V168="Yes"),1,0)</f>
        <v>0</v>
      </c>
      <c r="AR165">
        <f>IF(AND('Sniper Rifle'!B168=5,'Sniper Rifle'!V168="Yes"),1,0)</f>
        <v>0</v>
      </c>
      <c r="AS165">
        <f>IF(AND('Sniper Rifle'!B168=6,'Sniper Rifle'!V168="Yes"),1,0)</f>
        <v>0</v>
      </c>
      <c r="AT165">
        <f>IF(AND('Sniper Rifle'!B168=7,'Sniper Rifle'!V168="Yes"),1,0)</f>
        <v>0</v>
      </c>
      <c r="AU165">
        <f>IF(AND('Sniper Rifle'!B168=8,'Sniper Rifle'!V168="Yes"),1,0)</f>
        <v>0</v>
      </c>
      <c r="AW165">
        <f>IF(AND('Spacer Rifle'!B168=1,'Spacer Rifle'!V168="Yes"),1,0)</f>
        <v>0</v>
      </c>
      <c r="AX165">
        <f>IF(AND('Spacer Rifle'!B168=2,'Spacer Rifle'!V168="Yes"),1,0)</f>
        <v>0</v>
      </c>
      <c r="AY165">
        <f>IF(AND('Spacer Rifle'!B168=3,'Spacer Rifle'!V168="Yes"),1,0)</f>
        <v>0</v>
      </c>
      <c r="AZ165">
        <f>IF(AND('Spacer Rifle'!B168=4,'Spacer Rifle'!V168="Yes"),1,0)</f>
        <v>0</v>
      </c>
      <c r="BA165">
        <f>IF(AND('Spacer Rifle'!B168=5,'Spacer Rifle'!V168="Yes"),1,0)</f>
        <v>0</v>
      </c>
      <c r="BB165">
        <f>IF(AND('Spacer Rifle'!B168=6,'Spacer Rifle'!V168="Yes"),1,0)</f>
        <v>0</v>
      </c>
      <c r="BC165">
        <f>IF(AND('Spacer Rifle'!B168=7,'Spacer Rifle'!V168="Yes"),1,0)</f>
        <v>0</v>
      </c>
      <c r="BD165">
        <f>IF(AND('Spacer Rifle'!B168=8,'Spacer Rifle'!V168="Yes"),1,0)</f>
        <v>0</v>
      </c>
      <c r="BF165">
        <f>IF(AND(LMG!B169=1,LMG!V169="Yes"),1,0)</f>
        <v>0</v>
      </c>
      <c r="BG165">
        <f>IF(AND(LMG!B169=2,LMG!V169="Yes"),1,0)</f>
        <v>0</v>
      </c>
      <c r="BH165">
        <f>IF(AND(LMG!B169=3,LMG!V169="Yes"),1,0)</f>
        <v>0</v>
      </c>
      <c r="BI165">
        <f>IF(AND(LMG!B169=4,LMG!V169="Yes"),1,0)</f>
        <v>0</v>
      </c>
      <c r="BJ165">
        <f>IF(AND(LMG!B169=5,LMG!V169="Yes"),1,0)</f>
        <v>0</v>
      </c>
      <c r="BK165">
        <f>IF(AND(LMG!B169=6,LMG!V169="Yes"),1,0)</f>
        <v>0</v>
      </c>
      <c r="BL165">
        <f>IF(AND(LMG!B169=7,LMG!V169="Yes"),1,0)</f>
        <v>0</v>
      </c>
      <c r="BM165">
        <f>IF(AND(LMG!B169=8,LMG!V169="Yes"),1,0)</f>
        <v>0</v>
      </c>
      <c r="BO165">
        <f>IF(AND(Shotgun!B169=1,Shotgun!V169="Yes"),1,0)</f>
        <v>0</v>
      </c>
      <c r="BP165">
        <f>IF(AND(Shotgun!B169=2,Shotgun!V169="Yes"),1,0)</f>
        <v>0</v>
      </c>
      <c r="BQ165">
        <f>IF(AND(Shotgun!B169=3,Shotgun!V169="Yes"),1,0)</f>
        <v>0</v>
      </c>
      <c r="BR165">
        <f>IF(AND(Shotgun!B169=4,Shotgun!V169="Yes"),1,0)</f>
        <v>0</v>
      </c>
      <c r="BS165">
        <f>IF(AND(Shotgun!B169=5,Shotgun!V169="Yes"),1,0)</f>
        <v>0</v>
      </c>
      <c r="BT165">
        <f>IF(AND(Shotgun!B169=6,Shotgun!V169="Yes"),1,0)</f>
        <v>0</v>
      </c>
      <c r="BU165">
        <f>IF(AND(Shotgun!B169=7,Shotgun!V169="Yes"),1,0)</f>
        <v>0</v>
      </c>
      <c r="BV165">
        <f>IF(AND(Shotgun!B169=8,Shotgun!V169="Yes"),1,0)</f>
        <v>0</v>
      </c>
      <c r="BX165">
        <f>IF(AND(Melee!B167=1,Melee!S167="Yes"),1,0)</f>
        <v>0</v>
      </c>
      <c r="BY165">
        <f>IF(AND(Melee!B167=2,Melee!S167="Yes"),1,0)</f>
        <v>0</v>
      </c>
      <c r="BZ165">
        <f>IF(AND(Melee!B167=3,Melee!S167="Yes"),1,0)</f>
        <v>0</v>
      </c>
      <c r="CA165">
        <f>IF(AND(Melee!B167=4,Melee!S167="Yes"),1,0)</f>
        <v>0</v>
      </c>
      <c r="CB165">
        <f>IF(AND(Melee!B167=5,Melee!S167="Yes"),1,0)</f>
        <v>0</v>
      </c>
      <c r="CC165">
        <f>IF(AND(Melee!B167=6,Melee!S167="Yes"),1,0)</f>
        <v>0</v>
      </c>
      <c r="CD165">
        <f>IF(AND(Melee!B167=7,Melee!S167="Yes"),1,0)</f>
        <v>0</v>
      </c>
      <c r="CE165">
        <f>IF(AND(Melee!B167=8,Melee!S167="Yes"),1,0)</f>
        <v>0</v>
      </c>
      <c r="CG165">
        <f>IF(AND(Misc!B166=1,Misc!O166="Yes"),1,0)</f>
        <v>0</v>
      </c>
      <c r="CH165">
        <f>IF(AND(Misc!B166=2,Misc!O166="Yes"),1,0)</f>
        <v>0</v>
      </c>
      <c r="CI165">
        <f>IF(AND(Misc!B166=3,Misc!O166="Yes"),1,0)</f>
        <v>0</v>
      </c>
      <c r="CJ165">
        <f>IF(AND(Misc!B166=4,Misc!O166="Yes"),1,0)</f>
        <v>0</v>
      </c>
      <c r="CK165">
        <f>IF(AND(Misc!B166=5,Misc!O166="Yes"),1,0)</f>
        <v>0</v>
      </c>
      <c r="CL165">
        <f>IF(AND(Misc!B166=6,Misc!O166="Yes"),1,0)</f>
        <v>0</v>
      </c>
      <c r="CM165">
        <f>IF(AND(Misc!B166=7,Misc!O166="Yes"),1,0)</f>
        <v>0</v>
      </c>
      <c r="CN165">
        <f>IF(AND(Misc!B166=8,Misc!O166="Yes"),1,0)</f>
        <v>0</v>
      </c>
    </row>
    <row r="166" spans="4:92">
      <c r="D166">
        <f>IF(AND(Handgun!B169=1,Handgun!V169="Yes"),1,0)</f>
        <v>0</v>
      </c>
      <c r="E166">
        <f>IF(AND(Handgun!B169=2,Handgun!V169="Yes"),1,0)</f>
        <v>0</v>
      </c>
      <c r="F166">
        <f>IF(AND(Handgun!B169=3,Handgun!V169="Yes"),1,0)</f>
        <v>0</v>
      </c>
      <c r="G166">
        <f>IF(AND(Handgun!B169=4,Handgun!V169="Yes"),1,0)</f>
        <v>0</v>
      </c>
      <c r="H166">
        <f>IF(AND(Handgun!B169=5,Handgun!V169="Yes"),1,0)</f>
        <v>0</v>
      </c>
      <c r="I166">
        <f>IF(AND(Handgun!B169=6,Handgun!V169="Yes"),1,0)</f>
        <v>0</v>
      </c>
      <c r="J166">
        <f>IF(AND(Handgun!B169=7,Handgun!V169="Yes"),1,0)</f>
        <v>0</v>
      </c>
      <c r="K166">
        <f>IF(AND(Handgun!B169=8,Handgun!V169="Yes"),1,0)</f>
        <v>0</v>
      </c>
      <c r="M166">
        <f>IF(AND(Revolver!B169=1,Revolver!V169="Yes"),1,0)</f>
        <v>0</v>
      </c>
      <c r="N166">
        <f>IF(AND(Revolver!B169=1,Revolver!V169="Yes"),1,0)</f>
        <v>0</v>
      </c>
      <c r="O166">
        <f>IF(AND(Revolver!B169=1,Revolver!V169="Yes"),1,0)</f>
        <v>0</v>
      </c>
      <c r="P166">
        <f>IF(AND(Revolver!B169=1,Revolver!V169="Yes"),1,0)</f>
        <v>0</v>
      </c>
      <c r="Q166">
        <f>IF(AND(Revolver!B169=5,Revolver!V169="Yes"),1,0)</f>
        <v>0</v>
      </c>
      <c r="R166">
        <f>IF(AND(Revolver!B169=6,Revolver!V169="Yes"),1,0)</f>
        <v>0</v>
      </c>
      <c r="S166">
        <f>IF(AND(Revolver!B169=7,Revolver!V169="Yes"),1,0)</f>
        <v>0</v>
      </c>
      <c r="T166">
        <f>IF(AND(Revolver!B169=8,Revolver!V169="Yes"),1,0)</f>
        <v>0</v>
      </c>
      <c r="V166">
        <f>IF(AND(SMG!B170=1,SMG!V170="Yes"),1,0)</f>
        <v>0</v>
      </c>
      <c r="W166">
        <f>IF(AND(SMG!B170=2,SMG!V170="Yes"),1,0)</f>
        <v>0</v>
      </c>
      <c r="X166">
        <f>IF(AND(SMG!B170=3,SMG!V170="Yes"),1,0)</f>
        <v>0</v>
      </c>
      <c r="Y166">
        <f>IF(AND(SMG!B170=4,SMG!V170="Yes"),1,0)</f>
        <v>0</v>
      </c>
      <c r="Z166">
        <f>IF(AND(SMG!B170=5,SMG!V170="Yes"),1,0)</f>
        <v>0</v>
      </c>
      <c r="AA166">
        <f>IF(AND(SMG!B170=6,SMG!V170="Yes"),1,0)</f>
        <v>0</v>
      </c>
      <c r="AB166">
        <f>IF(AND(SMG!B170=7,SMG!V170="Yes"),1,0)</f>
        <v>0</v>
      </c>
      <c r="AC166">
        <f>IF(AND(SMG!B170=8,SMG!V170="Yes"),1,0)</f>
        <v>0</v>
      </c>
      <c r="AE166">
        <f>IF(AND(Rifle!B169=1,Rifle!V169="Yes"),1,0)</f>
        <v>0</v>
      </c>
      <c r="AF166">
        <f>IF(AND(Rifle!B169=2,Rifle!V169="Yes"),1,0)</f>
        <v>0</v>
      </c>
      <c r="AG166">
        <f>IF(AND(Rifle!B169=3,Rifle!V169="Yes"),1,0)</f>
        <v>0</v>
      </c>
      <c r="AH166">
        <f>IF(AND(Rifle!B169=4,Rifle!V169="Yes"),1,0)</f>
        <v>0</v>
      </c>
      <c r="AI166">
        <f>IF(AND(Rifle!B169=5,Rifle!V169="Yes"),1,0)</f>
        <v>0</v>
      </c>
      <c r="AJ166">
        <f>IF(AND(Rifle!B169=6,Rifle!V169="Yes"),1,0)</f>
        <v>0</v>
      </c>
      <c r="AK166">
        <f>IF(AND(Rifle!B169=7,Rifle!V169="Yes"),1,0)</f>
        <v>0</v>
      </c>
      <c r="AL166">
        <f>IF(AND(Rifle!B169=8,Rifle!V169="Yes"),1,0)</f>
        <v>0</v>
      </c>
      <c r="AN166">
        <f>IF(AND('Sniper Rifle'!B169=1,'Sniper Rifle'!V169="Yes"),1,0)</f>
        <v>0</v>
      </c>
      <c r="AO166">
        <f>IF(AND('Sniper Rifle'!B169=2,'Sniper Rifle'!V169="Yes"),1,0)</f>
        <v>0</v>
      </c>
      <c r="AP166">
        <f>IF(AND('Sniper Rifle'!B169=3,'Sniper Rifle'!V169="Yes"),1,0)</f>
        <v>0</v>
      </c>
      <c r="AQ166">
        <f>IF(AND('Sniper Rifle'!B169=4,'Sniper Rifle'!V169="Yes"),1,0)</f>
        <v>0</v>
      </c>
      <c r="AR166">
        <f>IF(AND('Sniper Rifle'!B169=5,'Sniper Rifle'!V169="Yes"),1,0)</f>
        <v>0</v>
      </c>
      <c r="AS166">
        <f>IF(AND('Sniper Rifle'!B169=6,'Sniper Rifle'!V169="Yes"),1,0)</f>
        <v>0</v>
      </c>
      <c r="AT166">
        <f>IF(AND('Sniper Rifle'!B169=7,'Sniper Rifle'!V169="Yes"),1,0)</f>
        <v>0</v>
      </c>
      <c r="AU166">
        <f>IF(AND('Sniper Rifle'!B169=8,'Sniper Rifle'!V169="Yes"),1,0)</f>
        <v>0</v>
      </c>
      <c r="AW166">
        <f>IF(AND('Spacer Rifle'!B169=1,'Spacer Rifle'!V169="Yes"),1,0)</f>
        <v>0</v>
      </c>
      <c r="AX166">
        <f>IF(AND('Spacer Rifle'!B169=2,'Spacer Rifle'!V169="Yes"),1,0)</f>
        <v>0</v>
      </c>
      <c r="AY166">
        <f>IF(AND('Spacer Rifle'!B169=3,'Spacer Rifle'!V169="Yes"),1,0)</f>
        <v>0</v>
      </c>
      <c r="AZ166">
        <f>IF(AND('Spacer Rifle'!B169=4,'Spacer Rifle'!V169="Yes"),1,0)</f>
        <v>0</v>
      </c>
      <c r="BA166">
        <f>IF(AND('Spacer Rifle'!B169=5,'Spacer Rifle'!V169="Yes"),1,0)</f>
        <v>0</v>
      </c>
      <c r="BB166">
        <f>IF(AND('Spacer Rifle'!B169=6,'Spacer Rifle'!V169="Yes"),1,0)</f>
        <v>0</v>
      </c>
      <c r="BC166">
        <f>IF(AND('Spacer Rifle'!B169=7,'Spacer Rifle'!V169="Yes"),1,0)</f>
        <v>0</v>
      </c>
      <c r="BD166">
        <f>IF(AND('Spacer Rifle'!B169=8,'Spacer Rifle'!V169="Yes"),1,0)</f>
        <v>0</v>
      </c>
      <c r="BF166">
        <f>IF(AND(LMG!B170=1,LMG!V170="Yes"),1,0)</f>
        <v>0</v>
      </c>
      <c r="BG166">
        <f>IF(AND(LMG!B170=2,LMG!V170="Yes"),1,0)</f>
        <v>0</v>
      </c>
      <c r="BH166">
        <f>IF(AND(LMG!B170=3,LMG!V170="Yes"),1,0)</f>
        <v>0</v>
      </c>
      <c r="BI166">
        <f>IF(AND(LMG!B170=4,LMG!V170="Yes"),1,0)</f>
        <v>0</v>
      </c>
      <c r="BJ166">
        <f>IF(AND(LMG!B170=5,LMG!V170="Yes"),1,0)</f>
        <v>0</v>
      </c>
      <c r="BK166">
        <f>IF(AND(LMG!B170=6,LMG!V170="Yes"),1,0)</f>
        <v>0</v>
      </c>
      <c r="BL166">
        <f>IF(AND(LMG!B170=7,LMG!V170="Yes"),1,0)</f>
        <v>0</v>
      </c>
      <c r="BM166">
        <f>IF(AND(LMG!B170=8,LMG!V170="Yes"),1,0)</f>
        <v>0</v>
      </c>
      <c r="BO166">
        <f>IF(AND(Shotgun!B170=1,Shotgun!V170="Yes"),1,0)</f>
        <v>0</v>
      </c>
      <c r="BP166">
        <f>IF(AND(Shotgun!B170=2,Shotgun!V170="Yes"),1,0)</f>
        <v>0</v>
      </c>
      <c r="BQ166">
        <f>IF(AND(Shotgun!B170=3,Shotgun!V170="Yes"),1,0)</f>
        <v>0</v>
      </c>
      <c r="BR166">
        <f>IF(AND(Shotgun!B170=4,Shotgun!V170="Yes"),1,0)</f>
        <v>0</v>
      </c>
      <c r="BS166">
        <f>IF(AND(Shotgun!B170=5,Shotgun!V170="Yes"),1,0)</f>
        <v>0</v>
      </c>
      <c r="BT166">
        <f>IF(AND(Shotgun!B170=6,Shotgun!V170="Yes"),1,0)</f>
        <v>0</v>
      </c>
      <c r="BU166">
        <f>IF(AND(Shotgun!B170=7,Shotgun!V170="Yes"),1,0)</f>
        <v>0</v>
      </c>
      <c r="BV166">
        <f>IF(AND(Shotgun!B170=8,Shotgun!V170="Yes"),1,0)</f>
        <v>0</v>
      </c>
      <c r="BX166">
        <f>IF(AND(Melee!B168=1,Melee!S168="Yes"),1,0)</f>
        <v>0</v>
      </c>
      <c r="BY166">
        <f>IF(AND(Melee!B168=2,Melee!S168="Yes"),1,0)</f>
        <v>0</v>
      </c>
      <c r="BZ166">
        <f>IF(AND(Melee!B168=3,Melee!S168="Yes"),1,0)</f>
        <v>0</v>
      </c>
      <c r="CA166">
        <f>IF(AND(Melee!B168=4,Melee!S168="Yes"),1,0)</f>
        <v>0</v>
      </c>
      <c r="CB166">
        <f>IF(AND(Melee!B168=5,Melee!S168="Yes"),1,0)</f>
        <v>0</v>
      </c>
      <c r="CC166">
        <f>IF(AND(Melee!B168=6,Melee!S168="Yes"),1,0)</f>
        <v>0</v>
      </c>
      <c r="CD166">
        <f>IF(AND(Melee!B168=7,Melee!S168="Yes"),1,0)</f>
        <v>0</v>
      </c>
      <c r="CE166">
        <f>IF(AND(Melee!B168=8,Melee!S168="Yes"),1,0)</f>
        <v>0</v>
      </c>
      <c r="CG166">
        <f>IF(AND(Misc!B167=1,Misc!O167="Yes"),1,0)</f>
        <v>0</v>
      </c>
      <c r="CH166">
        <f>IF(AND(Misc!B167=2,Misc!O167="Yes"),1,0)</f>
        <v>0</v>
      </c>
      <c r="CI166">
        <f>IF(AND(Misc!B167=3,Misc!O167="Yes"),1,0)</f>
        <v>0</v>
      </c>
      <c r="CJ166">
        <f>IF(AND(Misc!B167=4,Misc!O167="Yes"),1,0)</f>
        <v>0</v>
      </c>
      <c r="CK166">
        <f>IF(AND(Misc!B167=5,Misc!O167="Yes"),1,0)</f>
        <v>0</v>
      </c>
      <c r="CL166">
        <f>IF(AND(Misc!B167=6,Misc!O167="Yes"),1,0)</f>
        <v>0</v>
      </c>
      <c r="CM166">
        <f>IF(AND(Misc!B167=7,Misc!O167="Yes"),1,0)</f>
        <v>0</v>
      </c>
      <c r="CN166">
        <f>IF(AND(Misc!B167=8,Misc!O167="Yes"),1,0)</f>
        <v>0</v>
      </c>
    </row>
    <row r="167" spans="4:92">
      <c r="D167">
        <f>IF(AND(Handgun!B170=1,Handgun!V170="Yes"),1,0)</f>
        <v>0</v>
      </c>
      <c r="E167">
        <f>IF(AND(Handgun!B170=2,Handgun!V170="Yes"),1,0)</f>
        <v>0</v>
      </c>
      <c r="F167">
        <f>IF(AND(Handgun!B170=3,Handgun!V170="Yes"),1,0)</f>
        <v>0</v>
      </c>
      <c r="G167">
        <f>IF(AND(Handgun!B170=4,Handgun!V170="Yes"),1,0)</f>
        <v>0</v>
      </c>
      <c r="H167">
        <f>IF(AND(Handgun!B170=5,Handgun!V170="Yes"),1,0)</f>
        <v>0</v>
      </c>
      <c r="I167">
        <f>IF(AND(Handgun!B170=6,Handgun!V170="Yes"),1,0)</f>
        <v>0</v>
      </c>
      <c r="J167">
        <f>IF(AND(Handgun!B170=7,Handgun!V170="Yes"),1,0)</f>
        <v>0</v>
      </c>
      <c r="K167">
        <f>IF(AND(Handgun!B170=8,Handgun!V170="Yes"),1,0)</f>
        <v>0</v>
      </c>
      <c r="M167">
        <f>IF(AND(Revolver!B170=1,Revolver!V170="Yes"),1,0)</f>
        <v>0</v>
      </c>
      <c r="N167">
        <f>IF(AND(Revolver!B170=1,Revolver!V170="Yes"),1,0)</f>
        <v>0</v>
      </c>
      <c r="O167">
        <f>IF(AND(Revolver!B170=1,Revolver!V170="Yes"),1,0)</f>
        <v>0</v>
      </c>
      <c r="P167">
        <f>IF(AND(Revolver!B170=1,Revolver!V170="Yes"),1,0)</f>
        <v>0</v>
      </c>
      <c r="Q167">
        <f>IF(AND(Revolver!B170=5,Revolver!V170="Yes"),1,0)</f>
        <v>0</v>
      </c>
      <c r="R167">
        <f>IF(AND(Revolver!B170=6,Revolver!V170="Yes"),1,0)</f>
        <v>0</v>
      </c>
      <c r="S167">
        <f>IF(AND(Revolver!B170=7,Revolver!V170="Yes"),1,0)</f>
        <v>0</v>
      </c>
      <c r="T167">
        <f>IF(AND(Revolver!B170=8,Revolver!V170="Yes"),1,0)</f>
        <v>0</v>
      </c>
      <c r="V167">
        <f>IF(AND(SMG!B171=1,SMG!V171="Yes"),1,0)</f>
        <v>0</v>
      </c>
      <c r="W167">
        <f>IF(AND(SMG!B171=2,SMG!V171="Yes"),1,0)</f>
        <v>0</v>
      </c>
      <c r="X167">
        <f>IF(AND(SMG!B171=3,SMG!V171="Yes"),1,0)</f>
        <v>0</v>
      </c>
      <c r="Y167">
        <f>IF(AND(SMG!B171=4,SMG!V171="Yes"),1,0)</f>
        <v>0</v>
      </c>
      <c r="Z167">
        <f>IF(AND(SMG!B171=5,SMG!V171="Yes"),1,0)</f>
        <v>0</v>
      </c>
      <c r="AA167">
        <f>IF(AND(SMG!B171=6,SMG!V171="Yes"),1,0)</f>
        <v>0</v>
      </c>
      <c r="AB167">
        <f>IF(AND(SMG!B171=7,SMG!V171="Yes"),1,0)</f>
        <v>0</v>
      </c>
      <c r="AC167">
        <f>IF(AND(SMG!B171=8,SMG!V171="Yes"),1,0)</f>
        <v>0</v>
      </c>
      <c r="AE167">
        <f>IF(AND(Rifle!B170=1,Rifle!V170="Yes"),1,0)</f>
        <v>0</v>
      </c>
      <c r="AF167">
        <f>IF(AND(Rifle!B170=2,Rifle!V170="Yes"),1,0)</f>
        <v>0</v>
      </c>
      <c r="AG167">
        <f>IF(AND(Rifle!B170=3,Rifle!V170="Yes"),1,0)</f>
        <v>0</v>
      </c>
      <c r="AH167">
        <f>IF(AND(Rifle!B170=4,Rifle!V170="Yes"),1,0)</f>
        <v>0</v>
      </c>
      <c r="AI167">
        <f>IF(AND(Rifle!B170=5,Rifle!V170="Yes"),1,0)</f>
        <v>0</v>
      </c>
      <c r="AJ167">
        <f>IF(AND(Rifle!B170=6,Rifle!V170="Yes"),1,0)</f>
        <v>0</v>
      </c>
      <c r="AK167">
        <f>IF(AND(Rifle!B170=7,Rifle!V170="Yes"),1,0)</f>
        <v>0</v>
      </c>
      <c r="AL167">
        <f>IF(AND(Rifle!B170=8,Rifle!V170="Yes"),1,0)</f>
        <v>0</v>
      </c>
      <c r="AN167">
        <f>IF(AND('Sniper Rifle'!B170=1,'Sniper Rifle'!V170="Yes"),1,0)</f>
        <v>0</v>
      </c>
      <c r="AO167">
        <f>IF(AND('Sniper Rifle'!B170=2,'Sniper Rifle'!V170="Yes"),1,0)</f>
        <v>0</v>
      </c>
      <c r="AP167">
        <f>IF(AND('Sniper Rifle'!B170=3,'Sniper Rifle'!V170="Yes"),1,0)</f>
        <v>0</v>
      </c>
      <c r="AQ167">
        <f>IF(AND('Sniper Rifle'!B170=4,'Sniper Rifle'!V170="Yes"),1,0)</f>
        <v>0</v>
      </c>
      <c r="AR167">
        <f>IF(AND('Sniper Rifle'!B170=5,'Sniper Rifle'!V170="Yes"),1,0)</f>
        <v>0</v>
      </c>
      <c r="AS167">
        <f>IF(AND('Sniper Rifle'!B170=6,'Sniper Rifle'!V170="Yes"),1,0)</f>
        <v>0</v>
      </c>
      <c r="AT167">
        <f>IF(AND('Sniper Rifle'!B170=7,'Sniper Rifle'!V170="Yes"),1,0)</f>
        <v>0</v>
      </c>
      <c r="AU167">
        <f>IF(AND('Sniper Rifle'!B170=8,'Sniper Rifle'!V170="Yes"),1,0)</f>
        <v>0</v>
      </c>
      <c r="AW167">
        <f>IF(AND('Spacer Rifle'!B170=1,'Spacer Rifle'!V170="Yes"),1,0)</f>
        <v>0</v>
      </c>
      <c r="AX167">
        <f>IF(AND('Spacer Rifle'!B170=2,'Spacer Rifle'!V170="Yes"),1,0)</f>
        <v>0</v>
      </c>
      <c r="AY167">
        <f>IF(AND('Spacer Rifle'!B170=3,'Spacer Rifle'!V170="Yes"),1,0)</f>
        <v>0</v>
      </c>
      <c r="AZ167">
        <f>IF(AND('Spacer Rifle'!B170=4,'Spacer Rifle'!V170="Yes"),1,0)</f>
        <v>0</v>
      </c>
      <c r="BA167">
        <f>IF(AND('Spacer Rifle'!B170=5,'Spacer Rifle'!V170="Yes"),1,0)</f>
        <v>0</v>
      </c>
      <c r="BB167">
        <f>IF(AND('Spacer Rifle'!B170=6,'Spacer Rifle'!V170="Yes"),1,0)</f>
        <v>0</v>
      </c>
      <c r="BC167">
        <f>IF(AND('Spacer Rifle'!B170=7,'Spacer Rifle'!V170="Yes"),1,0)</f>
        <v>0</v>
      </c>
      <c r="BD167">
        <f>IF(AND('Spacer Rifle'!B170=8,'Spacer Rifle'!V170="Yes"),1,0)</f>
        <v>0</v>
      </c>
      <c r="BF167">
        <f>IF(AND(LMG!B171=1,LMG!V171="Yes"),1,0)</f>
        <v>0</v>
      </c>
      <c r="BG167">
        <f>IF(AND(LMG!B171=2,LMG!V171="Yes"),1,0)</f>
        <v>0</v>
      </c>
      <c r="BH167">
        <f>IF(AND(LMG!B171=3,LMG!V171="Yes"),1,0)</f>
        <v>0</v>
      </c>
      <c r="BI167">
        <f>IF(AND(LMG!B171=4,LMG!V171="Yes"),1,0)</f>
        <v>0</v>
      </c>
      <c r="BJ167">
        <f>IF(AND(LMG!B171=5,LMG!V171="Yes"),1,0)</f>
        <v>0</v>
      </c>
      <c r="BK167">
        <f>IF(AND(LMG!B171=6,LMG!V171="Yes"),1,0)</f>
        <v>0</v>
      </c>
      <c r="BL167">
        <f>IF(AND(LMG!B171=7,LMG!V171="Yes"),1,0)</f>
        <v>0</v>
      </c>
      <c r="BM167">
        <f>IF(AND(LMG!B171=8,LMG!V171="Yes"),1,0)</f>
        <v>0</v>
      </c>
      <c r="BO167">
        <f>IF(AND(Shotgun!B171=1,Shotgun!V171="Yes"),1,0)</f>
        <v>0</v>
      </c>
      <c r="BP167">
        <f>IF(AND(Shotgun!B171=2,Shotgun!V171="Yes"),1,0)</f>
        <v>0</v>
      </c>
      <c r="BQ167">
        <f>IF(AND(Shotgun!B171=3,Shotgun!V171="Yes"),1,0)</f>
        <v>0</v>
      </c>
      <c r="BR167">
        <f>IF(AND(Shotgun!B171=4,Shotgun!V171="Yes"),1,0)</f>
        <v>0</v>
      </c>
      <c r="BS167">
        <f>IF(AND(Shotgun!B171=5,Shotgun!V171="Yes"),1,0)</f>
        <v>0</v>
      </c>
      <c r="BT167">
        <f>IF(AND(Shotgun!B171=6,Shotgun!V171="Yes"),1,0)</f>
        <v>0</v>
      </c>
      <c r="BU167">
        <f>IF(AND(Shotgun!B171=7,Shotgun!V171="Yes"),1,0)</f>
        <v>0</v>
      </c>
      <c r="BV167">
        <f>IF(AND(Shotgun!B171=8,Shotgun!V171="Yes"),1,0)</f>
        <v>0</v>
      </c>
      <c r="BX167">
        <f>IF(AND(Melee!B169=1,Melee!S169="Yes"),1,0)</f>
        <v>0</v>
      </c>
      <c r="BY167">
        <f>IF(AND(Melee!B169=2,Melee!S169="Yes"),1,0)</f>
        <v>0</v>
      </c>
      <c r="BZ167">
        <f>IF(AND(Melee!B169=3,Melee!S169="Yes"),1,0)</f>
        <v>0</v>
      </c>
      <c r="CA167">
        <f>IF(AND(Melee!B169=4,Melee!S169="Yes"),1,0)</f>
        <v>0</v>
      </c>
      <c r="CB167">
        <f>IF(AND(Melee!B169=5,Melee!S169="Yes"),1,0)</f>
        <v>0</v>
      </c>
      <c r="CC167">
        <f>IF(AND(Melee!B169=6,Melee!S169="Yes"),1,0)</f>
        <v>0</v>
      </c>
      <c r="CD167">
        <f>IF(AND(Melee!B169=7,Melee!S169="Yes"),1,0)</f>
        <v>0</v>
      </c>
      <c r="CE167">
        <f>IF(AND(Melee!B169=8,Melee!S169="Yes"),1,0)</f>
        <v>0</v>
      </c>
      <c r="CG167">
        <f>IF(AND(Misc!B168=1,Misc!O168="Yes"),1,0)</f>
        <v>0</v>
      </c>
      <c r="CH167">
        <f>IF(AND(Misc!B168=2,Misc!O168="Yes"),1,0)</f>
        <v>0</v>
      </c>
      <c r="CI167">
        <f>IF(AND(Misc!B168=3,Misc!O168="Yes"),1,0)</f>
        <v>0</v>
      </c>
      <c r="CJ167">
        <f>IF(AND(Misc!B168=4,Misc!O168="Yes"),1,0)</f>
        <v>0</v>
      </c>
      <c r="CK167">
        <f>IF(AND(Misc!B168=5,Misc!O168="Yes"),1,0)</f>
        <v>0</v>
      </c>
      <c r="CL167">
        <f>IF(AND(Misc!B168=6,Misc!O168="Yes"),1,0)</f>
        <v>0</v>
      </c>
      <c r="CM167">
        <f>IF(AND(Misc!B168=7,Misc!O168="Yes"),1,0)</f>
        <v>0</v>
      </c>
      <c r="CN167">
        <f>IF(AND(Misc!B168=8,Misc!O168="Yes"),1,0)</f>
        <v>0</v>
      </c>
    </row>
    <row r="168" spans="4:92">
      <c r="D168">
        <f>IF(AND(Handgun!B171=1,Handgun!V171="Yes"),1,0)</f>
        <v>0</v>
      </c>
      <c r="E168">
        <f>IF(AND(Handgun!B171=2,Handgun!V171="Yes"),1,0)</f>
        <v>0</v>
      </c>
      <c r="F168">
        <f>IF(AND(Handgun!B171=3,Handgun!V171="Yes"),1,0)</f>
        <v>0</v>
      </c>
      <c r="G168">
        <f>IF(AND(Handgun!B171=4,Handgun!V171="Yes"),1,0)</f>
        <v>0</v>
      </c>
      <c r="H168">
        <f>IF(AND(Handgun!B171=5,Handgun!V171="Yes"),1,0)</f>
        <v>0</v>
      </c>
      <c r="I168">
        <f>IF(AND(Handgun!B171=6,Handgun!V171="Yes"),1,0)</f>
        <v>0</v>
      </c>
      <c r="J168">
        <f>IF(AND(Handgun!B171=7,Handgun!V171="Yes"),1,0)</f>
        <v>0</v>
      </c>
      <c r="K168">
        <f>IF(AND(Handgun!B171=8,Handgun!V171="Yes"),1,0)</f>
        <v>0</v>
      </c>
      <c r="M168">
        <f>IF(AND(Revolver!B171=1,Revolver!V171="Yes"),1,0)</f>
        <v>0</v>
      </c>
      <c r="N168">
        <f>IF(AND(Revolver!B171=1,Revolver!V171="Yes"),1,0)</f>
        <v>0</v>
      </c>
      <c r="O168">
        <f>IF(AND(Revolver!B171=1,Revolver!V171="Yes"),1,0)</f>
        <v>0</v>
      </c>
      <c r="P168">
        <f>IF(AND(Revolver!B171=1,Revolver!V171="Yes"),1,0)</f>
        <v>0</v>
      </c>
      <c r="Q168">
        <f>IF(AND(Revolver!B171=5,Revolver!V171="Yes"),1,0)</f>
        <v>0</v>
      </c>
      <c r="R168">
        <f>IF(AND(Revolver!B171=6,Revolver!V171="Yes"),1,0)</f>
        <v>0</v>
      </c>
      <c r="S168">
        <f>IF(AND(Revolver!B171=7,Revolver!V171="Yes"),1,0)</f>
        <v>0</v>
      </c>
      <c r="T168">
        <f>IF(AND(Revolver!B171=8,Revolver!V171="Yes"),1,0)</f>
        <v>0</v>
      </c>
      <c r="V168">
        <f>IF(AND(SMG!B172=1,SMG!V172="Yes"),1,0)</f>
        <v>0</v>
      </c>
      <c r="W168">
        <f>IF(AND(SMG!B172=2,SMG!V172="Yes"),1,0)</f>
        <v>0</v>
      </c>
      <c r="X168">
        <f>IF(AND(SMG!B172=3,SMG!V172="Yes"),1,0)</f>
        <v>0</v>
      </c>
      <c r="Y168">
        <f>IF(AND(SMG!B172=4,SMG!V172="Yes"),1,0)</f>
        <v>0</v>
      </c>
      <c r="Z168">
        <f>IF(AND(SMG!B172=5,SMG!V172="Yes"),1,0)</f>
        <v>0</v>
      </c>
      <c r="AA168">
        <f>IF(AND(SMG!B172=6,SMG!V172="Yes"),1,0)</f>
        <v>0</v>
      </c>
      <c r="AB168">
        <f>IF(AND(SMG!B172=7,SMG!V172="Yes"),1,0)</f>
        <v>0</v>
      </c>
      <c r="AC168">
        <f>IF(AND(SMG!B172=8,SMG!V172="Yes"),1,0)</f>
        <v>0</v>
      </c>
      <c r="AE168">
        <f>IF(AND(Rifle!B171=1,Rifle!V171="Yes"),1,0)</f>
        <v>0</v>
      </c>
      <c r="AF168">
        <f>IF(AND(Rifle!B171=2,Rifle!V171="Yes"),1,0)</f>
        <v>0</v>
      </c>
      <c r="AG168">
        <f>IF(AND(Rifle!B171=3,Rifle!V171="Yes"),1,0)</f>
        <v>0</v>
      </c>
      <c r="AH168">
        <f>IF(AND(Rifle!B171=4,Rifle!V171="Yes"),1,0)</f>
        <v>0</v>
      </c>
      <c r="AI168">
        <f>IF(AND(Rifle!B171=5,Rifle!V171="Yes"),1,0)</f>
        <v>0</v>
      </c>
      <c r="AJ168">
        <f>IF(AND(Rifle!B171=6,Rifle!V171="Yes"),1,0)</f>
        <v>0</v>
      </c>
      <c r="AK168">
        <f>IF(AND(Rifle!B171=7,Rifle!V171="Yes"),1,0)</f>
        <v>0</v>
      </c>
      <c r="AL168">
        <f>IF(AND(Rifle!B171=8,Rifle!V171="Yes"),1,0)</f>
        <v>0</v>
      </c>
      <c r="AN168">
        <f>IF(AND('Sniper Rifle'!B171=1,'Sniper Rifle'!V171="Yes"),1,0)</f>
        <v>0</v>
      </c>
      <c r="AO168">
        <f>IF(AND('Sniper Rifle'!B171=2,'Sniper Rifle'!V171="Yes"),1,0)</f>
        <v>0</v>
      </c>
      <c r="AP168">
        <f>IF(AND('Sniper Rifle'!B171=3,'Sniper Rifle'!V171="Yes"),1,0)</f>
        <v>0</v>
      </c>
      <c r="AQ168">
        <f>IF(AND('Sniper Rifle'!B171=4,'Sniper Rifle'!V171="Yes"),1,0)</f>
        <v>0</v>
      </c>
      <c r="AR168">
        <f>IF(AND('Sniper Rifle'!B171=5,'Sniper Rifle'!V171="Yes"),1,0)</f>
        <v>0</v>
      </c>
      <c r="AS168">
        <f>IF(AND('Sniper Rifle'!B171=6,'Sniper Rifle'!V171="Yes"),1,0)</f>
        <v>0</v>
      </c>
      <c r="AT168">
        <f>IF(AND('Sniper Rifle'!B171=7,'Sniper Rifle'!V171="Yes"),1,0)</f>
        <v>0</v>
      </c>
      <c r="AU168">
        <f>IF(AND('Sniper Rifle'!B171=8,'Sniper Rifle'!V171="Yes"),1,0)</f>
        <v>0</v>
      </c>
      <c r="AW168">
        <f>IF(AND('Spacer Rifle'!B171=1,'Spacer Rifle'!V171="Yes"),1,0)</f>
        <v>0</v>
      </c>
      <c r="AX168">
        <f>IF(AND('Spacer Rifle'!B171=2,'Spacer Rifle'!V171="Yes"),1,0)</f>
        <v>0</v>
      </c>
      <c r="AY168">
        <f>IF(AND('Spacer Rifle'!B171=3,'Spacer Rifle'!V171="Yes"),1,0)</f>
        <v>0</v>
      </c>
      <c r="AZ168">
        <f>IF(AND('Spacer Rifle'!B171=4,'Spacer Rifle'!V171="Yes"),1,0)</f>
        <v>0</v>
      </c>
      <c r="BA168">
        <f>IF(AND('Spacer Rifle'!B171=5,'Spacer Rifle'!V171="Yes"),1,0)</f>
        <v>0</v>
      </c>
      <c r="BB168">
        <f>IF(AND('Spacer Rifle'!B171=6,'Spacer Rifle'!V171="Yes"),1,0)</f>
        <v>0</v>
      </c>
      <c r="BC168">
        <f>IF(AND('Spacer Rifle'!B171=7,'Spacer Rifle'!V171="Yes"),1,0)</f>
        <v>0</v>
      </c>
      <c r="BD168">
        <f>IF(AND('Spacer Rifle'!B171=8,'Spacer Rifle'!V171="Yes"),1,0)</f>
        <v>0</v>
      </c>
      <c r="BF168">
        <f>IF(AND(LMG!B172=1,LMG!V172="Yes"),1,0)</f>
        <v>0</v>
      </c>
      <c r="BG168">
        <f>IF(AND(LMG!B172=2,LMG!V172="Yes"),1,0)</f>
        <v>0</v>
      </c>
      <c r="BH168">
        <f>IF(AND(LMG!B172=3,LMG!V172="Yes"),1,0)</f>
        <v>0</v>
      </c>
      <c r="BI168">
        <f>IF(AND(LMG!B172=4,LMG!V172="Yes"),1,0)</f>
        <v>0</v>
      </c>
      <c r="BJ168">
        <f>IF(AND(LMG!B172=5,LMG!V172="Yes"),1,0)</f>
        <v>0</v>
      </c>
      <c r="BK168">
        <f>IF(AND(LMG!B172=6,LMG!V172="Yes"),1,0)</f>
        <v>0</v>
      </c>
      <c r="BL168">
        <f>IF(AND(LMG!B172=7,LMG!V172="Yes"),1,0)</f>
        <v>0</v>
      </c>
      <c r="BM168">
        <f>IF(AND(LMG!B172=8,LMG!V172="Yes"),1,0)</f>
        <v>0</v>
      </c>
      <c r="BO168">
        <f>IF(AND(Shotgun!B172=1,Shotgun!V172="Yes"),1,0)</f>
        <v>0</v>
      </c>
      <c r="BP168">
        <f>IF(AND(Shotgun!B172=2,Shotgun!V172="Yes"),1,0)</f>
        <v>0</v>
      </c>
      <c r="BQ168">
        <f>IF(AND(Shotgun!B172=3,Shotgun!V172="Yes"),1,0)</f>
        <v>0</v>
      </c>
      <c r="BR168">
        <f>IF(AND(Shotgun!B172=4,Shotgun!V172="Yes"),1,0)</f>
        <v>0</v>
      </c>
      <c r="BS168">
        <f>IF(AND(Shotgun!B172=5,Shotgun!V172="Yes"),1,0)</f>
        <v>0</v>
      </c>
      <c r="BT168">
        <f>IF(AND(Shotgun!B172=6,Shotgun!V172="Yes"),1,0)</f>
        <v>0</v>
      </c>
      <c r="BU168">
        <f>IF(AND(Shotgun!B172=7,Shotgun!V172="Yes"),1,0)</f>
        <v>0</v>
      </c>
      <c r="BV168">
        <f>IF(AND(Shotgun!B172=8,Shotgun!V172="Yes"),1,0)</f>
        <v>0</v>
      </c>
      <c r="BX168">
        <f>IF(AND(Melee!B170=1,Melee!S170="Yes"),1,0)</f>
        <v>0</v>
      </c>
      <c r="BY168">
        <f>IF(AND(Melee!B170=2,Melee!S170="Yes"),1,0)</f>
        <v>0</v>
      </c>
      <c r="BZ168">
        <f>IF(AND(Melee!B170=3,Melee!S170="Yes"),1,0)</f>
        <v>0</v>
      </c>
      <c r="CA168">
        <f>IF(AND(Melee!B170=4,Melee!S170="Yes"),1,0)</f>
        <v>0</v>
      </c>
      <c r="CB168">
        <f>IF(AND(Melee!B170=5,Melee!S170="Yes"),1,0)</f>
        <v>0</v>
      </c>
      <c r="CC168">
        <f>IF(AND(Melee!B170=6,Melee!S170="Yes"),1,0)</f>
        <v>0</v>
      </c>
      <c r="CD168">
        <f>IF(AND(Melee!B170=7,Melee!S170="Yes"),1,0)</f>
        <v>0</v>
      </c>
      <c r="CE168">
        <f>IF(AND(Melee!B170=8,Melee!S170="Yes"),1,0)</f>
        <v>0</v>
      </c>
      <c r="CG168">
        <f>IF(AND(Misc!B169=1,Misc!O169="Yes"),1,0)</f>
        <v>0</v>
      </c>
      <c r="CH168">
        <f>IF(AND(Misc!B169=2,Misc!O169="Yes"),1,0)</f>
        <v>0</v>
      </c>
      <c r="CI168">
        <f>IF(AND(Misc!B169=3,Misc!O169="Yes"),1,0)</f>
        <v>0</v>
      </c>
      <c r="CJ168">
        <f>IF(AND(Misc!B169=4,Misc!O169="Yes"),1,0)</f>
        <v>0</v>
      </c>
      <c r="CK168">
        <f>IF(AND(Misc!B169=5,Misc!O169="Yes"),1,0)</f>
        <v>0</v>
      </c>
      <c r="CL168">
        <f>IF(AND(Misc!B169=6,Misc!O169="Yes"),1,0)</f>
        <v>0</v>
      </c>
      <c r="CM168">
        <f>IF(AND(Misc!B169=7,Misc!O169="Yes"),1,0)</f>
        <v>0</v>
      </c>
      <c r="CN168">
        <f>IF(AND(Misc!B169=8,Misc!O169="Yes"),1,0)</f>
        <v>0</v>
      </c>
    </row>
    <row r="169" spans="4:92">
      <c r="D169">
        <f>IF(AND(Handgun!B172=1,Handgun!V172="Yes"),1,0)</f>
        <v>0</v>
      </c>
      <c r="E169">
        <f>IF(AND(Handgun!B172=2,Handgun!V172="Yes"),1,0)</f>
        <v>0</v>
      </c>
      <c r="F169">
        <f>IF(AND(Handgun!B172=3,Handgun!V172="Yes"),1,0)</f>
        <v>0</v>
      </c>
      <c r="G169">
        <f>IF(AND(Handgun!B172=4,Handgun!V172="Yes"),1,0)</f>
        <v>0</v>
      </c>
      <c r="H169">
        <f>IF(AND(Handgun!B172=5,Handgun!V172="Yes"),1,0)</f>
        <v>0</v>
      </c>
      <c r="I169">
        <f>IF(AND(Handgun!B172=6,Handgun!V172="Yes"),1,0)</f>
        <v>0</v>
      </c>
      <c r="J169">
        <f>IF(AND(Handgun!B172=7,Handgun!V172="Yes"),1,0)</f>
        <v>0</v>
      </c>
      <c r="K169">
        <f>IF(AND(Handgun!B172=8,Handgun!V172="Yes"),1,0)</f>
        <v>0</v>
      </c>
      <c r="M169">
        <f>IF(AND(Revolver!B172=1,Revolver!V172="Yes"),1,0)</f>
        <v>0</v>
      </c>
      <c r="N169">
        <f>IF(AND(Revolver!B172=1,Revolver!V172="Yes"),1,0)</f>
        <v>0</v>
      </c>
      <c r="O169">
        <f>IF(AND(Revolver!B172=1,Revolver!V172="Yes"),1,0)</f>
        <v>0</v>
      </c>
      <c r="P169">
        <f>IF(AND(Revolver!B172=1,Revolver!V172="Yes"),1,0)</f>
        <v>0</v>
      </c>
      <c r="Q169">
        <f>IF(AND(Revolver!B172=5,Revolver!V172="Yes"),1,0)</f>
        <v>0</v>
      </c>
      <c r="R169">
        <f>IF(AND(Revolver!B172=6,Revolver!V172="Yes"),1,0)</f>
        <v>0</v>
      </c>
      <c r="S169">
        <f>IF(AND(Revolver!B172=7,Revolver!V172="Yes"),1,0)</f>
        <v>0</v>
      </c>
      <c r="T169">
        <f>IF(AND(Revolver!B172=8,Revolver!V172="Yes"),1,0)</f>
        <v>0</v>
      </c>
      <c r="V169">
        <f>IF(AND(SMG!B173=1,SMG!V173="Yes"),1,0)</f>
        <v>0</v>
      </c>
      <c r="W169">
        <f>IF(AND(SMG!B173=2,SMG!V173="Yes"),1,0)</f>
        <v>0</v>
      </c>
      <c r="X169">
        <f>IF(AND(SMG!B173=3,SMG!V173="Yes"),1,0)</f>
        <v>0</v>
      </c>
      <c r="Y169">
        <f>IF(AND(SMG!B173=4,SMG!V173="Yes"),1,0)</f>
        <v>0</v>
      </c>
      <c r="Z169">
        <f>IF(AND(SMG!B173=5,SMG!V173="Yes"),1,0)</f>
        <v>0</v>
      </c>
      <c r="AA169">
        <f>IF(AND(SMG!B173=6,SMG!V173="Yes"),1,0)</f>
        <v>0</v>
      </c>
      <c r="AB169">
        <f>IF(AND(SMG!B173=7,SMG!V173="Yes"),1,0)</f>
        <v>0</v>
      </c>
      <c r="AC169">
        <f>IF(AND(SMG!B173=8,SMG!V173="Yes"),1,0)</f>
        <v>0</v>
      </c>
      <c r="AE169">
        <f>IF(AND(Rifle!B172=1,Rifle!V172="Yes"),1,0)</f>
        <v>0</v>
      </c>
      <c r="AF169">
        <f>IF(AND(Rifle!B172=2,Rifle!V172="Yes"),1,0)</f>
        <v>0</v>
      </c>
      <c r="AG169">
        <f>IF(AND(Rifle!B172=3,Rifle!V172="Yes"),1,0)</f>
        <v>0</v>
      </c>
      <c r="AH169">
        <f>IF(AND(Rifle!B172=4,Rifle!V172="Yes"),1,0)</f>
        <v>0</v>
      </c>
      <c r="AI169">
        <f>IF(AND(Rifle!B172=5,Rifle!V172="Yes"),1,0)</f>
        <v>0</v>
      </c>
      <c r="AJ169">
        <f>IF(AND(Rifle!B172=6,Rifle!V172="Yes"),1,0)</f>
        <v>0</v>
      </c>
      <c r="AK169">
        <f>IF(AND(Rifle!B172=7,Rifle!V172="Yes"),1,0)</f>
        <v>0</v>
      </c>
      <c r="AL169">
        <f>IF(AND(Rifle!B172=8,Rifle!V172="Yes"),1,0)</f>
        <v>0</v>
      </c>
      <c r="AN169">
        <f>IF(AND('Sniper Rifle'!B172=1,'Sniper Rifle'!V172="Yes"),1,0)</f>
        <v>0</v>
      </c>
      <c r="AO169">
        <f>IF(AND('Sniper Rifle'!B172=2,'Sniper Rifle'!V172="Yes"),1,0)</f>
        <v>0</v>
      </c>
      <c r="AP169">
        <f>IF(AND('Sniper Rifle'!B172=3,'Sniper Rifle'!V172="Yes"),1,0)</f>
        <v>0</v>
      </c>
      <c r="AQ169">
        <f>IF(AND('Sniper Rifle'!B172=4,'Sniper Rifle'!V172="Yes"),1,0)</f>
        <v>0</v>
      </c>
      <c r="AR169">
        <f>IF(AND('Sniper Rifle'!B172=5,'Sniper Rifle'!V172="Yes"),1,0)</f>
        <v>0</v>
      </c>
      <c r="AS169">
        <f>IF(AND('Sniper Rifle'!B172=6,'Sniper Rifle'!V172="Yes"),1,0)</f>
        <v>0</v>
      </c>
      <c r="AT169">
        <f>IF(AND('Sniper Rifle'!B172=7,'Sniper Rifle'!V172="Yes"),1,0)</f>
        <v>0</v>
      </c>
      <c r="AU169">
        <f>IF(AND('Sniper Rifle'!B172=8,'Sniper Rifle'!V172="Yes"),1,0)</f>
        <v>0</v>
      </c>
      <c r="AW169">
        <f>IF(AND('Spacer Rifle'!B172=1,'Spacer Rifle'!V172="Yes"),1,0)</f>
        <v>0</v>
      </c>
      <c r="AX169">
        <f>IF(AND('Spacer Rifle'!B172=2,'Spacer Rifle'!V172="Yes"),1,0)</f>
        <v>0</v>
      </c>
      <c r="AY169">
        <f>IF(AND('Spacer Rifle'!B172=3,'Spacer Rifle'!V172="Yes"),1,0)</f>
        <v>0</v>
      </c>
      <c r="AZ169">
        <f>IF(AND('Spacer Rifle'!B172=4,'Spacer Rifle'!V172="Yes"),1,0)</f>
        <v>0</v>
      </c>
      <c r="BA169">
        <f>IF(AND('Spacer Rifle'!B172=5,'Spacer Rifle'!V172="Yes"),1,0)</f>
        <v>0</v>
      </c>
      <c r="BB169">
        <f>IF(AND('Spacer Rifle'!B172=6,'Spacer Rifle'!V172="Yes"),1,0)</f>
        <v>0</v>
      </c>
      <c r="BC169">
        <f>IF(AND('Spacer Rifle'!B172=7,'Spacer Rifle'!V172="Yes"),1,0)</f>
        <v>0</v>
      </c>
      <c r="BD169">
        <f>IF(AND('Spacer Rifle'!B172=8,'Spacer Rifle'!V172="Yes"),1,0)</f>
        <v>0</v>
      </c>
      <c r="BF169">
        <f>IF(AND(LMG!B173=1,LMG!V173="Yes"),1,0)</f>
        <v>0</v>
      </c>
      <c r="BG169">
        <f>IF(AND(LMG!B173=2,LMG!V173="Yes"),1,0)</f>
        <v>0</v>
      </c>
      <c r="BH169">
        <f>IF(AND(LMG!B173=3,LMG!V173="Yes"),1,0)</f>
        <v>0</v>
      </c>
      <c r="BI169">
        <f>IF(AND(LMG!B173=4,LMG!V173="Yes"),1,0)</f>
        <v>0</v>
      </c>
      <c r="BJ169">
        <f>IF(AND(LMG!B173=5,LMG!V173="Yes"),1,0)</f>
        <v>0</v>
      </c>
      <c r="BK169">
        <f>IF(AND(LMG!B173=6,LMG!V173="Yes"),1,0)</f>
        <v>0</v>
      </c>
      <c r="BL169">
        <f>IF(AND(LMG!B173=7,LMG!V173="Yes"),1,0)</f>
        <v>0</v>
      </c>
      <c r="BM169">
        <f>IF(AND(LMG!B173=8,LMG!V173="Yes"),1,0)</f>
        <v>0</v>
      </c>
      <c r="BO169">
        <f>IF(AND(Shotgun!B173=1,Shotgun!V173="Yes"),1,0)</f>
        <v>0</v>
      </c>
      <c r="BP169">
        <f>IF(AND(Shotgun!B173=2,Shotgun!V173="Yes"),1,0)</f>
        <v>0</v>
      </c>
      <c r="BQ169">
        <f>IF(AND(Shotgun!B173=3,Shotgun!V173="Yes"),1,0)</f>
        <v>0</v>
      </c>
      <c r="BR169">
        <f>IF(AND(Shotgun!B173=4,Shotgun!V173="Yes"),1,0)</f>
        <v>0</v>
      </c>
      <c r="BS169">
        <f>IF(AND(Shotgun!B173=5,Shotgun!V173="Yes"),1,0)</f>
        <v>0</v>
      </c>
      <c r="BT169">
        <f>IF(AND(Shotgun!B173=6,Shotgun!V173="Yes"),1,0)</f>
        <v>0</v>
      </c>
      <c r="BU169">
        <f>IF(AND(Shotgun!B173=7,Shotgun!V173="Yes"),1,0)</f>
        <v>0</v>
      </c>
      <c r="BV169">
        <f>IF(AND(Shotgun!B173=8,Shotgun!V173="Yes"),1,0)</f>
        <v>0</v>
      </c>
      <c r="BX169">
        <f>IF(AND(Melee!B171=1,Melee!S171="Yes"),1,0)</f>
        <v>0</v>
      </c>
      <c r="BY169">
        <f>IF(AND(Melee!B171=2,Melee!S171="Yes"),1,0)</f>
        <v>0</v>
      </c>
      <c r="BZ169">
        <f>IF(AND(Melee!B171=3,Melee!S171="Yes"),1,0)</f>
        <v>0</v>
      </c>
      <c r="CA169">
        <f>IF(AND(Melee!B171=4,Melee!S171="Yes"),1,0)</f>
        <v>0</v>
      </c>
      <c r="CB169">
        <f>IF(AND(Melee!B171=5,Melee!S171="Yes"),1,0)</f>
        <v>0</v>
      </c>
      <c r="CC169">
        <f>IF(AND(Melee!B171=6,Melee!S171="Yes"),1,0)</f>
        <v>0</v>
      </c>
      <c r="CD169">
        <f>IF(AND(Melee!B171=7,Melee!S171="Yes"),1,0)</f>
        <v>0</v>
      </c>
      <c r="CE169">
        <f>IF(AND(Melee!B171=8,Melee!S171="Yes"),1,0)</f>
        <v>0</v>
      </c>
      <c r="CG169">
        <f>IF(AND(Misc!B170=1,Misc!O170="Yes"),1,0)</f>
        <v>0</v>
      </c>
      <c r="CH169">
        <f>IF(AND(Misc!B170=2,Misc!O170="Yes"),1,0)</f>
        <v>0</v>
      </c>
      <c r="CI169">
        <f>IF(AND(Misc!B170=3,Misc!O170="Yes"),1,0)</f>
        <v>0</v>
      </c>
      <c r="CJ169">
        <f>IF(AND(Misc!B170=4,Misc!O170="Yes"),1,0)</f>
        <v>0</v>
      </c>
      <c r="CK169">
        <f>IF(AND(Misc!B170=5,Misc!O170="Yes"),1,0)</f>
        <v>0</v>
      </c>
      <c r="CL169">
        <f>IF(AND(Misc!B170=6,Misc!O170="Yes"),1,0)</f>
        <v>0</v>
      </c>
      <c r="CM169">
        <f>IF(AND(Misc!B170=7,Misc!O170="Yes"),1,0)</f>
        <v>0</v>
      </c>
      <c r="CN169">
        <f>IF(AND(Misc!B170=8,Misc!O170="Yes"),1,0)</f>
        <v>0</v>
      </c>
    </row>
    <row r="170" spans="4:92">
      <c r="D170">
        <f>IF(AND(Handgun!B173=1,Handgun!V173="Yes"),1,0)</f>
        <v>0</v>
      </c>
      <c r="E170">
        <f>IF(AND(Handgun!B173=2,Handgun!V173="Yes"),1,0)</f>
        <v>0</v>
      </c>
      <c r="F170">
        <f>IF(AND(Handgun!B173=3,Handgun!V173="Yes"),1,0)</f>
        <v>0</v>
      </c>
      <c r="G170">
        <f>IF(AND(Handgun!B173=4,Handgun!V173="Yes"),1,0)</f>
        <v>0</v>
      </c>
      <c r="H170">
        <f>IF(AND(Handgun!B173=5,Handgun!V173="Yes"),1,0)</f>
        <v>0</v>
      </c>
      <c r="I170">
        <f>IF(AND(Handgun!B173=6,Handgun!V173="Yes"),1,0)</f>
        <v>0</v>
      </c>
      <c r="J170">
        <f>IF(AND(Handgun!B173=7,Handgun!V173="Yes"),1,0)</f>
        <v>0</v>
      </c>
      <c r="K170">
        <f>IF(AND(Handgun!B173=8,Handgun!V173="Yes"),1,0)</f>
        <v>0</v>
      </c>
      <c r="M170">
        <f>IF(AND(Revolver!B173=1,Revolver!V173="Yes"),1,0)</f>
        <v>0</v>
      </c>
      <c r="N170">
        <f>IF(AND(Revolver!B173=1,Revolver!V173="Yes"),1,0)</f>
        <v>0</v>
      </c>
      <c r="O170">
        <f>IF(AND(Revolver!B173=1,Revolver!V173="Yes"),1,0)</f>
        <v>0</v>
      </c>
      <c r="P170">
        <f>IF(AND(Revolver!B173=1,Revolver!V173="Yes"),1,0)</f>
        <v>0</v>
      </c>
      <c r="Q170">
        <f>IF(AND(Revolver!B173=5,Revolver!V173="Yes"),1,0)</f>
        <v>0</v>
      </c>
      <c r="R170">
        <f>IF(AND(Revolver!B173=6,Revolver!V173="Yes"),1,0)</f>
        <v>0</v>
      </c>
      <c r="S170">
        <f>IF(AND(Revolver!B173=7,Revolver!V173="Yes"),1,0)</f>
        <v>0</v>
      </c>
      <c r="T170">
        <f>IF(AND(Revolver!B173=8,Revolver!V173="Yes"),1,0)</f>
        <v>0</v>
      </c>
      <c r="V170">
        <f>IF(AND(SMG!B174=1,SMG!V174="Yes"),1,0)</f>
        <v>0</v>
      </c>
      <c r="W170">
        <f>IF(AND(SMG!B174=2,SMG!V174="Yes"),1,0)</f>
        <v>0</v>
      </c>
      <c r="X170">
        <f>IF(AND(SMG!B174=3,SMG!V174="Yes"),1,0)</f>
        <v>0</v>
      </c>
      <c r="Y170">
        <f>IF(AND(SMG!B174=4,SMG!V174="Yes"),1,0)</f>
        <v>0</v>
      </c>
      <c r="Z170">
        <f>IF(AND(SMG!B174=5,SMG!V174="Yes"),1,0)</f>
        <v>0</v>
      </c>
      <c r="AA170">
        <f>IF(AND(SMG!B174=6,SMG!V174="Yes"),1,0)</f>
        <v>0</v>
      </c>
      <c r="AB170">
        <f>IF(AND(SMG!B174=7,SMG!V174="Yes"),1,0)</f>
        <v>0</v>
      </c>
      <c r="AC170">
        <f>IF(AND(SMG!B174=8,SMG!V174="Yes"),1,0)</f>
        <v>0</v>
      </c>
      <c r="AE170">
        <f>IF(AND(Rifle!B173=1,Rifle!V173="Yes"),1,0)</f>
        <v>0</v>
      </c>
      <c r="AF170">
        <f>IF(AND(Rifle!B173=2,Rifle!V173="Yes"),1,0)</f>
        <v>0</v>
      </c>
      <c r="AG170">
        <f>IF(AND(Rifle!B173=3,Rifle!V173="Yes"),1,0)</f>
        <v>0</v>
      </c>
      <c r="AH170">
        <f>IF(AND(Rifle!B173=4,Rifle!V173="Yes"),1,0)</f>
        <v>0</v>
      </c>
      <c r="AI170">
        <f>IF(AND(Rifle!B173=5,Rifle!V173="Yes"),1,0)</f>
        <v>0</v>
      </c>
      <c r="AJ170">
        <f>IF(AND(Rifle!B173=6,Rifle!V173="Yes"),1,0)</f>
        <v>0</v>
      </c>
      <c r="AK170">
        <f>IF(AND(Rifle!B173=7,Rifle!V173="Yes"),1,0)</f>
        <v>0</v>
      </c>
      <c r="AL170">
        <f>IF(AND(Rifle!B173=8,Rifle!V173="Yes"),1,0)</f>
        <v>0</v>
      </c>
      <c r="AN170">
        <f>IF(AND('Sniper Rifle'!B173=1,'Sniper Rifle'!V173="Yes"),1,0)</f>
        <v>0</v>
      </c>
      <c r="AO170">
        <f>IF(AND('Sniper Rifle'!B173=2,'Sniper Rifle'!V173="Yes"),1,0)</f>
        <v>0</v>
      </c>
      <c r="AP170">
        <f>IF(AND('Sniper Rifle'!B173=3,'Sniper Rifle'!V173="Yes"),1,0)</f>
        <v>0</v>
      </c>
      <c r="AQ170">
        <f>IF(AND('Sniper Rifle'!B173=4,'Sniper Rifle'!V173="Yes"),1,0)</f>
        <v>0</v>
      </c>
      <c r="AR170">
        <f>IF(AND('Sniper Rifle'!B173=5,'Sniper Rifle'!V173="Yes"),1,0)</f>
        <v>0</v>
      </c>
      <c r="AS170">
        <f>IF(AND('Sniper Rifle'!B173=6,'Sniper Rifle'!V173="Yes"),1,0)</f>
        <v>0</v>
      </c>
      <c r="AT170">
        <f>IF(AND('Sniper Rifle'!B173=7,'Sniper Rifle'!V173="Yes"),1,0)</f>
        <v>0</v>
      </c>
      <c r="AU170">
        <f>IF(AND('Sniper Rifle'!B173=8,'Sniper Rifle'!V173="Yes"),1,0)</f>
        <v>0</v>
      </c>
      <c r="AW170">
        <f>IF(AND('Spacer Rifle'!B173=1,'Spacer Rifle'!V173="Yes"),1,0)</f>
        <v>0</v>
      </c>
      <c r="AX170">
        <f>IF(AND('Spacer Rifle'!B173=2,'Spacer Rifle'!V173="Yes"),1,0)</f>
        <v>0</v>
      </c>
      <c r="AY170">
        <f>IF(AND('Spacer Rifle'!B173=3,'Spacer Rifle'!V173="Yes"),1,0)</f>
        <v>0</v>
      </c>
      <c r="AZ170">
        <f>IF(AND('Spacer Rifle'!B173=4,'Spacer Rifle'!V173="Yes"),1,0)</f>
        <v>0</v>
      </c>
      <c r="BA170">
        <f>IF(AND('Spacer Rifle'!B173=5,'Spacer Rifle'!V173="Yes"),1,0)</f>
        <v>0</v>
      </c>
      <c r="BB170">
        <f>IF(AND('Spacer Rifle'!B173=6,'Spacer Rifle'!V173="Yes"),1,0)</f>
        <v>0</v>
      </c>
      <c r="BC170">
        <f>IF(AND('Spacer Rifle'!B173=7,'Spacer Rifle'!V173="Yes"),1,0)</f>
        <v>0</v>
      </c>
      <c r="BD170">
        <f>IF(AND('Spacer Rifle'!B173=8,'Spacer Rifle'!V173="Yes"),1,0)</f>
        <v>0</v>
      </c>
      <c r="BF170">
        <f>IF(AND(LMG!B174=1,LMG!V174="Yes"),1,0)</f>
        <v>0</v>
      </c>
      <c r="BG170">
        <f>IF(AND(LMG!B174=2,LMG!V174="Yes"),1,0)</f>
        <v>0</v>
      </c>
      <c r="BH170">
        <f>IF(AND(LMG!B174=3,LMG!V174="Yes"),1,0)</f>
        <v>0</v>
      </c>
      <c r="BI170">
        <f>IF(AND(LMG!B174=4,LMG!V174="Yes"),1,0)</f>
        <v>0</v>
      </c>
      <c r="BJ170">
        <f>IF(AND(LMG!B174=5,LMG!V174="Yes"),1,0)</f>
        <v>0</v>
      </c>
      <c r="BK170">
        <f>IF(AND(LMG!B174=6,LMG!V174="Yes"),1,0)</f>
        <v>0</v>
      </c>
      <c r="BL170">
        <f>IF(AND(LMG!B174=7,LMG!V174="Yes"),1,0)</f>
        <v>0</v>
      </c>
      <c r="BM170">
        <f>IF(AND(LMG!B174=8,LMG!V174="Yes"),1,0)</f>
        <v>0</v>
      </c>
      <c r="BO170">
        <f>IF(AND(Shotgun!B174=1,Shotgun!V174="Yes"),1,0)</f>
        <v>0</v>
      </c>
      <c r="BP170">
        <f>IF(AND(Shotgun!B174=2,Shotgun!V174="Yes"),1,0)</f>
        <v>0</v>
      </c>
      <c r="BQ170">
        <f>IF(AND(Shotgun!B174=3,Shotgun!V174="Yes"),1,0)</f>
        <v>0</v>
      </c>
      <c r="BR170">
        <f>IF(AND(Shotgun!B174=4,Shotgun!V174="Yes"),1,0)</f>
        <v>0</v>
      </c>
      <c r="BS170">
        <f>IF(AND(Shotgun!B174=5,Shotgun!V174="Yes"),1,0)</f>
        <v>0</v>
      </c>
      <c r="BT170">
        <f>IF(AND(Shotgun!B174=6,Shotgun!V174="Yes"),1,0)</f>
        <v>0</v>
      </c>
      <c r="BU170">
        <f>IF(AND(Shotgun!B174=7,Shotgun!V174="Yes"),1,0)</f>
        <v>0</v>
      </c>
      <c r="BV170">
        <f>IF(AND(Shotgun!B174=8,Shotgun!V174="Yes"),1,0)</f>
        <v>0</v>
      </c>
      <c r="BX170">
        <f>IF(AND(Melee!B172=1,Melee!S172="Yes"),1,0)</f>
        <v>0</v>
      </c>
      <c r="BY170">
        <f>IF(AND(Melee!B172=2,Melee!S172="Yes"),1,0)</f>
        <v>0</v>
      </c>
      <c r="BZ170">
        <f>IF(AND(Melee!B172=3,Melee!S172="Yes"),1,0)</f>
        <v>0</v>
      </c>
      <c r="CA170">
        <f>IF(AND(Melee!B172=4,Melee!S172="Yes"),1,0)</f>
        <v>0</v>
      </c>
      <c r="CB170">
        <f>IF(AND(Melee!B172=5,Melee!S172="Yes"),1,0)</f>
        <v>0</v>
      </c>
      <c r="CC170">
        <f>IF(AND(Melee!B172=6,Melee!S172="Yes"),1,0)</f>
        <v>0</v>
      </c>
      <c r="CD170">
        <f>IF(AND(Melee!B172=7,Melee!S172="Yes"),1,0)</f>
        <v>0</v>
      </c>
      <c r="CE170">
        <f>IF(AND(Melee!B172=8,Melee!S172="Yes"),1,0)</f>
        <v>0</v>
      </c>
      <c r="CG170">
        <f>IF(AND(Misc!B171=1,Misc!O171="Yes"),1,0)</f>
        <v>0</v>
      </c>
      <c r="CH170">
        <f>IF(AND(Misc!B171=2,Misc!O171="Yes"),1,0)</f>
        <v>0</v>
      </c>
      <c r="CI170">
        <f>IF(AND(Misc!B171=3,Misc!O171="Yes"),1,0)</f>
        <v>0</v>
      </c>
      <c r="CJ170">
        <f>IF(AND(Misc!B171=4,Misc!O171="Yes"),1,0)</f>
        <v>0</v>
      </c>
      <c r="CK170">
        <f>IF(AND(Misc!B171=5,Misc!O171="Yes"),1,0)</f>
        <v>0</v>
      </c>
      <c r="CL170">
        <f>IF(AND(Misc!B171=6,Misc!O171="Yes"),1,0)</f>
        <v>0</v>
      </c>
      <c r="CM170">
        <f>IF(AND(Misc!B171=7,Misc!O171="Yes"),1,0)</f>
        <v>0</v>
      </c>
      <c r="CN170">
        <f>IF(AND(Misc!B171=8,Misc!O171="Yes"),1,0)</f>
        <v>0</v>
      </c>
    </row>
    <row r="171" spans="4:92">
      <c r="D171">
        <f>IF(AND(Handgun!B174=1,Handgun!V174="Yes"),1,0)</f>
        <v>0</v>
      </c>
      <c r="E171">
        <f>IF(AND(Handgun!B174=2,Handgun!V174="Yes"),1,0)</f>
        <v>0</v>
      </c>
      <c r="F171">
        <f>IF(AND(Handgun!B174=3,Handgun!V174="Yes"),1,0)</f>
        <v>0</v>
      </c>
      <c r="G171">
        <f>IF(AND(Handgun!B174=4,Handgun!V174="Yes"),1,0)</f>
        <v>0</v>
      </c>
      <c r="H171">
        <f>IF(AND(Handgun!B174=5,Handgun!V174="Yes"),1,0)</f>
        <v>0</v>
      </c>
      <c r="I171">
        <f>IF(AND(Handgun!B174=6,Handgun!V174="Yes"),1,0)</f>
        <v>0</v>
      </c>
      <c r="J171">
        <f>IF(AND(Handgun!B174=7,Handgun!V174="Yes"),1,0)</f>
        <v>0</v>
      </c>
      <c r="K171">
        <f>IF(AND(Handgun!B174=8,Handgun!V174="Yes"),1,0)</f>
        <v>0</v>
      </c>
      <c r="M171">
        <f>IF(AND(Revolver!B174=1,Revolver!V174="Yes"),1,0)</f>
        <v>0</v>
      </c>
      <c r="N171">
        <f>IF(AND(Revolver!B174=1,Revolver!V174="Yes"),1,0)</f>
        <v>0</v>
      </c>
      <c r="O171">
        <f>IF(AND(Revolver!B174=1,Revolver!V174="Yes"),1,0)</f>
        <v>0</v>
      </c>
      <c r="P171">
        <f>IF(AND(Revolver!B174=1,Revolver!V174="Yes"),1,0)</f>
        <v>0</v>
      </c>
      <c r="Q171">
        <f>IF(AND(Revolver!B174=5,Revolver!V174="Yes"),1,0)</f>
        <v>0</v>
      </c>
      <c r="R171">
        <f>IF(AND(Revolver!B174=6,Revolver!V174="Yes"),1,0)</f>
        <v>0</v>
      </c>
      <c r="S171">
        <f>IF(AND(Revolver!B174=7,Revolver!V174="Yes"),1,0)</f>
        <v>0</v>
      </c>
      <c r="T171">
        <f>IF(AND(Revolver!B174=8,Revolver!V174="Yes"),1,0)</f>
        <v>0</v>
      </c>
      <c r="V171">
        <f>IF(AND(SMG!B175=1,SMG!V175="Yes"),1,0)</f>
        <v>0</v>
      </c>
      <c r="W171">
        <f>IF(AND(SMG!B175=2,SMG!V175="Yes"),1,0)</f>
        <v>0</v>
      </c>
      <c r="X171">
        <f>IF(AND(SMG!B175=3,SMG!V175="Yes"),1,0)</f>
        <v>0</v>
      </c>
      <c r="Y171">
        <f>IF(AND(SMG!B175=4,SMG!V175="Yes"),1,0)</f>
        <v>0</v>
      </c>
      <c r="Z171">
        <f>IF(AND(SMG!B175=5,SMG!V175="Yes"),1,0)</f>
        <v>0</v>
      </c>
      <c r="AA171">
        <f>IF(AND(SMG!B175=6,SMG!V175="Yes"),1,0)</f>
        <v>0</v>
      </c>
      <c r="AB171">
        <f>IF(AND(SMG!B175=7,SMG!V175="Yes"),1,0)</f>
        <v>0</v>
      </c>
      <c r="AC171">
        <f>IF(AND(SMG!B175=8,SMG!V175="Yes"),1,0)</f>
        <v>0</v>
      </c>
      <c r="AE171">
        <f>IF(AND(Rifle!B174=1,Rifle!V174="Yes"),1,0)</f>
        <v>0</v>
      </c>
      <c r="AF171">
        <f>IF(AND(Rifle!B174=2,Rifle!V174="Yes"),1,0)</f>
        <v>0</v>
      </c>
      <c r="AG171">
        <f>IF(AND(Rifle!B174=3,Rifle!V174="Yes"),1,0)</f>
        <v>0</v>
      </c>
      <c r="AH171">
        <f>IF(AND(Rifle!B174=4,Rifle!V174="Yes"),1,0)</f>
        <v>0</v>
      </c>
      <c r="AI171">
        <f>IF(AND(Rifle!B174=5,Rifle!V174="Yes"),1,0)</f>
        <v>0</v>
      </c>
      <c r="AJ171">
        <f>IF(AND(Rifle!B174=6,Rifle!V174="Yes"),1,0)</f>
        <v>0</v>
      </c>
      <c r="AK171">
        <f>IF(AND(Rifle!B174=7,Rifle!V174="Yes"),1,0)</f>
        <v>0</v>
      </c>
      <c r="AL171">
        <f>IF(AND(Rifle!B174=8,Rifle!V174="Yes"),1,0)</f>
        <v>0</v>
      </c>
      <c r="AN171">
        <f>IF(AND('Sniper Rifle'!B174=1,'Sniper Rifle'!V174="Yes"),1,0)</f>
        <v>0</v>
      </c>
      <c r="AO171">
        <f>IF(AND('Sniper Rifle'!B174=2,'Sniper Rifle'!V174="Yes"),1,0)</f>
        <v>0</v>
      </c>
      <c r="AP171">
        <f>IF(AND('Sniper Rifle'!B174=3,'Sniper Rifle'!V174="Yes"),1,0)</f>
        <v>0</v>
      </c>
      <c r="AQ171">
        <f>IF(AND('Sniper Rifle'!B174=4,'Sniper Rifle'!V174="Yes"),1,0)</f>
        <v>0</v>
      </c>
      <c r="AR171">
        <f>IF(AND('Sniper Rifle'!B174=5,'Sniper Rifle'!V174="Yes"),1,0)</f>
        <v>0</v>
      </c>
      <c r="AS171">
        <f>IF(AND('Sniper Rifle'!B174=6,'Sniper Rifle'!V174="Yes"),1,0)</f>
        <v>0</v>
      </c>
      <c r="AT171">
        <f>IF(AND('Sniper Rifle'!B174=7,'Sniper Rifle'!V174="Yes"),1,0)</f>
        <v>0</v>
      </c>
      <c r="AU171">
        <f>IF(AND('Sniper Rifle'!B174=8,'Sniper Rifle'!V174="Yes"),1,0)</f>
        <v>0</v>
      </c>
      <c r="AW171">
        <f>IF(AND('Spacer Rifle'!B174=1,'Spacer Rifle'!V174="Yes"),1,0)</f>
        <v>0</v>
      </c>
      <c r="AX171">
        <f>IF(AND('Spacer Rifle'!B174=2,'Spacer Rifle'!V174="Yes"),1,0)</f>
        <v>0</v>
      </c>
      <c r="AY171">
        <f>IF(AND('Spacer Rifle'!B174=3,'Spacer Rifle'!V174="Yes"),1,0)</f>
        <v>0</v>
      </c>
      <c r="AZ171">
        <f>IF(AND('Spacer Rifle'!B174=4,'Spacer Rifle'!V174="Yes"),1,0)</f>
        <v>0</v>
      </c>
      <c r="BA171">
        <f>IF(AND('Spacer Rifle'!B174=5,'Spacer Rifle'!V174="Yes"),1,0)</f>
        <v>0</v>
      </c>
      <c r="BB171">
        <f>IF(AND('Spacer Rifle'!B174=6,'Spacer Rifle'!V174="Yes"),1,0)</f>
        <v>0</v>
      </c>
      <c r="BC171">
        <f>IF(AND('Spacer Rifle'!B174=7,'Spacer Rifle'!V174="Yes"),1,0)</f>
        <v>0</v>
      </c>
      <c r="BD171">
        <f>IF(AND('Spacer Rifle'!B174=8,'Spacer Rifle'!V174="Yes"),1,0)</f>
        <v>0</v>
      </c>
      <c r="BF171">
        <f>IF(AND(LMG!B175=1,LMG!V175="Yes"),1,0)</f>
        <v>0</v>
      </c>
      <c r="BG171">
        <f>IF(AND(LMG!B175=2,LMG!V175="Yes"),1,0)</f>
        <v>0</v>
      </c>
      <c r="BH171">
        <f>IF(AND(LMG!B175=3,LMG!V175="Yes"),1,0)</f>
        <v>0</v>
      </c>
      <c r="BI171">
        <f>IF(AND(LMG!B175=4,LMG!V175="Yes"),1,0)</f>
        <v>0</v>
      </c>
      <c r="BJ171">
        <f>IF(AND(LMG!B175=5,LMG!V175="Yes"),1,0)</f>
        <v>0</v>
      </c>
      <c r="BK171">
        <f>IF(AND(LMG!B175=6,LMG!V175="Yes"),1,0)</f>
        <v>0</v>
      </c>
      <c r="BL171">
        <f>IF(AND(LMG!B175=7,LMG!V175="Yes"),1,0)</f>
        <v>0</v>
      </c>
      <c r="BM171">
        <f>IF(AND(LMG!B175=8,LMG!V175="Yes"),1,0)</f>
        <v>0</v>
      </c>
      <c r="BO171">
        <f>IF(AND(Shotgun!B175=1,Shotgun!V175="Yes"),1,0)</f>
        <v>0</v>
      </c>
      <c r="BP171">
        <f>IF(AND(Shotgun!B175=2,Shotgun!V175="Yes"),1,0)</f>
        <v>0</v>
      </c>
      <c r="BQ171">
        <f>IF(AND(Shotgun!B175=3,Shotgun!V175="Yes"),1,0)</f>
        <v>0</v>
      </c>
      <c r="BR171">
        <f>IF(AND(Shotgun!B175=4,Shotgun!V175="Yes"),1,0)</f>
        <v>0</v>
      </c>
      <c r="BS171">
        <f>IF(AND(Shotgun!B175=5,Shotgun!V175="Yes"),1,0)</f>
        <v>0</v>
      </c>
      <c r="BT171">
        <f>IF(AND(Shotgun!B175=6,Shotgun!V175="Yes"),1,0)</f>
        <v>0</v>
      </c>
      <c r="BU171">
        <f>IF(AND(Shotgun!B175=7,Shotgun!V175="Yes"),1,0)</f>
        <v>0</v>
      </c>
      <c r="BV171">
        <f>IF(AND(Shotgun!B175=8,Shotgun!V175="Yes"),1,0)</f>
        <v>0</v>
      </c>
      <c r="BX171">
        <f>IF(AND(Melee!B173=1,Melee!S173="Yes"),1,0)</f>
        <v>0</v>
      </c>
      <c r="BY171">
        <f>IF(AND(Melee!B173=2,Melee!S173="Yes"),1,0)</f>
        <v>0</v>
      </c>
      <c r="BZ171">
        <f>IF(AND(Melee!B173=3,Melee!S173="Yes"),1,0)</f>
        <v>0</v>
      </c>
      <c r="CA171">
        <f>IF(AND(Melee!B173=4,Melee!S173="Yes"),1,0)</f>
        <v>0</v>
      </c>
      <c r="CB171">
        <f>IF(AND(Melee!B173=5,Melee!S173="Yes"),1,0)</f>
        <v>0</v>
      </c>
      <c r="CC171">
        <f>IF(AND(Melee!B173=6,Melee!S173="Yes"),1,0)</f>
        <v>0</v>
      </c>
      <c r="CD171">
        <f>IF(AND(Melee!B173=7,Melee!S173="Yes"),1,0)</f>
        <v>0</v>
      </c>
      <c r="CE171">
        <f>IF(AND(Melee!B173=8,Melee!S173="Yes"),1,0)</f>
        <v>0</v>
      </c>
      <c r="CG171">
        <f>IF(AND(Misc!B172=1,Misc!O172="Yes"),1,0)</f>
        <v>0</v>
      </c>
      <c r="CH171">
        <f>IF(AND(Misc!B172=2,Misc!O172="Yes"),1,0)</f>
        <v>0</v>
      </c>
      <c r="CI171">
        <f>IF(AND(Misc!B172=3,Misc!O172="Yes"),1,0)</f>
        <v>0</v>
      </c>
      <c r="CJ171">
        <f>IF(AND(Misc!B172=4,Misc!O172="Yes"),1,0)</f>
        <v>0</v>
      </c>
      <c r="CK171">
        <f>IF(AND(Misc!B172=5,Misc!O172="Yes"),1,0)</f>
        <v>0</v>
      </c>
      <c r="CL171">
        <f>IF(AND(Misc!B172=6,Misc!O172="Yes"),1,0)</f>
        <v>0</v>
      </c>
      <c r="CM171">
        <f>IF(AND(Misc!B172=7,Misc!O172="Yes"),1,0)</f>
        <v>0</v>
      </c>
      <c r="CN171">
        <f>IF(AND(Misc!B172=8,Misc!O172="Yes"),1,0)</f>
        <v>0</v>
      </c>
    </row>
    <row r="172" spans="4:92">
      <c r="D172">
        <f>IF(AND(Handgun!B175=1,Handgun!V175="Yes"),1,0)</f>
        <v>0</v>
      </c>
      <c r="E172">
        <f>IF(AND(Handgun!B175=2,Handgun!V175="Yes"),1,0)</f>
        <v>0</v>
      </c>
      <c r="F172">
        <f>IF(AND(Handgun!B175=3,Handgun!V175="Yes"),1,0)</f>
        <v>0</v>
      </c>
      <c r="G172">
        <f>IF(AND(Handgun!B175=4,Handgun!V175="Yes"),1,0)</f>
        <v>0</v>
      </c>
      <c r="H172">
        <f>IF(AND(Handgun!B175=5,Handgun!V175="Yes"),1,0)</f>
        <v>0</v>
      </c>
      <c r="I172">
        <f>IF(AND(Handgun!B175=6,Handgun!V175="Yes"),1,0)</f>
        <v>0</v>
      </c>
      <c r="J172">
        <f>IF(AND(Handgun!B175=7,Handgun!V175="Yes"),1,0)</f>
        <v>0</v>
      </c>
      <c r="K172">
        <f>IF(AND(Handgun!B175=8,Handgun!V175="Yes"),1,0)</f>
        <v>0</v>
      </c>
      <c r="M172">
        <f>IF(AND(Revolver!B175=1,Revolver!V175="Yes"),1,0)</f>
        <v>0</v>
      </c>
      <c r="N172">
        <f>IF(AND(Revolver!B175=1,Revolver!V175="Yes"),1,0)</f>
        <v>0</v>
      </c>
      <c r="O172">
        <f>IF(AND(Revolver!B175=1,Revolver!V175="Yes"),1,0)</f>
        <v>0</v>
      </c>
      <c r="P172">
        <f>IF(AND(Revolver!B175=1,Revolver!V175="Yes"),1,0)</f>
        <v>0</v>
      </c>
      <c r="Q172">
        <f>IF(AND(Revolver!B175=5,Revolver!V175="Yes"),1,0)</f>
        <v>0</v>
      </c>
      <c r="R172">
        <f>IF(AND(Revolver!B175=6,Revolver!V175="Yes"),1,0)</f>
        <v>0</v>
      </c>
      <c r="S172">
        <f>IF(AND(Revolver!B175=7,Revolver!V175="Yes"),1,0)</f>
        <v>0</v>
      </c>
      <c r="T172">
        <f>IF(AND(Revolver!B175=8,Revolver!V175="Yes"),1,0)</f>
        <v>0</v>
      </c>
      <c r="V172">
        <f>IF(AND(SMG!B176=1,SMG!V176="Yes"),1,0)</f>
        <v>0</v>
      </c>
      <c r="W172">
        <f>IF(AND(SMG!B176=2,SMG!V176="Yes"),1,0)</f>
        <v>0</v>
      </c>
      <c r="X172">
        <f>IF(AND(SMG!B176=3,SMG!V176="Yes"),1,0)</f>
        <v>0</v>
      </c>
      <c r="Y172">
        <f>IF(AND(SMG!B176=4,SMG!V176="Yes"),1,0)</f>
        <v>0</v>
      </c>
      <c r="Z172">
        <f>IF(AND(SMG!B176=5,SMG!V176="Yes"),1,0)</f>
        <v>0</v>
      </c>
      <c r="AA172">
        <f>IF(AND(SMG!B176=6,SMG!V176="Yes"),1,0)</f>
        <v>0</v>
      </c>
      <c r="AB172">
        <f>IF(AND(SMG!B176=7,SMG!V176="Yes"),1,0)</f>
        <v>0</v>
      </c>
      <c r="AC172">
        <f>IF(AND(SMG!B176=8,SMG!V176="Yes"),1,0)</f>
        <v>0</v>
      </c>
      <c r="AE172">
        <f>IF(AND(Rifle!B175=1,Rifle!V175="Yes"),1,0)</f>
        <v>0</v>
      </c>
      <c r="AF172">
        <f>IF(AND(Rifle!B175=2,Rifle!V175="Yes"),1,0)</f>
        <v>0</v>
      </c>
      <c r="AG172">
        <f>IF(AND(Rifle!B175=3,Rifle!V175="Yes"),1,0)</f>
        <v>0</v>
      </c>
      <c r="AH172">
        <f>IF(AND(Rifle!B175=4,Rifle!V175="Yes"),1,0)</f>
        <v>0</v>
      </c>
      <c r="AI172">
        <f>IF(AND(Rifle!B175=5,Rifle!V175="Yes"),1,0)</f>
        <v>0</v>
      </c>
      <c r="AJ172">
        <f>IF(AND(Rifle!B175=6,Rifle!V175="Yes"),1,0)</f>
        <v>0</v>
      </c>
      <c r="AK172">
        <f>IF(AND(Rifle!B175=7,Rifle!V175="Yes"),1,0)</f>
        <v>0</v>
      </c>
      <c r="AL172">
        <f>IF(AND(Rifle!B175=8,Rifle!V175="Yes"),1,0)</f>
        <v>0</v>
      </c>
      <c r="AN172">
        <f>IF(AND('Sniper Rifle'!B175=1,'Sniper Rifle'!V175="Yes"),1,0)</f>
        <v>0</v>
      </c>
      <c r="AO172">
        <f>IF(AND('Sniper Rifle'!B175=2,'Sniper Rifle'!V175="Yes"),1,0)</f>
        <v>0</v>
      </c>
      <c r="AP172">
        <f>IF(AND('Sniper Rifle'!B175=3,'Sniper Rifle'!V175="Yes"),1,0)</f>
        <v>0</v>
      </c>
      <c r="AQ172">
        <f>IF(AND('Sniper Rifle'!B175=4,'Sniper Rifle'!V175="Yes"),1,0)</f>
        <v>0</v>
      </c>
      <c r="AR172">
        <f>IF(AND('Sniper Rifle'!B175=5,'Sniper Rifle'!V175="Yes"),1,0)</f>
        <v>0</v>
      </c>
      <c r="AS172">
        <f>IF(AND('Sniper Rifle'!B175=6,'Sniper Rifle'!V175="Yes"),1,0)</f>
        <v>0</v>
      </c>
      <c r="AT172">
        <f>IF(AND('Sniper Rifle'!B175=7,'Sniper Rifle'!V175="Yes"),1,0)</f>
        <v>0</v>
      </c>
      <c r="AU172">
        <f>IF(AND('Sniper Rifle'!B175=8,'Sniper Rifle'!V175="Yes"),1,0)</f>
        <v>0</v>
      </c>
      <c r="AW172">
        <f>IF(AND('Spacer Rifle'!B175=1,'Spacer Rifle'!V175="Yes"),1,0)</f>
        <v>0</v>
      </c>
      <c r="AX172">
        <f>IF(AND('Spacer Rifle'!B175=2,'Spacer Rifle'!V175="Yes"),1,0)</f>
        <v>0</v>
      </c>
      <c r="AY172">
        <f>IF(AND('Spacer Rifle'!B175=3,'Spacer Rifle'!V175="Yes"),1,0)</f>
        <v>0</v>
      </c>
      <c r="AZ172">
        <f>IF(AND('Spacer Rifle'!B175=4,'Spacer Rifle'!V175="Yes"),1,0)</f>
        <v>0</v>
      </c>
      <c r="BA172">
        <f>IF(AND('Spacer Rifle'!B175=5,'Spacer Rifle'!V175="Yes"),1,0)</f>
        <v>0</v>
      </c>
      <c r="BB172">
        <f>IF(AND('Spacer Rifle'!B175=6,'Spacer Rifle'!V175="Yes"),1,0)</f>
        <v>0</v>
      </c>
      <c r="BC172">
        <f>IF(AND('Spacer Rifle'!B175=7,'Spacer Rifle'!V175="Yes"),1,0)</f>
        <v>0</v>
      </c>
      <c r="BD172">
        <f>IF(AND('Spacer Rifle'!B175=8,'Spacer Rifle'!V175="Yes"),1,0)</f>
        <v>0</v>
      </c>
      <c r="BF172">
        <f>IF(AND(LMG!B176=1,LMG!V176="Yes"),1,0)</f>
        <v>0</v>
      </c>
      <c r="BG172">
        <f>IF(AND(LMG!B176=2,LMG!V176="Yes"),1,0)</f>
        <v>0</v>
      </c>
      <c r="BH172">
        <f>IF(AND(LMG!B176=3,LMG!V176="Yes"),1,0)</f>
        <v>0</v>
      </c>
      <c r="BI172">
        <f>IF(AND(LMG!B176=4,LMG!V176="Yes"),1,0)</f>
        <v>0</v>
      </c>
      <c r="BJ172">
        <f>IF(AND(LMG!B176=5,LMG!V176="Yes"),1,0)</f>
        <v>0</v>
      </c>
      <c r="BK172">
        <f>IF(AND(LMG!B176=6,LMG!V176="Yes"),1,0)</f>
        <v>0</v>
      </c>
      <c r="BL172">
        <f>IF(AND(LMG!B176=7,LMG!V176="Yes"),1,0)</f>
        <v>0</v>
      </c>
      <c r="BM172">
        <f>IF(AND(LMG!B176=8,LMG!V176="Yes"),1,0)</f>
        <v>0</v>
      </c>
      <c r="BO172">
        <f>IF(AND(Shotgun!B176=1,Shotgun!V176="Yes"),1,0)</f>
        <v>0</v>
      </c>
      <c r="BP172">
        <f>IF(AND(Shotgun!B176=2,Shotgun!V176="Yes"),1,0)</f>
        <v>0</v>
      </c>
      <c r="BQ172">
        <f>IF(AND(Shotgun!B176=3,Shotgun!V176="Yes"),1,0)</f>
        <v>0</v>
      </c>
      <c r="BR172">
        <f>IF(AND(Shotgun!B176=4,Shotgun!V176="Yes"),1,0)</f>
        <v>0</v>
      </c>
      <c r="BS172">
        <f>IF(AND(Shotgun!B176=5,Shotgun!V176="Yes"),1,0)</f>
        <v>0</v>
      </c>
      <c r="BT172">
        <f>IF(AND(Shotgun!B176=6,Shotgun!V176="Yes"),1,0)</f>
        <v>0</v>
      </c>
      <c r="BU172">
        <f>IF(AND(Shotgun!B176=7,Shotgun!V176="Yes"),1,0)</f>
        <v>0</v>
      </c>
      <c r="BV172">
        <f>IF(AND(Shotgun!B176=8,Shotgun!V176="Yes"),1,0)</f>
        <v>0</v>
      </c>
      <c r="BX172">
        <f>IF(AND(Melee!B174=1,Melee!S174="Yes"),1,0)</f>
        <v>0</v>
      </c>
      <c r="BY172">
        <f>IF(AND(Melee!B174=2,Melee!S174="Yes"),1,0)</f>
        <v>0</v>
      </c>
      <c r="BZ172">
        <f>IF(AND(Melee!B174=3,Melee!S174="Yes"),1,0)</f>
        <v>0</v>
      </c>
      <c r="CA172">
        <f>IF(AND(Melee!B174=4,Melee!S174="Yes"),1,0)</f>
        <v>0</v>
      </c>
      <c r="CB172">
        <f>IF(AND(Melee!B174=5,Melee!S174="Yes"),1,0)</f>
        <v>0</v>
      </c>
      <c r="CC172">
        <f>IF(AND(Melee!B174=6,Melee!S174="Yes"),1,0)</f>
        <v>0</v>
      </c>
      <c r="CD172">
        <f>IF(AND(Melee!B174=7,Melee!S174="Yes"),1,0)</f>
        <v>0</v>
      </c>
      <c r="CE172">
        <f>IF(AND(Melee!B174=8,Melee!S174="Yes"),1,0)</f>
        <v>0</v>
      </c>
      <c r="CG172">
        <f>IF(AND(Misc!B173=1,Misc!O173="Yes"),1,0)</f>
        <v>0</v>
      </c>
      <c r="CH172">
        <f>IF(AND(Misc!B173=2,Misc!O173="Yes"),1,0)</f>
        <v>0</v>
      </c>
      <c r="CI172">
        <f>IF(AND(Misc!B173=3,Misc!O173="Yes"),1,0)</f>
        <v>0</v>
      </c>
      <c r="CJ172">
        <f>IF(AND(Misc!B173=4,Misc!O173="Yes"),1,0)</f>
        <v>0</v>
      </c>
      <c r="CK172">
        <f>IF(AND(Misc!B173=5,Misc!O173="Yes"),1,0)</f>
        <v>0</v>
      </c>
      <c r="CL172">
        <f>IF(AND(Misc!B173=6,Misc!O173="Yes"),1,0)</f>
        <v>0</v>
      </c>
      <c r="CM172">
        <f>IF(AND(Misc!B173=7,Misc!O173="Yes"),1,0)</f>
        <v>0</v>
      </c>
      <c r="CN172">
        <f>IF(AND(Misc!B173=8,Misc!O173="Yes"),1,0)</f>
        <v>0</v>
      </c>
    </row>
    <row r="173" spans="4:92">
      <c r="D173">
        <f>IF(AND(Handgun!B176=1,Handgun!V176="Yes"),1,0)</f>
        <v>0</v>
      </c>
      <c r="E173">
        <f>IF(AND(Handgun!B176=2,Handgun!V176="Yes"),1,0)</f>
        <v>0</v>
      </c>
      <c r="F173">
        <f>IF(AND(Handgun!B176=3,Handgun!V176="Yes"),1,0)</f>
        <v>0</v>
      </c>
      <c r="G173">
        <f>IF(AND(Handgun!B176=4,Handgun!V176="Yes"),1,0)</f>
        <v>0</v>
      </c>
      <c r="H173">
        <f>IF(AND(Handgun!B176=5,Handgun!V176="Yes"),1,0)</f>
        <v>0</v>
      </c>
      <c r="I173">
        <f>IF(AND(Handgun!B176=6,Handgun!V176="Yes"),1,0)</f>
        <v>0</v>
      </c>
      <c r="J173">
        <f>IF(AND(Handgun!B176=7,Handgun!V176="Yes"),1,0)</f>
        <v>0</v>
      </c>
      <c r="K173">
        <f>IF(AND(Handgun!B176=8,Handgun!V176="Yes"),1,0)</f>
        <v>0</v>
      </c>
      <c r="M173">
        <f>IF(AND(Revolver!B176=1,Revolver!V176="Yes"),1,0)</f>
        <v>0</v>
      </c>
      <c r="N173">
        <f>IF(AND(Revolver!B176=1,Revolver!V176="Yes"),1,0)</f>
        <v>0</v>
      </c>
      <c r="O173">
        <f>IF(AND(Revolver!B176=1,Revolver!V176="Yes"),1,0)</f>
        <v>0</v>
      </c>
      <c r="P173">
        <f>IF(AND(Revolver!B176=1,Revolver!V176="Yes"),1,0)</f>
        <v>0</v>
      </c>
      <c r="Q173">
        <f>IF(AND(Revolver!B176=5,Revolver!V176="Yes"),1,0)</f>
        <v>0</v>
      </c>
      <c r="R173">
        <f>IF(AND(Revolver!B176=6,Revolver!V176="Yes"),1,0)</f>
        <v>0</v>
      </c>
      <c r="S173">
        <f>IF(AND(Revolver!B176=7,Revolver!V176="Yes"),1,0)</f>
        <v>0</v>
      </c>
      <c r="T173">
        <f>IF(AND(Revolver!B176=8,Revolver!V176="Yes"),1,0)</f>
        <v>0</v>
      </c>
      <c r="V173">
        <f>IF(AND(SMG!B177=1,SMG!V177="Yes"),1,0)</f>
        <v>0</v>
      </c>
      <c r="W173">
        <f>IF(AND(SMG!B177=2,SMG!V177="Yes"),1,0)</f>
        <v>0</v>
      </c>
      <c r="X173">
        <f>IF(AND(SMG!B177=3,SMG!V177="Yes"),1,0)</f>
        <v>0</v>
      </c>
      <c r="Y173">
        <f>IF(AND(SMG!B177=4,SMG!V177="Yes"),1,0)</f>
        <v>0</v>
      </c>
      <c r="Z173">
        <f>IF(AND(SMG!B177=5,SMG!V177="Yes"),1,0)</f>
        <v>0</v>
      </c>
      <c r="AA173">
        <f>IF(AND(SMG!B177=6,SMG!V177="Yes"),1,0)</f>
        <v>0</v>
      </c>
      <c r="AB173">
        <f>IF(AND(SMG!B177=7,SMG!V177="Yes"),1,0)</f>
        <v>0</v>
      </c>
      <c r="AC173">
        <f>IF(AND(SMG!B177=8,SMG!V177="Yes"),1,0)</f>
        <v>0</v>
      </c>
      <c r="AE173">
        <f>IF(AND(Rifle!B176=1,Rifle!V176="Yes"),1,0)</f>
        <v>0</v>
      </c>
      <c r="AF173">
        <f>IF(AND(Rifle!B176=2,Rifle!V176="Yes"),1,0)</f>
        <v>0</v>
      </c>
      <c r="AG173">
        <f>IF(AND(Rifle!B176=3,Rifle!V176="Yes"),1,0)</f>
        <v>0</v>
      </c>
      <c r="AH173">
        <f>IF(AND(Rifle!B176=4,Rifle!V176="Yes"),1,0)</f>
        <v>0</v>
      </c>
      <c r="AI173">
        <f>IF(AND(Rifle!B176=5,Rifle!V176="Yes"),1,0)</f>
        <v>0</v>
      </c>
      <c r="AJ173">
        <f>IF(AND(Rifle!B176=6,Rifle!V176="Yes"),1,0)</f>
        <v>0</v>
      </c>
      <c r="AK173">
        <f>IF(AND(Rifle!B176=7,Rifle!V176="Yes"),1,0)</f>
        <v>0</v>
      </c>
      <c r="AL173">
        <f>IF(AND(Rifle!B176=8,Rifle!V176="Yes"),1,0)</f>
        <v>0</v>
      </c>
      <c r="AN173">
        <f>IF(AND('Sniper Rifle'!B176=1,'Sniper Rifle'!V176="Yes"),1,0)</f>
        <v>0</v>
      </c>
      <c r="AO173">
        <f>IF(AND('Sniper Rifle'!B176=2,'Sniper Rifle'!V176="Yes"),1,0)</f>
        <v>0</v>
      </c>
      <c r="AP173">
        <f>IF(AND('Sniper Rifle'!B176=3,'Sniper Rifle'!V176="Yes"),1,0)</f>
        <v>0</v>
      </c>
      <c r="AQ173">
        <f>IF(AND('Sniper Rifle'!B176=4,'Sniper Rifle'!V176="Yes"),1,0)</f>
        <v>0</v>
      </c>
      <c r="AR173">
        <f>IF(AND('Sniper Rifle'!B176=5,'Sniper Rifle'!V176="Yes"),1,0)</f>
        <v>0</v>
      </c>
      <c r="AS173">
        <f>IF(AND('Sniper Rifle'!B176=6,'Sniper Rifle'!V176="Yes"),1,0)</f>
        <v>0</v>
      </c>
      <c r="AT173">
        <f>IF(AND('Sniper Rifle'!B176=7,'Sniper Rifle'!V176="Yes"),1,0)</f>
        <v>0</v>
      </c>
      <c r="AU173">
        <f>IF(AND('Sniper Rifle'!B176=8,'Sniper Rifle'!V176="Yes"),1,0)</f>
        <v>0</v>
      </c>
      <c r="AW173">
        <f>IF(AND('Spacer Rifle'!B176=1,'Spacer Rifle'!V176="Yes"),1,0)</f>
        <v>0</v>
      </c>
      <c r="AX173">
        <f>IF(AND('Spacer Rifle'!B176=2,'Spacer Rifle'!V176="Yes"),1,0)</f>
        <v>0</v>
      </c>
      <c r="AY173">
        <f>IF(AND('Spacer Rifle'!B176=3,'Spacer Rifle'!V176="Yes"),1,0)</f>
        <v>0</v>
      </c>
      <c r="AZ173">
        <f>IF(AND('Spacer Rifle'!B176=4,'Spacer Rifle'!V176="Yes"),1,0)</f>
        <v>0</v>
      </c>
      <c r="BA173">
        <f>IF(AND('Spacer Rifle'!B176=5,'Spacer Rifle'!V176="Yes"),1,0)</f>
        <v>0</v>
      </c>
      <c r="BB173">
        <f>IF(AND('Spacer Rifle'!B176=6,'Spacer Rifle'!V176="Yes"),1,0)</f>
        <v>0</v>
      </c>
      <c r="BC173">
        <f>IF(AND('Spacer Rifle'!B176=7,'Spacer Rifle'!V176="Yes"),1,0)</f>
        <v>0</v>
      </c>
      <c r="BD173">
        <f>IF(AND('Spacer Rifle'!B176=8,'Spacer Rifle'!V176="Yes"),1,0)</f>
        <v>0</v>
      </c>
      <c r="BF173">
        <f>IF(AND(LMG!B177=1,LMG!V177="Yes"),1,0)</f>
        <v>0</v>
      </c>
      <c r="BG173">
        <f>IF(AND(LMG!B177=2,LMG!V177="Yes"),1,0)</f>
        <v>0</v>
      </c>
      <c r="BH173">
        <f>IF(AND(LMG!B177=3,LMG!V177="Yes"),1,0)</f>
        <v>0</v>
      </c>
      <c r="BI173">
        <f>IF(AND(LMG!B177=4,LMG!V177="Yes"),1,0)</f>
        <v>0</v>
      </c>
      <c r="BJ173">
        <f>IF(AND(LMG!B177=5,LMG!V177="Yes"),1,0)</f>
        <v>0</v>
      </c>
      <c r="BK173">
        <f>IF(AND(LMG!B177=6,LMG!V177="Yes"),1,0)</f>
        <v>0</v>
      </c>
      <c r="BL173">
        <f>IF(AND(LMG!B177=7,LMG!V177="Yes"),1,0)</f>
        <v>0</v>
      </c>
      <c r="BM173">
        <f>IF(AND(LMG!B177=8,LMG!V177="Yes"),1,0)</f>
        <v>0</v>
      </c>
      <c r="BO173">
        <f>IF(AND(Shotgun!B177=1,Shotgun!V177="Yes"),1,0)</f>
        <v>0</v>
      </c>
      <c r="BP173">
        <f>IF(AND(Shotgun!B177=2,Shotgun!V177="Yes"),1,0)</f>
        <v>0</v>
      </c>
      <c r="BQ173">
        <f>IF(AND(Shotgun!B177=3,Shotgun!V177="Yes"),1,0)</f>
        <v>0</v>
      </c>
      <c r="BR173">
        <f>IF(AND(Shotgun!B177=4,Shotgun!V177="Yes"),1,0)</f>
        <v>0</v>
      </c>
      <c r="BS173">
        <f>IF(AND(Shotgun!B177=5,Shotgun!V177="Yes"),1,0)</f>
        <v>0</v>
      </c>
      <c r="BT173">
        <f>IF(AND(Shotgun!B177=6,Shotgun!V177="Yes"),1,0)</f>
        <v>0</v>
      </c>
      <c r="BU173">
        <f>IF(AND(Shotgun!B177=7,Shotgun!V177="Yes"),1,0)</f>
        <v>0</v>
      </c>
      <c r="BV173">
        <f>IF(AND(Shotgun!B177=8,Shotgun!V177="Yes"),1,0)</f>
        <v>0</v>
      </c>
      <c r="BX173">
        <f>IF(AND(Melee!B175=1,Melee!S175="Yes"),1,0)</f>
        <v>0</v>
      </c>
      <c r="BY173">
        <f>IF(AND(Melee!B175=2,Melee!S175="Yes"),1,0)</f>
        <v>0</v>
      </c>
      <c r="BZ173">
        <f>IF(AND(Melee!B175=3,Melee!S175="Yes"),1,0)</f>
        <v>0</v>
      </c>
      <c r="CA173">
        <f>IF(AND(Melee!B175=4,Melee!S175="Yes"),1,0)</f>
        <v>0</v>
      </c>
      <c r="CB173">
        <f>IF(AND(Melee!B175=5,Melee!S175="Yes"),1,0)</f>
        <v>0</v>
      </c>
      <c r="CC173">
        <f>IF(AND(Melee!B175=6,Melee!S175="Yes"),1,0)</f>
        <v>0</v>
      </c>
      <c r="CD173">
        <f>IF(AND(Melee!B175=7,Melee!S175="Yes"),1,0)</f>
        <v>0</v>
      </c>
      <c r="CE173">
        <f>IF(AND(Melee!B175=8,Melee!S175="Yes"),1,0)</f>
        <v>0</v>
      </c>
      <c r="CG173">
        <f>IF(AND(Misc!B174=1,Misc!O174="Yes"),1,0)</f>
        <v>0</v>
      </c>
      <c r="CH173">
        <f>IF(AND(Misc!B174=2,Misc!O174="Yes"),1,0)</f>
        <v>0</v>
      </c>
      <c r="CI173">
        <f>IF(AND(Misc!B174=3,Misc!O174="Yes"),1,0)</f>
        <v>0</v>
      </c>
      <c r="CJ173">
        <f>IF(AND(Misc!B174=4,Misc!O174="Yes"),1,0)</f>
        <v>0</v>
      </c>
      <c r="CK173">
        <f>IF(AND(Misc!B174=5,Misc!O174="Yes"),1,0)</f>
        <v>0</v>
      </c>
      <c r="CL173">
        <f>IF(AND(Misc!B174=6,Misc!O174="Yes"),1,0)</f>
        <v>0</v>
      </c>
      <c r="CM173">
        <f>IF(AND(Misc!B174=7,Misc!O174="Yes"),1,0)</f>
        <v>0</v>
      </c>
      <c r="CN173">
        <f>IF(AND(Misc!B174=8,Misc!O174="Yes"),1,0)</f>
        <v>0</v>
      </c>
    </row>
    <row r="174" spans="4:92">
      <c r="D174">
        <f>IF(AND(Handgun!B177=1,Handgun!V177="Yes"),1,0)</f>
        <v>0</v>
      </c>
      <c r="E174">
        <f>IF(AND(Handgun!B177=2,Handgun!V177="Yes"),1,0)</f>
        <v>0</v>
      </c>
      <c r="F174">
        <f>IF(AND(Handgun!B177=3,Handgun!V177="Yes"),1,0)</f>
        <v>0</v>
      </c>
      <c r="G174">
        <f>IF(AND(Handgun!B177=4,Handgun!V177="Yes"),1,0)</f>
        <v>0</v>
      </c>
      <c r="H174">
        <f>IF(AND(Handgun!B177=5,Handgun!V177="Yes"),1,0)</f>
        <v>0</v>
      </c>
      <c r="I174">
        <f>IF(AND(Handgun!B177=6,Handgun!V177="Yes"),1,0)</f>
        <v>0</v>
      </c>
      <c r="J174">
        <f>IF(AND(Handgun!B177=7,Handgun!V177="Yes"),1,0)</f>
        <v>0</v>
      </c>
      <c r="K174">
        <f>IF(AND(Handgun!B177=8,Handgun!V177="Yes"),1,0)</f>
        <v>0</v>
      </c>
      <c r="M174">
        <f>IF(AND(Revolver!B177=1,Revolver!V177="Yes"),1,0)</f>
        <v>0</v>
      </c>
      <c r="N174">
        <f>IF(AND(Revolver!B177=1,Revolver!V177="Yes"),1,0)</f>
        <v>0</v>
      </c>
      <c r="O174">
        <f>IF(AND(Revolver!B177=1,Revolver!V177="Yes"),1,0)</f>
        <v>0</v>
      </c>
      <c r="P174">
        <f>IF(AND(Revolver!B177=1,Revolver!V177="Yes"),1,0)</f>
        <v>0</v>
      </c>
      <c r="Q174">
        <f>IF(AND(Revolver!B177=5,Revolver!V177="Yes"),1,0)</f>
        <v>0</v>
      </c>
      <c r="R174">
        <f>IF(AND(Revolver!B177=6,Revolver!V177="Yes"),1,0)</f>
        <v>0</v>
      </c>
      <c r="S174">
        <f>IF(AND(Revolver!B177=7,Revolver!V177="Yes"),1,0)</f>
        <v>0</v>
      </c>
      <c r="T174">
        <f>IF(AND(Revolver!B177=8,Revolver!V177="Yes"),1,0)</f>
        <v>0</v>
      </c>
      <c r="V174">
        <f>IF(AND(SMG!B178=1,SMG!V178="Yes"),1,0)</f>
        <v>0</v>
      </c>
      <c r="W174">
        <f>IF(AND(SMG!B178=2,SMG!V178="Yes"),1,0)</f>
        <v>0</v>
      </c>
      <c r="X174">
        <f>IF(AND(SMG!B178=3,SMG!V178="Yes"),1,0)</f>
        <v>0</v>
      </c>
      <c r="Y174">
        <f>IF(AND(SMG!B178=4,SMG!V178="Yes"),1,0)</f>
        <v>0</v>
      </c>
      <c r="Z174">
        <f>IF(AND(SMG!B178=5,SMG!V178="Yes"),1,0)</f>
        <v>0</v>
      </c>
      <c r="AA174">
        <f>IF(AND(SMG!B178=6,SMG!V178="Yes"),1,0)</f>
        <v>0</v>
      </c>
      <c r="AB174">
        <f>IF(AND(SMG!B178=7,SMG!V178="Yes"),1,0)</f>
        <v>0</v>
      </c>
      <c r="AC174">
        <f>IF(AND(SMG!B178=8,SMG!V178="Yes"),1,0)</f>
        <v>0</v>
      </c>
      <c r="AE174">
        <f>IF(AND(Rifle!B177=1,Rifle!V177="Yes"),1,0)</f>
        <v>0</v>
      </c>
      <c r="AF174">
        <f>IF(AND(Rifle!B177=2,Rifle!V177="Yes"),1,0)</f>
        <v>0</v>
      </c>
      <c r="AG174">
        <f>IF(AND(Rifle!B177=3,Rifle!V177="Yes"),1,0)</f>
        <v>0</v>
      </c>
      <c r="AH174">
        <f>IF(AND(Rifle!B177=4,Rifle!V177="Yes"),1,0)</f>
        <v>0</v>
      </c>
      <c r="AI174">
        <f>IF(AND(Rifle!B177=5,Rifle!V177="Yes"),1,0)</f>
        <v>0</v>
      </c>
      <c r="AJ174">
        <f>IF(AND(Rifle!B177=6,Rifle!V177="Yes"),1,0)</f>
        <v>0</v>
      </c>
      <c r="AK174">
        <f>IF(AND(Rifle!B177=7,Rifle!V177="Yes"),1,0)</f>
        <v>0</v>
      </c>
      <c r="AL174">
        <f>IF(AND(Rifle!B177=8,Rifle!V177="Yes"),1,0)</f>
        <v>0</v>
      </c>
      <c r="AN174">
        <f>IF(AND('Sniper Rifle'!B177=1,'Sniper Rifle'!V177="Yes"),1,0)</f>
        <v>0</v>
      </c>
      <c r="AO174">
        <f>IF(AND('Sniper Rifle'!B177=2,'Sniper Rifle'!V177="Yes"),1,0)</f>
        <v>0</v>
      </c>
      <c r="AP174">
        <f>IF(AND('Sniper Rifle'!B177=3,'Sniper Rifle'!V177="Yes"),1,0)</f>
        <v>0</v>
      </c>
      <c r="AQ174">
        <f>IF(AND('Sniper Rifle'!B177=4,'Sniper Rifle'!V177="Yes"),1,0)</f>
        <v>0</v>
      </c>
      <c r="AR174">
        <f>IF(AND('Sniper Rifle'!B177=5,'Sniper Rifle'!V177="Yes"),1,0)</f>
        <v>0</v>
      </c>
      <c r="AS174">
        <f>IF(AND('Sniper Rifle'!B177=6,'Sniper Rifle'!V177="Yes"),1,0)</f>
        <v>0</v>
      </c>
      <c r="AT174">
        <f>IF(AND('Sniper Rifle'!B177=7,'Sniper Rifle'!V177="Yes"),1,0)</f>
        <v>0</v>
      </c>
      <c r="AU174">
        <f>IF(AND('Sniper Rifle'!B177=8,'Sniper Rifle'!V177="Yes"),1,0)</f>
        <v>0</v>
      </c>
      <c r="AW174">
        <f>IF(AND('Spacer Rifle'!B177=1,'Spacer Rifle'!V177="Yes"),1,0)</f>
        <v>0</v>
      </c>
      <c r="AX174">
        <f>IF(AND('Spacer Rifle'!B177=2,'Spacer Rifle'!V177="Yes"),1,0)</f>
        <v>0</v>
      </c>
      <c r="AY174">
        <f>IF(AND('Spacer Rifle'!B177=3,'Spacer Rifle'!V177="Yes"),1,0)</f>
        <v>0</v>
      </c>
      <c r="AZ174">
        <f>IF(AND('Spacer Rifle'!B177=4,'Spacer Rifle'!V177="Yes"),1,0)</f>
        <v>0</v>
      </c>
      <c r="BA174">
        <f>IF(AND('Spacer Rifle'!B177=5,'Spacer Rifle'!V177="Yes"),1,0)</f>
        <v>0</v>
      </c>
      <c r="BB174">
        <f>IF(AND('Spacer Rifle'!B177=6,'Spacer Rifle'!V177="Yes"),1,0)</f>
        <v>0</v>
      </c>
      <c r="BC174">
        <f>IF(AND('Spacer Rifle'!B177=7,'Spacer Rifle'!V177="Yes"),1,0)</f>
        <v>0</v>
      </c>
      <c r="BD174">
        <f>IF(AND('Spacer Rifle'!B177=8,'Spacer Rifle'!V177="Yes"),1,0)</f>
        <v>0</v>
      </c>
      <c r="BF174">
        <f>IF(AND(LMG!B178=1,LMG!V178="Yes"),1,0)</f>
        <v>0</v>
      </c>
      <c r="BG174">
        <f>IF(AND(LMG!B178=2,LMG!V178="Yes"),1,0)</f>
        <v>0</v>
      </c>
      <c r="BH174">
        <f>IF(AND(LMG!B178=3,LMG!V178="Yes"),1,0)</f>
        <v>0</v>
      </c>
      <c r="BI174">
        <f>IF(AND(LMG!B178=4,LMG!V178="Yes"),1,0)</f>
        <v>0</v>
      </c>
      <c r="BJ174">
        <f>IF(AND(LMG!B178=5,LMG!V178="Yes"),1,0)</f>
        <v>0</v>
      </c>
      <c r="BK174">
        <f>IF(AND(LMG!B178=6,LMG!V178="Yes"),1,0)</f>
        <v>0</v>
      </c>
      <c r="BL174">
        <f>IF(AND(LMG!B178=7,LMG!V178="Yes"),1,0)</f>
        <v>0</v>
      </c>
      <c r="BM174">
        <f>IF(AND(LMG!B178=8,LMG!V178="Yes"),1,0)</f>
        <v>0</v>
      </c>
      <c r="BO174">
        <f>IF(AND(Shotgun!B178=1,Shotgun!V178="Yes"),1,0)</f>
        <v>0</v>
      </c>
      <c r="BP174">
        <f>IF(AND(Shotgun!B178=2,Shotgun!V178="Yes"),1,0)</f>
        <v>0</v>
      </c>
      <c r="BQ174">
        <f>IF(AND(Shotgun!B178=3,Shotgun!V178="Yes"),1,0)</f>
        <v>0</v>
      </c>
      <c r="BR174">
        <f>IF(AND(Shotgun!B178=4,Shotgun!V178="Yes"),1,0)</f>
        <v>0</v>
      </c>
      <c r="BS174">
        <f>IF(AND(Shotgun!B178=5,Shotgun!V178="Yes"),1,0)</f>
        <v>0</v>
      </c>
      <c r="BT174">
        <f>IF(AND(Shotgun!B178=6,Shotgun!V178="Yes"),1,0)</f>
        <v>0</v>
      </c>
      <c r="BU174">
        <f>IF(AND(Shotgun!B178=7,Shotgun!V178="Yes"),1,0)</f>
        <v>0</v>
      </c>
      <c r="BV174">
        <f>IF(AND(Shotgun!B178=8,Shotgun!V178="Yes"),1,0)</f>
        <v>0</v>
      </c>
      <c r="BX174">
        <f>IF(AND(Melee!B176=1,Melee!S176="Yes"),1,0)</f>
        <v>0</v>
      </c>
      <c r="BY174">
        <f>IF(AND(Melee!B176=2,Melee!S176="Yes"),1,0)</f>
        <v>0</v>
      </c>
      <c r="BZ174">
        <f>IF(AND(Melee!B176=3,Melee!S176="Yes"),1,0)</f>
        <v>0</v>
      </c>
      <c r="CA174">
        <f>IF(AND(Melee!B176=4,Melee!S176="Yes"),1,0)</f>
        <v>0</v>
      </c>
      <c r="CB174">
        <f>IF(AND(Melee!B176=5,Melee!S176="Yes"),1,0)</f>
        <v>0</v>
      </c>
      <c r="CC174">
        <f>IF(AND(Melee!B176=6,Melee!S176="Yes"),1,0)</f>
        <v>0</v>
      </c>
      <c r="CD174">
        <f>IF(AND(Melee!B176=7,Melee!S176="Yes"),1,0)</f>
        <v>0</v>
      </c>
      <c r="CE174">
        <f>IF(AND(Melee!B176=8,Melee!S176="Yes"),1,0)</f>
        <v>0</v>
      </c>
      <c r="CG174">
        <f>IF(AND(Misc!B175=1,Misc!O175="Yes"),1,0)</f>
        <v>0</v>
      </c>
      <c r="CH174">
        <f>IF(AND(Misc!B175=2,Misc!O175="Yes"),1,0)</f>
        <v>0</v>
      </c>
      <c r="CI174">
        <f>IF(AND(Misc!B175=3,Misc!O175="Yes"),1,0)</f>
        <v>0</v>
      </c>
      <c r="CJ174">
        <f>IF(AND(Misc!B175=4,Misc!O175="Yes"),1,0)</f>
        <v>0</v>
      </c>
      <c r="CK174">
        <f>IF(AND(Misc!B175=5,Misc!O175="Yes"),1,0)</f>
        <v>0</v>
      </c>
      <c r="CL174">
        <f>IF(AND(Misc!B175=6,Misc!O175="Yes"),1,0)</f>
        <v>0</v>
      </c>
      <c r="CM174">
        <f>IF(AND(Misc!B175=7,Misc!O175="Yes"),1,0)</f>
        <v>0</v>
      </c>
      <c r="CN174">
        <f>IF(AND(Misc!B175=8,Misc!O175="Yes"),1,0)</f>
        <v>0</v>
      </c>
    </row>
    <row r="175" spans="4:92">
      <c r="D175">
        <f>IF(AND(Handgun!B178=1,Handgun!V178="Yes"),1,0)</f>
        <v>0</v>
      </c>
      <c r="E175">
        <f>IF(AND(Handgun!B178=2,Handgun!V178="Yes"),1,0)</f>
        <v>0</v>
      </c>
      <c r="F175">
        <f>IF(AND(Handgun!B178=3,Handgun!V178="Yes"),1,0)</f>
        <v>0</v>
      </c>
      <c r="G175">
        <f>IF(AND(Handgun!B178=4,Handgun!V178="Yes"),1,0)</f>
        <v>0</v>
      </c>
      <c r="H175">
        <f>IF(AND(Handgun!B178=5,Handgun!V178="Yes"),1,0)</f>
        <v>0</v>
      </c>
      <c r="I175">
        <f>IF(AND(Handgun!B178=6,Handgun!V178="Yes"),1,0)</f>
        <v>0</v>
      </c>
      <c r="J175">
        <f>IF(AND(Handgun!B178=7,Handgun!V178="Yes"),1,0)</f>
        <v>0</v>
      </c>
      <c r="K175">
        <f>IF(AND(Handgun!B178=8,Handgun!V178="Yes"),1,0)</f>
        <v>0</v>
      </c>
      <c r="M175">
        <f>IF(AND(Revolver!B178=1,Revolver!V178="Yes"),1,0)</f>
        <v>0</v>
      </c>
      <c r="N175">
        <f>IF(AND(Revolver!B178=1,Revolver!V178="Yes"),1,0)</f>
        <v>0</v>
      </c>
      <c r="O175">
        <f>IF(AND(Revolver!B178=1,Revolver!V178="Yes"),1,0)</f>
        <v>0</v>
      </c>
      <c r="P175">
        <f>IF(AND(Revolver!B178=1,Revolver!V178="Yes"),1,0)</f>
        <v>0</v>
      </c>
      <c r="Q175">
        <f>IF(AND(Revolver!B178=5,Revolver!V178="Yes"),1,0)</f>
        <v>0</v>
      </c>
      <c r="R175">
        <f>IF(AND(Revolver!B178=6,Revolver!V178="Yes"),1,0)</f>
        <v>0</v>
      </c>
      <c r="S175">
        <f>IF(AND(Revolver!B178=7,Revolver!V178="Yes"),1,0)</f>
        <v>0</v>
      </c>
      <c r="T175">
        <f>IF(AND(Revolver!B178=8,Revolver!V178="Yes"),1,0)</f>
        <v>0</v>
      </c>
      <c r="V175">
        <f>IF(AND(SMG!B179=1,SMG!V179="Yes"),1,0)</f>
        <v>0</v>
      </c>
      <c r="W175">
        <f>IF(AND(SMG!B179=2,SMG!V179="Yes"),1,0)</f>
        <v>0</v>
      </c>
      <c r="X175">
        <f>IF(AND(SMG!B179=3,SMG!V179="Yes"),1,0)</f>
        <v>0</v>
      </c>
      <c r="Y175">
        <f>IF(AND(SMG!B179=4,SMG!V179="Yes"),1,0)</f>
        <v>0</v>
      </c>
      <c r="Z175">
        <f>IF(AND(SMG!B179=5,SMG!V179="Yes"),1,0)</f>
        <v>0</v>
      </c>
      <c r="AA175">
        <f>IF(AND(SMG!B179=6,SMG!V179="Yes"),1,0)</f>
        <v>0</v>
      </c>
      <c r="AB175">
        <f>IF(AND(SMG!B179=7,SMG!V179="Yes"),1,0)</f>
        <v>0</v>
      </c>
      <c r="AC175">
        <f>IF(AND(SMG!B179=8,SMG!V179="Yes"),1,0)</f>
        <v>0</v>
      </c>
      <c r="AE175">
        <f>IF(AND(Rifle!B178=1,Rifle!V178="Yes"),1,0)</f>
        <v>0</v>
      </c>
      <c r="AF175">
        <f>IF(AND(Rifle!B178=2,Rifle!V178="Yes"),1,0)</f>
        <v>0</v>
      </c>
      <c r="AG175">
        <f>IF(AND(Rifle!B178=3,Rifle!V178="Yes"),1,0)</f>
        <v>0</v>
      </c>
      <c r="AH175">
        <f>IF(AND(Rifle!B178=4,Rifle!V178="Yes"),1,0)</f>
        <v>0</v>
      </c>
      <c r="AI175">
        <f>IF(AND(Rifle!B178=5,Rifle!V178="Yes"),1,0)</f>
        <v>0</v>
      </c>
      <c r="AJ175">
        <f>IF(AND(Rifle!B178=6,Rifle!V178="Yes"),1,0)</f>
        <v>0</v>
      </c>
      <c r="AK175">
        <f>IF(AND(Rifle!B178=7,Rifle!V178="Yes"),1,0)</f>
        <v>0</v>
      </c>
      <c r="AL175">
        <f>IF(AND(Rifle!B178=8,Rifle!V178="Yes"),1,0)</f>
        <v>0</v>
      </c>
      <c r="AN175">
        <f>IF(AND('Sniper Rifle'!B178=1,'Sniper Rifle'!V178="Yes"),1,0)</f>
        <v>0</v>
      </c>
      <c r="AO175">
        <f>IF(AND('Sniper Rifle'!B178=2,'Sniper Rifle'!V178="Yes"),1,0)</f>
        <v>0</v>
      </c>
      <c r="AP175">
        <f>IF(AND('Sniper Rifle'!B178=3,'Sniper Rifle'!V178="Yes"),1,0)</f>
        <v>0</v>
      </c>
      <c r="AQ175">
        <f>IF(AND('Sniper Rifle'!B178=4,'Sniper Rifle'!V178="Yes"),1,0)</f>
        <v>0</v>
      </c>
      <c r="AR175">
        <f>IF(AND('Sniper Rifle'!B178=5,'Sniper Rifle'!V178="Yes"),1,0)</f>
        <v>0</v>
      </c>
      <c r="AS175">
        <f>IF(AND('Sniper Rifle'!B178=6,'Sniper Rifle'!V178="Yes"),1,0)</f>
        <v>0</v>
      </c>
      <c r="AT175">
        <f>IF(AND('Sniper Rifle'!B178=7,'Sniper Rifle'!V178="Yes"),1,0)</f>
        <v>0</v>
      </c>
      <c r="AU175">
        <f>IF(AND('Sniper Rifle'!B178=8,'Sniper Rifle'!V178="Yes"),1,0)</f>
        <v>0</v>
      </c>
      <c r="AW175">
        <f>IF(AND('Spacer Rifle'!B178=1,'Spacer Rifle'!V178="Yes"),1,0)</f>
        <v>0</v>
      </c>
      <c r="AX175">
        <f>IF(AND('Spacer Rifle'!B178=2,'Spacer Rifle'!V178="Yes"),1,0)</f>
        <v>0</v>
      </c>
      <c r="AY175">
        <f>IF(AND('Spacer Rifle'!B178=3,'Spacer Rifle'!V178="Yes"),1,0)</f>
        <v>0</v>
      </c>
      <c r="AZ175">
        <f>IF(AND('Spacer Rifle'!B178=4,'Spacer Rifle'!V178="Yes"),1,0)</f>
        <v>0</v>
      </c>
      <c r="BA175">
        <f>IF(AND('Spacer Rifle'!B178=5,'Spacer Rifle'!V178="Yes"),1,0)</f>
        <v>0</v>
      </c>
      <c r="BB175">
        <f>IF(AND('Spacer Rifle'!B178=6,'Spacer Rifle'!V178="Yes"),1,0)</f>
        <v>0</v>
      </c>
      <c r="BC175">
        <f>IF(AND('Spacer Rifle'!B178=7,'Spacer Rifle'!V178="Yes"),1,0)</f>
        <v>0</v>
      </c>
      <c r="BD175">
        <f>IF(AND('Spacer Rifle'!B178=8,'Spacer Rifle'!V178="Yes"),1,0)</f>
        <v>0</v>
      </c>
      <c r="BF175">
        <f>IF(AND(LMG!B179=1,LMG!V179="Yes"),1,0)</f>
        <v>0</v>
      </c>
      <c r="BG175">
        <f>IF(AND(LMG!B179=2,LMG!V179="Yes"),1,0)</f>
        <v>0</v>
      </c>
      <c r="BH175">
        <f>IF(AND(LMG!B179=3,LMG!V179="Yes"),1,0)</f>
        <v>0</v>
      </c>
      <c r="BI175">
        <f>IF(AND(LMG!B179=4,LMG!V179="Yes"),1,0)</f>
        <v>0</v>
      </c>
      <c r="BJ175">
        <f>IF(AND(LMG!B179=5,LMG!V179="Yes"),1,0)</f>
        <v>0</v>
      </c>
      <c r="BK175">
        <f>IF(AND(LMG!B179=6,LMG!V179="Yes"),1,0)</f>
        <v>0</v>
      </c>
      <c r="BL175">
        <f>IF(AND(LMG!B179=7,LMG!V179="Yes"),1,0)</f>
        <v>0</v>
      </c>
      <c r="BM175">
        <f>IF(AND(LMG!B179=8,LMG!V179="Yes"),1,0)</f>
        <v>0</v>
      </c>
      <c r="BO175">
        <f>IF(AND(Shotgun!B179=1,Shotgun!V179="Yes"),1,0)</f>
        <v>0</v>
      </c>
      <c r="BP175">
        <f>IF(AND(Shotgun!B179=2,Shotgun!V179="Yes"),1,0)</f>
        <v>0</v>
      </c>
      <c r="BQ175">
        <f>IF(AND(Shotgun!B179=3,Shotgun!V179="Yes"),1,0)</f>
        <v>0</v>
      </c>
      <c r="BR175">
        <f>IF(AND(Shotgun!B179=4,Shotgun!V179="Yes"),1,0)</f>
        <v>0</v>
      </c>
      <c r="BS175">
        <f>IF(AND(Shotgun!B179=5,Shotgun!V179="Yes"),1,0)</f>
        <v>0</v>
      </c>
      <c r="BT175">
        <f>IF(AND(Shotgun!B179=6,Shotgun!V179="Yes"),1,0)</f>
        <v>0</v>
      </c>
      <c r="BU175">
        <f>IF(AND(Shotgun!B179=7,Shotgun!V179="Yes"),1,0)</f>
        <v>0</v>
      </c>
      <c r="BV175">
        <f>IF(AND(Shotgun!B179=8,Shotgun!V179="Yes"),1,0)</f>
        <v>0</v>
      </c>
      <c r="BX175">
        <f>IF(AND(Melee!B177=1,Melee!S177="Yes"),1,0)</f>
        <v>0</v>
      </c>
      <c r="BY175">
        <f>IF(AND(Melee!B177=2,Melee!S177="Yes"),1,0)</f>
        <v>0</v>
      </c>
      <c r="BZ175">
        <f>IF(AND(Melee!B177=3,Melee!S177="Yes"),1,0)</f>
        <v>0</v>
      </c>
      <c r="CA175">
        <f>IF(AND(Melee!B177=4,Melee!S177="Yes"),1,0)</f>
        <v>0</v>
      </c>
      <c r="CB175">
        <f>IF(AND(Melee!B177=5,Melee!S177="Yes"),1,0)</f>
        <v>0</v>
      </c>
      <c r="CC175">
        <f>IF(AND(Melee!B177=6,Melee!S177="Yes"),1,0)</f>
        <v>0</v>
      </c>
      <c r="CD175">
        <f>IF(AND(Melee!B177=7,Melee!S177="Yes"),1,0)</f>
        <v>0</v>
      </c>
      <c r="CE175">
        <f>IF(AND(Melee!B177=8,Melee!S177="Yes"),1,0)</f>
        <v>0</v>
      </c>
      <c r="CG175">
        <f>IF(AND(Misc!B176=1,Misc!O176="Yes"),1,0)</f>
        <v>0</v>
      </c>
      <c r="CH175">
        <f>IF(AND(Misc!B176=2,Misc!O176="Yes"),1,0)</f>
        <v>0</v>
      </c>
      <c r="CI175">
        <f>IF(AND(Misc!B176=3,Misc!O176="Yes"),1,0)</f>
        <v>0</v>
      </c>
      <c r="CJ175">
        <f>IF(AND(Misc!B176=4,Misc!O176="Yes"),1,0)</f>
        <v>0</v>
      </c>
      <c r="CK175">
        <f>IF(AND(Misc!B176=5,Misc!O176="Yes"),1,0)</f>
        <v>0</v>
      </c>
      <c r="CL175">
        <f>IF(AND(Misc!B176=6,Misc!O176="Yes"),1,0)</f>
        <v>0</v>
      </c>
      <c r="CM175">
        <f>IF(AND(Misc!B176=7,Misc!O176="Yes"),1,0)</f>
        <v>0</v>
      </c>
      <c r="CN175">
        <f>IF(AND(Misc!B176=8,Misc!O176="Yes"),1,0)</f>
        <v>0</v>
      </c>
    </row>
    <row r="176" spans="4:92">
      <c r="D176">
        <f>IF(AND(Handgun!B179=1,Handgun!V179="Yes"),1,0)</f>
        <v>0</v>
      </c>
      <c r="E176">
        <f>IF(AND(Handgun!B179=2,Handgun!V179="Yes"),1,0)</f>
        <v>0</v>
      </c>
      <c r="F176">
        <f>IF(AND(Handgun!B179=3,Handgun!V179="Yes"),1,0)</f>
        <v>0</v>
      </c>
      <c r="G176">
        <f>IF(AND(Handgun!B179=4,Handgun!V179="Yes"),1,0)</f>
        <v>0</v>
      </c>
      <c r="H176">
        <f>IF(AND(Handgun!B179=5,Handgun!V179="Yes"),1,0)</f>
        <v>0</v>
      </c>
      <c r="I176">
        <f>IF(AND(Handgun!B179=6,Handgun!V179="Yes"),1,0)</f>
        <v>0</v>
      </c>
      <c r="J176">
        <f>IF(AND(Handgun!B179=7,Handgun!V179="Yes"),1,0)</f>
        <v>0</v>
      </c>
      <c r="K176">
        <f>IF(AND(Handgun!B179=8,Handgun!V179="Yes"),1,0)</f>
        <v>0</v>
      </c>
      <c r="M176">
        <f>IF(AND(Revolver!B179=1,Revolver!V179="Yes"),1,0)</f>
        <v>0</v>
      </c>
      <c r="N176">
        <f>IF(AND(Revolver!B179=1,Revolver!V179="Yes"),1,0)</f>
        <v>0</v>
      </c>
      <c r="O176">
        <f>IF(AND(Revolver!B179=1,Revolver!V179="Yes"),1,0)</f>
        <v>0</v>
      </c>
      <c r="P176">
        <f>IF(AND(Revolver!B179=1,Revolver!V179="Yes"),1,0)</f>
        <v>0</v>
      </c>
      <c r="Q176">
        <f>IF(AND(Revolver!B179=5,Revolver!V179="Yes"),1,0)</f>
        <v>0</v>
      </c>
      <c r="R176">
        <f>IF(AND(Revolver!B179=6,Revolver!V179="Yes"),1,0)</f>
        <v>0</v>
      </c>
      <c r="S176">
        <f>IF(AND(Revolver!B179=7,Revolver!V179="Yes"),1,0)</f>
        <v>0</v>
      </c>
      <c r="T176">
        <f>IF(AND(Revolver!B179=8,Revolver!V179="Yes"),1,0)</f>
        <v>0</v>
      </c>
      <c r="V176">
        <f>IF(AND(SMG!B180=1,SMG!V180="Yes"),1,0)</f>
        <v>0</v>
      </c>
      <c r="W176">
        <f>IF(AND(SMG!B180=2,SMG!V180="Yes"),1,0)</f>
        <v>0</v>
      </c>
      <c r="X176">
        <f>IF(AND(SMG!B180=3,SMG!V180="Yes"),1,0)</f>
        <v>0</v>
      </c>
      <c r="Y176">
        <f>IF(AND(SMG!B180=4,SMG!V180="Yes"),1,0)</f>
        <v>0</v>
      </c>
      <c r="Z176">
        <f>IF(AND(SMG!B180=5,SMG!V180="Yes"),1,0)</f>
        <v>0</v>
      </c>
      <c r="AA176">
        <f>IF(AND(SMG!B180=6,SMG!V180="Yes"),1,0)</f>
        <v>0</v>
      </c>
      <c r="AB176">
        <f>IF(AND(SMG!B180=7,SMG!V180="Yes"),1,0)</f>
        <v>0</v>
      </c>
      <c r="AC176">
        <f>IF(AND(SMG!B180=8,SMG!V180="Yes"),1,0)</f>
        <v>0</v>
      </c>
      <c r="AE176">
        <f>IF(AND(Rifle!B179=1,Rifle!V179="Yes"),1,0)</f>
        <v>0</v>
      </c>
      <c r="AF176">
        <f>IF(AND(Rifle!B179=2,Rifle!V179="Yes"),1,0)</f>
        <v>0</v>
      </c>
      <c r="AG176">
        <f>IF(AND(Rifle!B179=3,Rifle!V179="Yes"),1,0)</f>
        <v>0</v>
      </c>
      <c r="AH176">
        <f>IF(AND(Rifle!B179=4,Rifle!V179="Yes"),1,0)</f>
        <v>0</v>
      </c>
      <c r="AI176">
        <f>IF(AND(Rifle!B179=5,Rifle!V179="Yes"),1,0)</f>
        <v>0</v>
      </c>
      <c r="AJ176">
        <f>IF(AND(Rifle!B179=6,Rifle!V179="Yes"),1,0)</f>
        <v>0</v>
      </c>
      <c r="AK176">
        <f>IF(AND(Rifle!B179=7,Rifle!V179="Yes"),1,0)</f>
        <v>0</v>
      </c>
      <c r="AL176">
        <f>IF(AND(Rifle!B179=8,Rifle!V179="Yes"),1,0)</f>
        <v>0</v>
      </c>
      <c r="AN176">
        <f>IF(AND('Sniper Rifle'!B179=1,'Sniper Rifle'!V179="Yes"),1,0)</f>
        <v>0</v>
      </c>
      <c r="AO176">
        <f>IF(AND('Sniper Rifle'!B179=2,'Sniper Rifle'!V179="Yes"),1,0)</f>
        <v>0</v>
      </c>
      <c r="AP176">
        <f>IF(AND('Sniper Rifle'!B179=3,'Sniper Rifle'!V179="Yes"),1,0)</f>
        <v>0</v>
      </c>
      <c r="AQ176">
        <f>IF(AND('Sniper Rifle'!B179=4,'Sniper Rifle'!V179="Yes"),1,0)</f>
        <v>0</v>
      </c>
      <c r="AR176">
        <f>IF(AND('Sniper Rifle'!B179=5,'Sniper Rifle'!V179="Yes"),1,0)</f>
        <v>0</v>
      </c>
      <c r="AS176">
        <f>IF(AND('Sniper Rifle'!B179=6,'Sniper Rifle'!V179="Yes"),1,0)</f>
        <v>0</v>
      </c>
      <c r="AT176">
        <f>IF(AND('Sniper Rifle'!B179=7,'Sniper Rifle'!V179="Yes"),1,0)</f>
        <v>0</v>
      </c>
      <c r="AU176">
        <f>IF(AND('Sniper Rifle'!B179=8,'Sniper Rifle'!V179="Yes"),1,0)</f>
        <v>0</v>
      </c>
      <c r="AW176">
        <f>IF(AND('Spacer Rifle'!B179=1,'Spacer Rifle'!V179="Yes"),1,0)</f>
        <v>0</v>
      </c>
      <c r="AX176">
        <f>IF(AND('Spacer Rifle'!B179=2,'Spacer Rifle'!V179="Yes"),1,0)</f>
        <v>0</v>
      </c>
      <c r="AY176">
        <f>IF(AND('Spacer Rifle'!B179=3,'Spacer Rifle'!V179="Yes"),1,0)</f>
        <v>0</v>
      </c>
      <c r="AZ176">
        <f>IF(AND('Spacer Rifle'!B179=4,'Spacer Rifle'!V179="Yes"),1,0)</f>
        <v>0</v>
      </c>
      <c r="BA176">
        <f>IF(AND('Spacer Rifle'!B179=5,'Spacer Rifle'!V179="Yes"),1,0)</f>
        <v>0</v>
      </c>
      <c r="BB176">
        <f>IF(AND('Spacer Rifle'!B179=6,'Spacer Rifle'!V179="Yes"),1,0)</f>
        <v>0</v>
      </c>
      <c r="BC176">
        <f>IF(AND('Spacer Rifle'!B179=7,'Spacer Rifle'!V179="Yes"),1,0)</f>
        <v>0</v>
      </c>
      <c r="BD176">
        <f>IF(AND('Spacer Rifle'!B179=8,'Spacer Rifle'!V179="Yes"),1,0)</f>
        <v>0</v>
      </c>
      <c r="BF176">
        <f>IF(AND(LMG!B180=1,LMG!V180="Yes"),1,0)</f>
        <v>0</v>
      </c>
      <c r="BG176">
        <f>IF(AND(LMG!B180=2,LMG!V180="Yes"),1,0)</f>
        <v>0</v>
      </c>
      <c r="BH176">
        <f>IF(AND(LMG!B180=3,LMG!V180="Yes"),1,0)</f>
        <v>0</v>
      </c>
      <c r="BI176">
        <f>IF(AND(LMG!B180=4,LMG!V180="Yes"),1,0)</f>
        <v>0</v>
      </c>
      <c r="BJ176">
        <f>IF(AND(LMG!B180=5,LMG!V180="Yes"),1,0)</f>
        <v>0</v>
      </c>
      <c r="BK176">
        <f>IF(AND(LMG!B180=6,LMG!V180="Yes"),1,0)</f>
        <v>0</v>
      </c>
      <c r="BL176">
        <f>IF(AND(LMG!B180=7,LMG!V180="Yes"),1,0)</f>
        <v>0</v>
      </c>
      <c r="BM176">
        <f>IF(AND(LMG!B180=8,LMG!V180="Yes"),1,0)</f>
        <v>0</v>
      </c>
      <c r="BO176">
        <f>IF(AND(Shotgun!B180=1,Shotgun!V180="Yes"),1,0)</f>
        <v>0</v>
      </c>
      <c r="BP176">
        <f>IF(AND(Shotgun!B180=2,Shotgun!V180="Yes"),1,0)</f>
        <v>0</v>
      </c>
      <c r="BQ176">
        <f>IF(AND(Shotgun!B180=3,Shotgun!V180="Yes"),1,0)</f>
        <v>0</v>
      </c>
      <c r="BR176">
        <f>IF(AND(Shotgun!B180=4,Shotgun!V180="Yes"),1,0)</f>
        <v>0</v>
      </c>
      <c r="BS176">
        <f>IF(AND(Shotgun!B180=5,Shotgun!V180="Yes"),1,0)</f>
        <v>0</v>
      </c>
      <c r="BT176">
        <f>IF(AND(Shotgun!B180=6,Shotgun!V180="Yes"),1,0)</f>
        <v>0</v>
      </c>
      <c r="BU176">
        <f>IF(AND(Shotgun!B180=7,Shotgun!V180="Yes"),1,0)</f>
        <v>0</v>
      </c>
      <c r="BV176">
        <f>IF(AND(Shotgun!B180=8,Shotgun!V180="Yes"),1,0)</f>
        <v>0</v>
      </c>
      <c r="BX176">
        <f>IF(AND(Melee!B178=1,Melee!S178="Yes"),1,0)</f>
        <v>0</v>
      </c>
      <c r="BY176">
        <f>IF(AND(Melee!B178=2,Melee!S178="Yes"),1,0)</f>
        <v>0</v>
      </c>
      <c r="BZ176">
        <f>IF(AND(Melee!B178=3,Melee!S178="Yes"),1,0)</f>
        <v>0</v>
      </c>
      <c r="CA176">
        <f>IF(AND(Melee!B178=4,Melee!S178="Yes"),1,0)</f>
        <v>0</v>
      </c>
      <c r="CB176">
        <f>IF(AND(Melee!B178=5,Melee!S178="Yes"),1,0)</f>
        <v>0</v>
      </c>
      <c r="CC176">
        <f>IF(AND(Melee!B178=6,Melee!S178="Yes"),1,0)</f>
        <v>0</v>
      </c>
      <c r="CD176">
        <f>IF(AND(Melee!B178=7,Melee!S178="Yes"),1,0)</f>
        <v>0</v>
      </c>
      <c r="CE176">
        <f>IF(AND(Melee!B178=8,Melee!S178="Yes"),1,0)</f>
        <v>0</v>
      </c>
      <c r="CG176">
        <f>IF(AND(Misc!B177=1,Misc!O177="Yes"),1,0)</f>
        <v>0</v>
      </c>
      <c r="CH176">
        <f>IF(AND(Misc!B177=2,Misc!O177="Yes"),1,0)</f>
        <v>0</v>
      </c>
      <c r="CI176">
        <f>IF(AND(Misc!B177=3,Misc!O177="Yes"),1,0)</f>
        <v>0</v>
      </c>
      <c r="CJ176">
        <f>IF(AND(Misc!B177=4,Misc!O177="Yes"),1,0)</f>
        <v>0</v>
      </c>
      <c r="CK176">
        <f>IF(AND(Misc!B177=5,Misc!O177="Yes"),1,0)</f>
        <v>0</v>
      </c>
      <c r="CL176">
        <f>IF(AND(Misc!B177=6,Misc!O177="Yes"),1,0)</f>
        <v>0</v>
      </c>
      <c r="CM176">
        <f>IF(AND(Misc!B177=7,Misc!O177="Yes"),1,0)</f>
        <v>0</v>
      </c>
      <c r="CN176">
        <f>IF(AND(Misc!B177=8,Misc!O177="Yes"),1,0)</f>
        <v>0</v>
      </c>
    </row>
    <row r="177" spans="4:92">
      <c r="D177">
        <f>IF(AND(Handgun!B180=1,Handgun!V180="Yes"),1,0)</f>
        <v>0</v>
      </c>
      <c r="E177">
        <f>IF(AND(Handgun!B180=2,Handgun!V180="Yes"),1,0)</f>
        <v>0</v>
      </c>
      <c r="F177">
        <f>IF(AND(Handgun!B180=3,Handgun!V180="Yes"),1,0)</f>
        <v>0</v>
      </c>
      <c r="G177">
        <f>IF(AND(Handgun!B180=4,Handgun!V180="Yes"),1,0)</f>
        <v>0</v>
      </c>
      <c r="H177">
        <f>IF(AND(Handgun!B180=5,Handgun!V180="Yes"),1,0)</f>
        <v>0</v>
      </c>
      <c r="I177">
        <f>IF(AND(Handgun!B180=6,Handgun!V180="Yes"),1,0)</f>
        <v>0</v>
      </c>
      <c r="J177">
        <f>IF(AND(Handgun!B180=7,Handgun!V180="Yes"),1,0)</f>
        <v>0</v>
      </c>
      <c r="K177">
        <f>IF(AND(Handgun!B180=8,Handgun!V180="Yes"),1,0)</f>
        <v>0</v>
      </c>
      <c r="M177">
        <f>IF(AND(Revolver!B180=1,Revolver!V180="Yes"),1,0)</f>
        <v>0</v>
      </c>
      <c r="N177">
        <f>IF(AND(Revolver!B180=1,Revolver!V180="Yes"),1,0)</f>
        <v>0</v>
      </c>
      <c r="O177">
        <f>IF(AND(Revolver!B180=1,Revolver!V180="Yes"),1,0)</f>
        <v>0</v>
      </c>
      <c r="P177">
        <f>IF(AND(Revolver!B180=1,Revolver!V180="Yes"),1,0)</f>
        <v>0</v>
      </c>
      <c r="Q177">
        <f>IF(AND(Revolver!B180=5,Revolver!V180="Yes"),1,0)</f>
        <v>0</v>
      </c>
      <c r="R177">
        <f>IF(AND(Revolver!B180=6,Revolver!V180="Yes"),1,0)</f>
        <v>0</v>
      </c>
      <c r="S177">
        <f>IF(AND(Revolver!B180=7,Revolver!V180="Yes"),1,0)</f>
        <v>0</v>
      </c>
      <c r="T177">
        <f>IF(AND(Revolver!B180=8,Revolver!V180="Yes"),1,0)</f>
        <v>0</v>
      </c>
      <c r="V177">
        <f>IF(AND(SMG!B181=1,SMG!V181="Yes"),1,0)</f>
        <v>0</v>
      </c>
      <c r="W177">
        <f>IF(AND(SMG!B181=2,SMG!V181="Yes"),1,0)</f>
        <v>0</v>
      </c>
      <c r="X177">
        <f>IF(AND(SMG!B181=3,SMG!V181="Yes"),1,0)</f>
        <v>0</v>
      </c>
      <c r="Y177">
        <f>IF(AND(SMG!B181=4,SMG!V181="Yes"),1,0)</f>
        <v>0</v>
      </c>
      <c r="Z177">
        <f>IF(AND(SMG!B181=5,SMG!V181="Yes"),1,0)</f>
        <v>0</v>
      </c>
      <c r="AA177">
        <f>IF(AND(SMG!B181=6,SMG!V181="Yes"),1,0)</f>
        <v>0</v>
      </c>
      <c r="AB177">
        <f>IF(AND(SMG!B181=7,SMG!V181="Yes"),1,0)</f>
        <v>0</v>
      </c>
      <c r="AC177">
        <f>IF(AND(SMG!B181=8,SMG!V181="Yes"),1,0)</f>
        <v>0</v>
      </c>
      <c r="AE177">
        <f>IF(AND(Rifle!B180=1,Rifle!V180="Yes"),1,0)</f>
        <v>0</v>
      </c>
      <c r="AF177">
        <f>IF(AND(Rifle!B180=2,Rifle!V180="Yes"),1,0)</f>
        <v>0</v>
      </c>
      <c r="AG177">
        <f>IF(AND(Rifle!B180=3,Rifle!V180="Yes"),1,0)</f>
        <v>0</v>
      </c>
      <c r="AH177">
        <f>IF(AND(Rifle!B180=4,Rifle!V180="Yes"),1,0)</f>
        <v>0</v>
      </c>
      <c r="AI177">
        <f>IF(AND(Rifle!B180=5,Rifle!V180="Yes"),1,0)</f>
        <v>0</v>
      </c>
      <c r="AJ177">
        <f>IF(AND(Rifle!B180=6,Rifle!V180="Yes"),1,0)</f>
        <v>0</v>
      </c>
      <c r="AK177">
        <f>IF(AND(Rifle!B180=7,Rifle!V180="Yes"),1,0)</f>
        <v>0</v>
      </c>
      <c r="AL177">
        <f>IF(AND(Rifle!B180=8,Rifle!V180="Yes"),1,0)</f>
        <v>0</v>
      </c>
      <c r="AN177">
        <f>IF(AND('Sniper Rifle'!B180=1,'Sniper Rifle'!V180="Yes"),1,0)</f>
        <v>0</v>
      </c>
      <c r="AO177">
        <f>IF(AND('Sniper Rifle'!B180=2,'Sniper Rifle'!V180="Yes"),1,0)</f>
        <v>0</v>
      </c>
      <c r="AP177">
        <f>IF(AND('Sniper Rifle'!B180=3,'Sniper Rifle'!V180="Yes"),1,0)</f>
        <v>0</v>
      </c>
      <c r="AQ177">
        <f>IF(AND('Sniper Rifle'!B180=4,'Sniper Rifle'!V180="Yes"),1,0)</f>
        <v>0</v>
      </c>
      <c r="AR177">
        <f>IF(AND('Sniper Rifle'!B180=5,'Sniper Rifle'!V180="Yes"),1,0)</f>
        <v>0</v>
      </c>
      <c r="AS177">
        <f>IF(AND('Sniper Rifle'!B180=6,'Sniper Rifle'!V180="Yes"),1,0)</f>
        <v>0</v>
      </c>
      <c r="AT177">
        <f>IF(AND('Sniper Rifle'!B180=7,'Sniper Rifle'!V180="Yes"),1,0)</f>
        <v>0</v>
      </c>
      <c r="AU177">
        <f>IF(AND('Sniper Rifle'!B180=8,'Sniper Rifle'!V180="Yes"),1,0)</f>
        <v>0</v>
      </c>
      <c r="AW177">
        <f>IF(AND('Spacer Rifle'!B180=1,'Spacer Rifle'!V180="Yes"),1,0)</f>
        <v>0</v>
      </c>
      <c r="AX177">
        <f>IF(AND('Spacer Rifle'!B180=2,'Spacer Rifle'!V180="Yes"),1,0)</f>
        <v>0</v>
      </c>
      <c r="AY177">
        <f>IF(AND('Spacer Rifle'!B180=3,'Spacer Rifle'!V180="Yes"),1,0)</f>
        <v>0</v>
      </c>
      <c r="AZ177">
        <f>IF(AND('Spacer Rifle'!B180=4,'Spacer Rifle'!V180="Yes"),1,0)</f>
        <v>0</v>
      </c>
      <c r="BA177">
        <f>IF(AND('Spacer Rifle'!B180=5,'Spacer Rifle'!V180="Yes"),1,0)</f>
        <v>0</v>
      </c>
      <c r="BB177">
        <f>IF(AND('Spacer Rifle'!B180=6,'Spacer Rifle'!V180="Yes"),1,0)</f>
        <v>0</v>
      </c>
      <c r="BC177">
        <f>IF(AND('Spacer Rifle'!B180=7,'Spacer Rifle'!V180="Yes"),1,0)</f>
        <v>0</v>
      </c>
      <c r="BD177">
        <f>IF(AND('Spacer Rifle'!B180=8,'Spacer Rifle'!V180="Yes"),1,0)</f>
        <v>0</v>
      </c>
      <c r="BF177">
        <f>IF(AND(LMG!B181=1,LMG!V181="Yes"),1,0)</f>
        <v>0</v>
      </c>
      <c r="BG177">
        <f>IF(AND(LMG!B181=2,LMG!V181="Yes"),1,0)</f>
        <v>0</v>
      </c>
      <c r="BH177">
        <f>IF(AND(LMG!B181=3,LMG!V181="Yes"),1,0)</f>
        <v>0</v>
      </c>
      <c r="BI177">
        <f>IF(AND(LMG!B181=4,LMG!V181="Yes"),1,0)</f>
        <v>0</v>
      </c>
      <c r="BJ177">
        <f>IF(AND(LMG!B181=5,LMG!V181="Yes"),1,0)</f>
        <v>0</v>
      </c>
      <c r="BK177">
        <f>IF(AND(LMG!B181=6,LMG!V181="Yes"),1,0)</f>
        <v>0</v>
      </c>
      <c r="BL177">
        <f>IF(AND(LMG!B181=7,LMG!V181="Yes"),1,0)</f>
        <v>0</v>
      </c>
      <c r="BM177">
        <f>IF(AND(LMG!B181=8,LMG!V181="Yes"),1,0)</f>
        <v>0</v>
      </c>
      <c r="BO177">
        <f>IF(AND(Shotgun!B181=1,Shotgun!V181="Yes"),1,0)</f>
        <v>0</v>
      </c>
      <c r="BP177">
        <f>IF(AND(Shotgun!B181=2,Shotgun!V181="Yes"),1,0)</f>
        <v>0</v>
      </c>
      <c r="BQ177">
        <f>IF(AND(Shotgun!B181=3,Shotgun!V181="Yes"),1,0)</f>
        <v>0</v>
      </c>
      <c r="BR177">
        <f>IF(AND(Shotgun!B181=4,Shotgun!V181="Yes"),1,0)</f>
        <v>0</v>
      </c>
      <c r="BS177">
        <f>IF(AND(Shotgun!B181=5,Shotgun!V181="Yes"),1,0)</f>
        <v>0</v>
      </c>
      <c r="BT177">
        <f>IF(AND(Shotgun!B181=6,Shotgun!V181="Yes"),1,0)</f>
        <v>0</v>
      </c>
      <c r="BU177">
        <f>IF(AND(Shotgun!B181=7,Shotgun!V181="Yes"),1,0)</f>
        <v>0</v>
      </c>
      <c r="BV177">
        <f>IF(AND(Shotgun!B181=8,Shotgun!V181="Yes"),1,0)</f>
        <v>0</v>
      </c>
      <c r="BX177">
        <f>IF(AND(Melee!B179=1,Melee!S179="Yes"),1,0)</f>
        <v>0</v>
      </c>
      <c r="BY177">
        <f>IF(AND(Melee!B179=2,Melee!S179="Yes"),1,0)</f>
        <v>0</v>
      </c>
      <c r="BZ177">
        <f>IF(AND(Melee!B179=3,Melee!S179="Yes"),1,0)</f>
        <v>0</v>
      </c>
      <c r="CA177">
        <f>IF(AND(Melee!B179=4,Melee!S179="Yes"),1,0)</f>
        <v>0</v>
      </c>
      <c r="CB177">
        <f>IF(AND(Melee!B179=5,Melee!S179="Yes"),1,0)</f>
        <v>0</v>
      </c>
      <c r="CC177">
        <f>IF(AND(Melee!B179=6,Melee!S179="Yes"),1,0)</f>
        <v>0</v>
      </c>
      <c r="CD177">
        <f>IF(AND(Melee!B179=7,Melee!S179="Yes"),1,0)</f>
        <v>0</v>
      </c>
      <c r="CE177">
        <f>IF(AND(Melee!B179=8,Melee!S179="Yes"),1,0)</f>
        <v>0</v>
      </c>
      <c r="CG177">
        <f>IF(AND(Misc!B178=1,Misc!O178="Yes"),1,0)</f>
        <v>0</v>
      </c>
      <c r="CH177">
        <f>IF(AND(Misc!B178=2,Misc!O178="Yes"),1,0)</f>
        <v>0</v>
      </c>
      <c r="CI177">
        <f>IF(AND(Misc!B178=3,Misc!O178="Yes"),1,0)</f>
        <v>0</v>
      </c>
      <c r="CJ177">
        <f>IF(AND(Misc!B178=4,Misc!O178="Yes"),1,0)</f>
        <v>0</v>
      </c>
      <c r="CK177">
        <f>IF(AND(Misc!B178=5,Misc!O178="Yes"),1,0)</f>
        <v>0</v>
      </c>
      <c r="CL177">
        <f>IF(AND(Misc!B178=6,Misc!O178="Yes"),1,0)</f>
        <v>0</v>
      </c>
      <c r="CM177">
        <f>IF(AND(Misc!B178=7,Misc!O178="Yes"),1,0)</f>
        <v>0</v>
      </c>
      <c r="CN177">
        <f>IF(AND(Misc!B178=8,Misc!O178="Yes"),1,0)</f>
        <v>0</v>
      </c>
    </row>
    <row r="178" spans="4:92">
      <c r="D178">
        <f>IF(AND(Handgun!B181=1,Handgun!V181="Yes"),1,0)</f>
        <v>0</v>
      </c>
      <c r="E178">
        <f>IF(AND(Handgun!B181=2,Handgun!V181="Yes"),1,0)</f>
        <v>0</v>
      </c>
      <c r="F178">
        <f>IF(AND(Handgun!B181=3,Handgun!V181="Yes"),1,0)</f>
        <v>0</v>
      </c>
      <c r="G178">
        <f>IF(AND(Handgun!B181=4,Handgun!V181="Yes"),1,0)</f>
        <v>0</v>
      </c>
      <c r="H178">
        <f>IF(AND(Handgun!B181=5,Handgun!V181="Yes"),1,0)</f>
        <v>0</v>
      </c>
      <c r="I178">
        <f>IF(AND(Handgun!B181=6,Handgun!V181="Yes"),1,0)</f>
        <v>0</v>
      </c>
      <c r="J178">
        <f>IF(AND(Handgun!B181=7,Handgun!V181="Yes"),1,0)</f>
        <v>0</v>
      </c>
      <c r="K178">
        <f>IF(AND(Handgun!B181=8,Handgun!V181="Yes"),1,0)</f>
        <v>0</v>
      </c>
      <c r="M178">
        <f>IF(AND(Revolver!B181=1,Revolver!V181="Yes"),1,0)</f>
        <v>0</v>
      </c>
      <c r="N178">
        <f>IF(AND(Revolver!B181=1,Revolver!V181="Yes"),1,0)</f>
        <v>0</v>
      </c>
      <c r="O178">
        <f>IF(AND(Revolver!B181=1,Revolver!V181="Yes"),1,0)</f>
        <v>0</v>
      </c>
      <c r="P178">
        <f>IF(AND(Revolver!B181=1,Revolver!V181="Yes"),1,0)</f>
        <v>0</v>
      </c>
      <c r="Q178">
        <f>IF(AND(Revolver!B181=5,Revolver!V181="Yes"),1,0)</f>
        <v>0</v>
      </c>
      <c r="R178">
        <f>IF(AND(Revolver!B181=6,Revolver!V181="Yes"),1,0)</f>
        <v>0</v>
      </c>
      <c r="S178">
        <f>IF(AND(Revolver!B181=7,Revolver!V181="Yes"),1,0)</f>
        <v>0</v>
      </c>
      <c r="T178">
        <f>IF(AND(Revolver!B181=8,Revolver!V181="Yes"),1,0)</f>
        <v>0</v>
      </c>
      <c r="V178">
        <f>IF(AND(SMG!B182=1,SMG!V182="Yes"),1,0)</f>
        <v>0</v>
      </c>
      <c r="W178">
        <f>IF(AND(SMG!B182=2,SMG!V182="Yes"),1,0)</f>
        <v>0</v>
      </c>
      <c r="X178">
        <f>IF(AND(SMG!B182=3,SMG!V182="Yes"),1,0)</f>
        <v>0</v>
      </c>
      <c r="Y178">
        <f>IF(AND(SMG!B182=4,SMG!V182="Yes"),1,0)</f>
        <v>0</v>
      </c>
      <c r="Z178">
        <f>IF(AND(SMG!B182=5,SMG!V182="Yes"),1,0)</f>
        <v>0</v>
      </c>
      <c r="AA178">
        <f>IF(AND(SMG!B182=6,SMG!V182="Yes"),1,0)</f>
        <v>0</v>
      </c>
      <c r="AB178">
        <f>IF(AND(SMG!B182=7,SMG!V182="Yes"),1,0)</f>
        <v>0</v>
      </c>
      <c r="AC178">
        <f>IF(AND(SMG!B182=8,SMG!V182="Yes"),1,0)</f>
        <v>0</v>
      </c>
      <c r="AE178">
        <f>IF(AND(Rifle!B181=1,Rifle!V181="Yes"),1,0)</f>
        <v>0</v>
      </c>
      <c r="AF178">
        <f>IF(AND(Rifle!B181=2,Rifle!V181="Yes"),1,0)</f>
        <v>0</v>
      </c>
      <c r="AG178">
        <f>IF(AND(Rifle!B181=3,Rifle!V181="Yes"),1,0)</f>
        <v>0</v>
      </c>
      <c r="AH178">
        <f>IF(AND(Rifle!B181=4,Rifle!V181="Yes"),1,0)</f>
        <v>0</v>
      </c>
      <c r="AI178">
        <f>IF(AND(Rifle!B181=5,Rifle!V181="Yes"),1,0)</f>
        <v>0</v>
      </c>
      <c r="AJ178">
        <f>IF(AND(Rifle!B181=6,Rifle!V181="Yes"),1,0)</f>
        <v>0</v>
      </c>
      <c r="AK178">
        <f>IF(AND(Rifle!B181=7,Rifle!V181="Yes"),1,0)</f>
        <v>0</v>
      </c>
      <c r="AL178">
        <f>IF(AND(Rifle!B181=8,Rifle!V181="Yes"),1,0)</f>
        <v>0</v>
      </c>
      <c r="AN178">
        <f>IF(AND('Sniper Rifle'!B181=1,'Sniper Rifle'!V181="Yes"),1,0)</f>
        <v>0</v>
      </c>
      <c r="AO178">
        <f>IF(AND('Sniper Rifle'!B181=2,'Sniper Rifle'!V181="Yes"),1,0)</f>
        <v>0</v>
      </c>
      <c r="AP178">
        <f>IF(AND('Sniper Rifle'!B181=3,'Sniper Rifle'!V181="Yes"),1,0)</f>
        <v>0</v>
      </c>
      <c r="AQ178">
        <f>IF(AND('Sniper Rifle'!B181=4,'Sniper Rifle'!V181="Yes"),1,0)</f>
        <v>0</v>
      </c>
      <c r="AR178">
        <f>IF(AND('Sniper Rifle'!B181=5,'Sniper Rifle'!V181="Yes"),1,0)</f>
        <v>0</v>
      </c>
      <c r="AS178">
        <f>IF(AND('Sniper Rifle'!B181=6,'Sniper Rifle'!V181="Yes"),1,0)</f>
        <v>0</v>
      </c>
      <c r="AT178">
        <f>IF(AND('Sniper Rifle'!B181=7,'Sniper Rifle'!V181="Yes"),1,0)</f>
        <v>0</v>
      </c>
      <c r="AU178">
        <f>IF(AND('Sniper Rifle'!B181=8,'Sniper Rifle'!V181="Yes"),1,0)</f>
        <v>0</v>
      </c>
      <c r="AW178">
        <f>IF(AND('Spacer Rifle'!B181=1,'Spacer Rifle'!V181="Yes"),1,0)</f>
        <v>0</v>
      </c>
      <c r="AX178">
        <f>IF(AND('Spacer Rifle'!B181=2,'Spacer Rifle'!V181="Yes"),1,0)</f>
        <v>0</v>
      </c>
      <c r="AY178">
        <f>IF(AND('Spacer Rifle'!B181=3,'Spacer Rifle'!V181="Yes"),1,0)</f>
        <v>0</v>
      </c>
      <c r="AZ178">
        <f>IF(AND('Spacer Rifle'!B181=4,'Spacer Rifle'!V181="Yes"),1,0)</f>
        <v>0</v>
      </c>
      <c r="BA178">
        <f>IF(AND('Spacer Rifle'!B181=5,'Spacer Rifle'!V181="Yes"),1,0)</f>
        <v>0</v>
      </c>
      <c r="BB178">
        <f>IF(AND('Spacer Rifle'!B181=6,'Spacer Rifle'!V181="Yes"),1,0)</f>
        <v>0</v>
      </c>
      <c r="BC178">
        <f>IF(AND('Spacer Rifle'!B181=7,'Spacer Rifle'!V181="Yes"),1,0)</f>
        <v>0</v>
      </c>
      <c r="BD178">
        <f>IF(AND('Spacer Rifle'!B181=8,'Spacer Rifle'!V181="Yes"),1,0)</f>
        <v>0</v>
      </c>
      <c r="BF178">
        <f>IF(AND(LMG!B182=1,LMG!V182="Yes"),1,0)</f>
        <v>0</v>
      </c>
      <c r="BG178">
        <f>IF(AND(LMG!B182=2,LMG!V182="Yes"),1,0)</f>
        <v>0</v>
      </c>
      <c r="BH178">
        <f>IF(AND(LMG!B182=3,LMG!V182="Yes"),1,0)</f>
        <v>0</v>
      </c>
      <c r="BI178">
        <f>IF(AND(LMG!B182=4,LMG!V182="Yes"),1,0)</f>
        <v>0</v>
      </c>
      <c r="BJ178">
        <f>IF(AND(LMG!B182=5,LMG!V182="Yes"),1,0)</f>
        <v>0</v>
      </c>
      <c r="BK178">
        <f>IF(AND(LMG!B182=6,LMG!V182="Yes"),1,0)</f>
        <v>0</v>
      </c>
      <c r="BL178">
        <f>IF(AND(LMG!B182=7,LMG!V182="Yes"),1,0)</f>
        <v>0</v>
      </c>
      <c r="BM178">
        <f>IF(AND(LMG!B182=8,LMG!V182="Yes"),1,0)</f>
        <v>0</v>
      </c>
      <c r="BO178">
        <f>IF(AND(Shotgun!B182=1,Shotgun!V182="Yes"),1,0)</f>
        <v>0</v>
      </c>
      <c r="BP178">
        <f>IF(AND(Shotgun!B182=2,Shotgun!V182="Yes"),1,0)</f>
        <v>0</v>
      </c>
      <c r="BQ178">
        <f>IF(AND(Shotgun!B182=3,Shotgun!V182="Yes"),1,0)</f>
        <v>0</v>
      </c>
      <c r="BR178">
        <f>IF(AND(Shotgun!B182=4,Shotgun!V182="Yes"),1,0)</f>
        <v>0</v>
      </c>
      <c r="BS178">
        <f>IF(AND(Shotgun!B182=5,Shotgun!V182="Yes"),1,0)</f>
        <v>0</v>
      </c>
      <c r="BT178">
        <f>IF(AND(Shotgun!B182=6,Shotgun!V182="Yes"),1,0)</f>
        <v>0</v>
      </c>
      <c r="BU178">
        <f>IF(AND(Shotgun!B182=7,Shotgun!V182="Yes"),1,0)</f>
        <v>0</v>
      </c>
      <c r="BV178">
        <f>IF(AND(Shotgun!B182=8,Shotgun!V182="Yes"),1,0)</f>
        <v>0</v>
      </c>
      <c r="BX178">
        <f>IF(AND(Melee!B180=1,Melee!S180="Yes"),1,0)</f>
        <v>0</v>
      </c>
      <c r="BY178">
        <f>IF(AND(Melee!B180=2,Melee!S180="Yes"),1,0)</f>
        <v>0</v>
      </c>
      <c r="BZ178">
        <f>IF(AND(Melee!B180=3,Melee!S180="Yes"),1,0)</f>
        <v>0</v>
      </c>
      <c r="CA178">
        <f>IF(AND(Melee!B180=4,Melee!S180="Yes"),1,0)</f>
        <v>0</v>
      </c>
      <c r="CB178">
        <f>IF(AND(Melee!B180=5,Melee!S180="Yes"),1,0)</f>
        <v>0</v>
      </c>
      <c r="CC178">
        <f>IF(AND(Melee!B180=6,Melee!S180="Yes"),1,0)</f>
        <v>0</v>
      </c>
      <c r="CD178">
        <f>IF(AND(Melee!B180=7,Melee!S180="Yes"),1,0)</f>
        <v>0</v>
      </c>
      <c r="CE178">
        <f>IF(AND(Melee!B180=8,Melee!S180="Yes"),1,0)</f>
        <v>0</v>
      </c>
      <c r="CG178">
        <f>IF(AND(Misc!B179=1,Misc!O179="Yes"),1,0)</f>
        <v>0</v>
      </c>
      <c r="CH178">
        <f>IF(AND(Misc!B179=2,Misc!O179="Yes"),1,0)</f>
        <v>0</v>
      </c>
      <c r="CI178">
        <f>IF(AND(Misc!B179=3,Misc!O179="Yes"),1,0)</f>
        <v>0</v>
      </c>
      <c r="CJ178">
        <f>IF(AND(Misc!B179=4,Misc!O179="Yes"),1,0)</f>
        <v>0</v>
      </c>
      <c r="CK178">
        <f>IF(AND(Misc!B179=5,Misc!O179="Yes"),1,0)</f>
        <v>0</v>
      </c>
      <c r="CL178">
        <f>IF(AND(Misc!B179=6,Misc!O179="Yes"),1,0)</f>
        <v>0</v>
      </c>
      <c r="CM178">
        <f>IF(AND(Misc!B179=7,Misc!O179="Yes"),1,0)</f>
        <v>0</v>
      </c>
      <c r="CN178">
        <f>IF(AND(Misc!B179=8,Misc!O179="Yes"),1,0)</f>
        <v>0</v>
      </c>
    </row>
    <row r="179" spans="4:92">
      <c r="D179">
        <f>IF(AND(Handgun!B182=1,Handgun!V182="Yes"),1,0)</f>
        <v>0</v>
      </c>
      <c r="E179">
        <f>IF(AND(Handgun!B182=2,Handgun!V182="Yes"),1,0)</f>
        <v>0</v>
      </c>
      <c r="F179">
        <f>IF(AND(Handgun!B182=3,Handgun!V182="Yes"),1,0)</f>
        <v>0</v>
      </c>
      <c r="G179">
        <f>IF(AND(Handgun!B182=4,Handgun!V182="Yes"),1,0)</f>
        <v>0</v>
      </c>
      <c r="H179">
        <f>IF(AND(Handgun!B182=5,Handgun!V182="Yes"),1,0)</f>
        <v>0</v>
      </c>
      <c r="I179">
        <f>IF(AND(Handgun!B182=6,Handgun!V182="Yes"),1,0)</f>
        <v>0</v>
      </c>
      <c r="J179">
        <f>IF(AND(Handgun!B182=7,Handgun!V182="Yes"),1,0)</f>
        <v>0</v>
      </c>
      <c r="K179">
        <f>IF(AND(Handgun!B182=8,Handgun!V182="Yes"),1,0)</f>
        <v>0</v>
      </c>
      <c r="M179">
        <f>IF(AND(Revolver!B182=1,Revolver!V182="Yes"),1,0)</f>
        <v>0</v>
      </c>
      <c r="N179">
        <f>IF(AND(Revolver!B182=1,Revolver!V182="Yes"),1,0)</f>
        <v>0</v>
      </c>
      <c r="O179">
        <f>IF(AND(Revolver!B182=1,Revolver!V182="Yes"),1,0)</f>
        <v>0</v>
      </c>
      <c r="P179">
        <f>IF(AND(Revolver!B182=1,Revolver!V182="Yes"),1,0)</f>
        <v>0</v>
      </c>
      <c r="Q179">
        <f>IF(AND(Revolver!B182=5,Revolver!V182="Yes"),1,0)</f>
        <v>0</v>
      </c>
      <c r="R179">
        <f>IF(AND(Revolver!B182=6,Revolver!V182="Yes"),1,0)</f>
        <v>0</v>
      </c>
      <c r="S179">
        <f>IF(AND(Revolver!B182=7,Revolver!V182="Yes"),1,0)</f>
        <v>0</v>
      </c>
      <c r="T179">
        <f>IF(AND(Revolver!B182=8,Revolver!V182="Yes"),1,0)</f>
        <v>0</v>
      </c>
      <c r="V179">
        <f>IF(AND(SMG!B183=1,SMG!V183="Yes"),1,0)</f>
        <v>0</v>
      </c>
      <c r="W179">
        <f>IF(AND(SMG!B183=2,SMG!V183="Yes"),1,0)</f>
        <v>0</v>
      </c>
      <c r="X179">
        <f>IF(AND(SMG!B183=3,SMG!V183="Yes"),1,0)</f>
        <v>0</v>
      </c>
      <c r="Y179">
        <f>IF(AND(SMG!B183=4,SMG!V183="Yes"),1,0)</f>
        <v>0</v>
      </c>
      <c r="Z179">
        <f>IF(AND(SMG!B183=5,SMG!V183="Yes"),1,0)</f>
        <v>0</v>
      </c>
      <c r="AA179">
        <f>IF(AND(SMG!B183=6,SMG!V183="Yes"),1,0)</f>
        <v>0</v>
      </c>
      <c r="AB179">
        <f>IF(AND(SMG!B183=7,SMG!V183="Yes"),1,0)</f>
        <v>0</v>
      </c>
      <c r="AC179">
        <f>IF(AND(SMG!B183=8,SMG!V183="Yes"),1,0)</f>
        <v>0</v>
      </c>
      <c r="AE179">
        <f>IF(AND(Rifle!B182=1,Rifle!V182="Yes"),1,0)</f>
        <v>0</v>
      </c>
      <c r="AF179">
        <f>IF(AND(Rifle!B182=2,Rifle!V182="Yes"),1,0)</f>
        <v>0</v>
      </c>
      <c r="AG179">
        <f>IF(AND(Rifle!B182=3,Rifle!V182="Yes"),1,0)</f>
        <v>0</v>
      </c>
      <c r="AH179">
        <f>IF(AND(Rifle!B182=4,Rifle!V182="Yes"),1,0)</f>
        <v>0</v>
      </c>
      <c r="AI179">
        <f>IF(AND(Rifle!B182=5,Rifle!V182="Yes"),1,0)</f>
        <v>0</v>
      </c>
      <c r="AJ179">
        <f>IF(AND(Rifle!B182=6,Rifle!V182="Yes"),1,0)</f>
        <v>0</v>
      </c>
      <c r="AK179">
        <f>IF(AND(Rifle!B182=7,Rifle!V182="Yes"),1,0)</f>
        <v>0</v>
      </c>
      <c r="AL179">
        <f>IF(AND(Rifle!B182=8,Rifle!V182="Yes"),1,0)</f>
        <v>0</v>
      </c>
      <c r="AN179">
        <f>IF(AND('Sniper Rifle'!B182=1,'Sniper Rifle'!V182="Yes"),1,0)</f>
        <v>0</v>
      </c>
      <c r="AO179">
        <f>IF(AND('Sniper Rifle'!B182=2,'Sniper Rifle'!V182="Yes"),1,0)</f>
        <v>0</v>
      </c>
      <c r="AP179">
        <f>IF(AND('Sniper Rifle'!B182=3,'Sniper Rifle'!V182="Yes"),1,0)</f>
        <v>0</v>
      </c>
      <c r="AQ179">
        <f>IF(AND('Sniper Rifle'!B182=4,'Sniper Rifle'!V182="Yes"),1,0)</f>
        <v>0</v>
      </c>
      <c r="AR179">
        <f>IF(AND('Sniper Rifle'!B182=5,'Sniper Rifle'!V182="Yes"),1,0)</f>
        <v>0</v>
      </c>
      <c r="AS179">
        <f>IF(AND('Sniper Rifle'!B182=6,'Sniper Rifle'!V182="Yes"),1,0)</f>
        <v>0</v>
      </c>
      <c r="AT179">
        <f>IF(AND('Sniper Rifle'!B182=7,'Sniper Rifle'!V182="Yes"),1,0)</f>
        <v>0</v>
      </c>
      <c r="AU179">
        <f>IF(AND('Sniper Rifle'!B182=8,'Sniper Rifle'!V182="Yes"),1,0)</f>
        <v>0</v>
      </c>
      <c r="AW179">
        <f>IF(AND('Spacer Rifle'!B182=1,'Spacer Rifle'!V182="Yes"),1,0)</f>
        <v>0</v>
      </c>
      <c r="AX179">
        <f>IF(AND('Spacer Rifle'!B182=2,'Spacer Rifle'!V182="Yes"),1,0)</f>
        <v>0</v>
      </c>
      <c r="AY179">
        <f>IF(AND('Spacer Rifle'!B182=3,'Spacer Rifle'!V182="Yes"),1,0)</f>
        <v>0</v>
      </c>
      <c r="AZ179">
        <f>IF(AND('Spacer Rifle'!B182=4,'Spacer Rifle'!V182="Yes"),1,0)</f>
        <v>0</v>
      </c>
      <c r="BA179">
        <f>IF(AND('Spacer Rifle'!B182=5,'Spacer Rifle'!V182="Yes"),1,0)</f>
        <v>0</v>
      </c>
      <c r="BB179">
        <f>IF(AND('Spacer Rifle'!B182=6,'Spacer Rifle'!V182="Yes"),1,0)</f>
        <v>0</v>
      </c>
      <c r="BC179">
        <f>IF(AND('Spacer Rifle'!B182=7,'Spacer Rifle'!V182="Yes"),1,0)</f>
        <v>0</v>
      </c>
      <c r="BD179">
        <f>IF(AND('Spacer Rifle'!B182=8,'Spacer Rifle'!V182="Yes"),1,0)</f>
        <v>0</v>
      </c>
      <c r="BF179">
        <f>IF(AND(LMG!B183=1,LMG!V183="Yes"),1,0)</f>
        <v>0</v>
      </c>
      <c r="BG179">
        <f>IF(AND(LMG!B183=2,LMG!V183="Yes"),1,0)</f>
        <v>0</v>
      </c>
      <c r="BH179">
        <f>IF(AND(LMG!B183=3,LMG!V183="Yes"),1,0)</f>
        <v>0</v>
      </c>
      <c r="BI179">
        <f>IF(AND(LMG!B183=4,LMG!V183="Yes"),1,0)</f>
        <v>0</v>
      </c>
      <c r="BJ179">
        <f>IF(AND(LMG!B183=5,LMG!V183="Yes"),1,0)</f>
        <v>0</v>
      </c>
      <c r="BK179">
        <f>IF(AND(LMG!B183=6,LMG!V183="Yes"),1,0)</f>
        <v>0</v>
      </c>
      <c r="BL179">
        <f>IF(AND(LMG!B183=7,LMG!V183="Yes"),1,0)</f>
        <v>0</v>
      </c>
      <c r="BM179">
        <f>IF(AND(LMG!B183=8,LMG!V183="Yes"),1,0)</f>
        <v>0</v>
      </c>
      <c r="BO179">
        <f>IF(AND(Shotgun!B183=1,Shotgun!V183="Yes"),1,0)</f>
        <v>0</v>
      </c>
      <c r="BP179">
        <f>IF(AND(Shotgun!B183=2,Shotgun!V183="Yes"),1,0)</f>
        <v>0</v>
      </c>
      <c r="BQ179">
        <f>IF(AND(Shotgun!B183=3,Shotgun!V183="Yes"),1,0)</f>
        <v>0</v>
      </c>
      <c r="BR179">
        <f>IF(AND(Shotgun!B183=4,Shotgun!V183="Yes"),1,0)</f>
        <v>0</v>
      </c>
      <c r="BS179">
        <f>IF(AND(Shotgun!B183=5,Shotgun!V183="Yes"),1,0)</f>
        <v>0</v>
      </c>
      <c r="BT179">
        <f>IF(AND(Shotgun!B183=6,Shotgun!V183="Yes"),1,0)</f>
        <v>0</v>
      </c>
      <c r="BU179">
        <f>IF(AND(Shotgun!B183=7,Shotgun!V183="Yes"),1,0)</f>
        <v>0</v>
      </c>
      <c r="BV179">
        <f>IF(AND(Shotgun!B183=8,Shotgun!V183="Yes"),1,0)</f>
        <v>0</v>
      </c>
      <c r="BX179">
        <f>IF(AND(Melee!B181=1,Melee!S181="Yes"),1,0)</f>
        <v>0</v>
      </c>
      <c r="BY179">
        <f>IF(AND(Melee!B181=2,Melee!S181="Yes"),1,0)</f>
        <v>0</v>
      </c>
      <c r="BZ179">
        <f>IF(AND(Melee!B181=3,Melee!S181="Yes"),1,0)</f>
        <v>0</v>
      </c>
      <c r="CA179">
        <f>IF(AND(Melee!B181=4,Melee!S181="Yes"),1,0)</f>
        <v>0</v>
      </c>
      <c r="CB179">
        <f>IF(AND(Melee!B181=5,Melee!S181="Yes"),1,0)</f>
        <v>0</v>
      </c>
      <c r="CC179">
        <f>IF(AND(Melee!B181=6,Melee!S181="Yes"),1,0)</f>
        <v>0</v>
      </c>
      <c r="CD179">
        <f>IF(AND(Melee!B181=7,Melee!S181="Yes"),1,0)</f>
        <v>0</v>
      </c>
      <c r="CE179">
        <f>IF(AND(Melee!B181=8,Melee!S181="Yes"),1,0)</f>
        <v>0</v>
      </c>
      <c r="CG179">
        <f>IF(AND(Misc!B180=1,Misc!O180="Yes"),1,0)</f>
        <v>0</v>
      </c>
      <c r="CH179">
        <f>IF(AND(Misc!B180=2,Misc!O180="Yes"),1,0)</f>
        <v>0</v>
      </c>
      <c r="CI179">
        <f>IF(AND(Misc!B180=3,Misc!O180="Yes"),1,0)</f>
        <v>0</v>
      </c>
      <c r="CJ179">
        <f>IF(AND(Misc!B180=4,Misc!O180="Yes"),1,0)</f>
        <v>0</v>
      </c>
      <c r="CK179">
        <f>IF(AND(Misc!B180=5,Misc!O180="Yes"),1,0)</f>
        <v>0</v>
      </c>
      <c r="CL179">
        <f>IF(AND(Misc!B180=6,Misc!O180="Yes"),1,0)</f>
        <v>0</v>
      </c>
      <c r="CM179">
        <f>IF(AND(Misc!B180=7,Misc!O180="Yes"),1,0)</f>
        <v>0</v>
      </c>
      <c r="CN179">
        <f>IF(AND(Misc!B180=8,Misc!O180="Yes"),1,0)</f>
        <v>0</v>
      </c>
    </row>
    <row r="180" spans="4:92">
      <c r="D180">
        <f>IF(AND(Handgun!B183=1,Handgun!V183="Yes"),1,0)</f>
        <v>0</v>
      </c>
      <c r="E180">
        <f>IF(AND(Handgun!B183=2,Handgun!V183="Yes"),1,0)</f>
        <v>0</v>
      </c>
      <c r="F180">
        <f>IF(AND(Handgun!B183=3,Handgun!V183="Yes"),1,0)</f>
        <v>0</v>
      </c>
      <c r="G180">
        <f>IF(AND(Handgun!B183=4,Handgun!V183="Yes"),1,0)</f>
        <v>0</v>
      </c>
      <c r="H180">
        <f>IF(AND(Handgun!B183=5,Handgun!V183="Yes"),1,0)</f>
        <v>0</v>
      </c>
      <c r="I180">
        <f>IF(AND(Handgun!B183=6,Handgun!V183="Yes"),1,0)</f>
        <v>0</v>
      </c>
      <c r="J180">
        <f>IF(AND(Handgun!B183=7,Handgun!V183="Yes"),1,0)</f>
        <v>0</v>
      </c>
      <c r="K180">
        <f>IF(AND(Handgun!B183=8,Handgun!V183="Yes"),1,0)</f>
        <v>0</v>
      </c>
      <c r="M180">
        <f>IF(AND(Revolver!B183=1,Revolver!V183="Yes"),1,0)</f>
        <v>0</v>
      </c>
      <c r="N180">
        <f>IF(AND(Revolver!B183=1,Revolver!V183="Yes"),1,0)</f>
        <v>0</v>
      </c>
      <c r="O180">
        <f>IF(AND(Revolver!B183=1,Revolver!V183="Yes"),1,0)</f>
        <v>0</v>
      </c>
      <c r="P180">
        <f>IF(AND(Revolver!B183=1,Revolver!V183="Yes"),1,0)</f>
        <v>0</v>
      </c>
      <c r="Q180">
        <f>IF(AND(Revolver!B183=5,Revolver!V183="Yes"),1,0)</f>
        <v>0</v>
      </c>
      <c r="R180">
        <f>IF(AND(Revolver!B183=6,Revolver!V183="Yes"),1,0)</f>
        <v>0</v>
      </c>
      <c r="S180">
        <f>IF(AND(Revolver!B183=7,Revolver!V183="Yes"),1,0)</f>
        <v>0</v>
      </c>
      <c r="T180">
        <f>IF(AND(Revolver!B183=8,Revolver!V183="Yes"),1,0)</f>
        <v>0</v>
      </c>
      <c r="V180">
        <f>IF(AND(SMG!B184=1,SMG!V184="Yes"),1,0)</f>
        <v>0</v>
      </c>
      <c r="W180">
        <f>IF(AND(SMG!B184=2,SMG!V184="Yes"),1,0)</f>
        <v>0</v>
      </c>
      <c r="X180">
        <f>IF(AND(SMG!B184=3,SMG!V184="Yes"),1,0)</f>
        <v>0</v>
      </c>
      <c r="Y180">
        <f>IF(AND(SMG!B184=4,SMG!V184="Yes"),1,0)</f>
        <v>0</v>
      </c>
      <c r="Z180">
        <f>IF(AND(SMG!B184=5,SMG!V184="Yes"),1,0)</f>
        <v>0</v>
      </c>
      <c r="AA180">
        <f>IF(AND(SMG!B184=6,SMG!V184="Yes"),1,0)</f>
        <v>0</v>
      </c>
      <c r="AB180">
        <f>IF(AND(SMG!B184=7,SMG!V184="Yes"),1,0)</f>
        <v>0</v>
      </c>
      <c r="AC180">
        <f>IF(AND(SMG!B184=8,SMG!V184="Yes"),1,0)</f>
        <v>0</v>
      </c>
      <c r="AE180">
        <f>IF(AND(Rifle!B183=1,Rifle!V183="Yes"),1,0)</f>
        <v>0</v>
      </c>
      <c r="AF180">
        <f>IF(AND(Rifle!B183=2,Rifle!V183="Yes"),1,0)</f>
        <v>0</v>
      </c>
      <c r="AG180">
        <f>IF(AND(Rifle!B183=3,Rifle!V183="Yes"),1,0)</f>
        <v>0</v>
      </c>
      <c r="AH180">
        <f>IF(AND(Rifle!B183=4,Rifle!V183="Yes"),1,0)</f>
        <v>0</v>
      </c>
      <c r="AI180">
        <f>IF(AND(Rifle!B183=5,Rifle!V183="Yes"),1,0)</f>
        <v>0</v>
      </c>
      <c r="AJ180">
        <f>IF(AND(Rifle!B183=6,Rifle!V183="Yes"),1,0)</f>
        <v>0</v>
      </c>
      <c r="AK180">
        <f>IF(AND(Rifle!B183=7,Rifle!V183="Yes"),1,0)</f>
        <v>0</v>
      </c>
      <c r="AL180">
        <f>IF(AND(Rifle!B183=8,Rifle!V183="Yes"),1,0)</f>
        <v>0</v>
      </c>
      <c r="AN180">
        <f>IF(AND('Sniper Rifle'!B183=1,'Sniper Rifle'!V183="Yes"),1,0)</f>
        <v>0</v>
      </c>
      <c r="AO180">
        <f>IF(AND('Sniper Rifle'!B183=2,'Sniper Rifle'!V183="Yes"),1,0)</f>
        <v>0</v>
      </c>
      <c r="AP180">
        <f>IF(AND('Sniper Rifle'!B183=3,'Sniper Rifle'!V183="Yes"),1,0)</f>
        <v>0</v>
      </c>
      <c r="AQ180">
        <f>IF(AND('Sniper Rifle'!B183=4,'Sniper Rifle'!V183="Yes"),1,0)</f>
        <v>0</v>
      </c>
      <c r="AR180">
        <f>IF(AND('Sniper Rifle'!B183=5,'Sniper Rifle'!V183="Yes"),1,0)</f>
        <v>0</v>
      </c>
      <c r="AS180">
        <f>IF(AND('Sniper Rifle'!B183=6,'Sniper Rifle'!V183="Yes"),1,0)</f>
        <v>0</v>
      </c>
      <c r="AT180">
        <f>IF(AND('Sniper Rifle'!B183=7,'Sniper Rifle'!V183="Yes"),1,0)</f>
        <v>0</v>
      </c>
      <c r="AU180">
        <f>IF(AND('Sniper Rifle'!B183=8,'Sniper Rifle'!V183="Yes"),1,0)</f>
        <v>0</v>
      </c>
      <c r="AW180">
        <f>IF(AND('Spacer Rifle'!B183=1,'Spacer Rifle'!V183="Yes"),1,0)</f>
        <v>0</v>
      </c>
      <c r="AX180">
        <f>IF(AND('Spacer Rifle'!B183=2,'Spacer Rifle'!V183="Yes"),1,0)</f>
        <v>0</v>
      </c>
      <c r="AY180">
        <f>IF(AND('Spacer Rifle'!B183=3,'Spacer Rifle'!V183="Yes"),1,0)</f>
        <v>0</v>
      </c>
      <c r="AZ180">
        <f>IF(AND('Spacer Rifle'!B183=4,'Spacer Rifle'!V183="Yes"),1,0)</f>
        <v>0</v>
      </c>
      <c r="BA180">
        <f>IF(AND('Spacer Rifle'!B183=5,'Spacer Rifle'!V183="Yes"),1,0)</f>
        <v>0</v>
      </c>
      <c r="BB180">
        <f>IF(AND('Spacer Rifle'!B183=6,'Spacer Rifle'!V183="Yes"),1,0)</f>
        <v>0</v>
      </c>
      <c r="BC180">
        <f>IF(AND('Spacer Rifle'!B183=7,'Spacer Rifle'!V183="Yes"),1,0)</f>
        <v>0</v>
      </c>
      <c r="BD180">
        <f>IF(AND('Spacer Rifle'!B183=8,'Spacer Rifle'!V183="Yes"),1,0)</f>
        <v>0</v>
      </c>
      <c r="BF180">
        <f>IF(AND(LMG!B184=1,LMG!V184="Yes"),1,0)</f>
        <v>0</v>
      </c>
      <c r="BG180">
        <f>IF(AND(LMG!B184=2,LMG!V184="Yes"),1,0)</f>
        <v>0</v>
      </c>
      <c r="BH180">
        <f>IF(AND(LMG!B184=3,LMG!V184="Yes"),1,0)</f>
        <v>0</v>
      </c>
      <c r="BI180">
        <f>IF(AND(LMG!B184=4,LMG!V184="Yes"),1,0)</f>
        <v>0</v>
      </c>
      <c r="BJ180">
        <f>IF(AND(LMG!B184=5,LMG!V184="Yes"),1,0)</f>
        <v>0</v>
      </c>
      <c r="BK180">
        <f>IF(AND(LMG!B184=6,LMG!V184="Yes"),1,0)</f>
        <v>0</v>
      </c>
      <c r="BL180">
        <f>IF(AND(LMG!B184=7,LMG!V184="Yes"),1,0)</f>
        <v>0</v>
      </c>
      <c r="BM180">
        <f>IF(AND(LMG!B184=8,LMG!V184="Yes"),1,0)</f>
        <v>0</v>
      </c>
      <c r="BO180">
        <f>IF(AND(Shotgun!B184=1,Shotgun!V184="Yes"),1,0)</f>
        <v>0</v>
      </c>
      <c r="BP180">
        <f>IF(AND(Shotgun!B184=2,Shotgun!V184="Yes"),1,0)</f>
        <v>0</v>
      </c>
      <c r="BQ180">
        <f>IF(AND(Shotgun!B184=3,Shotgun!V184="Yes"),1,0)</f>
        <v>0</v>
      </c>
      <c r="BR180">
        <f>IF(AND(Shotgun!B184=4,Shotgun!V184="Yes"),1,0)</f>
        <v>0</v>
      </c>
      <c r="BS180">
        <f>IF(AND(Shotgun!B184=5,Shotgun!V184="Yes"),1,0)</f>
        <v>0</v>
      </c>
      <c r="BT180">
        <f>IF(AND(Shotgun!B184=6,Shotgun!V184="Yes"),1,0)</f>
        <v>0</v>
      </c>
      <c r="BU180">
        <f>IF(AND(Shotgun!B184=7,Shotgun!V184="Yes"),1,0)</f>
        <v>0</v>
      </c>
      <c r="BV180">
        <f>IF(AND(Shotgun!B184=8,Shotgun!V184="Yes"),1,0)</f>
        <v>0</v>
      </c>
      <c r="BX180">
        <f>IF(AND(Melee!B182=1,Melee!S182="Yes"),1,0)</f>
        <v>0</v>
      </c>
      <c r="BY180">
        <f>IF(AND(Melee!B182=2,Melee!S182="Yes"),1,0)</f>
        <v>0</v>
      </c>
      <c r="BZ180">
        <f>IF(AND(Melee!B182=3,Melee!S182="Yes"),1,0)</f>
        <v>0</v>
      </c>
      <c r="CA180">
        <f>IF(AND(Melee!B182=4,Melee!S182="Yes"),1,0)</f>
        <v>0</v>
      </c>
      <c r="CB180">
        <f>IF(AND(Melee!B182=5,Melee!S182="Yes"),1,0)</f>
        <v>0</v>
      </c>
      <c r="CC180">
        <f>IF(AND(Melee!B182=6,Melee!S182="Yes"),1,0)</f>
        <v>0</v>
      </c>
      <c r="CD180">
        <f>IF(AND(Melee!B182=7,Melee!S182="Yes"),1,0)</f>
        <v>0</v>
      </c>
      <c r="CE180">
        <f>IF(AND(Melee!B182=8,Melee!S182="Yes"),1,0)</f>
        <v>0</v>
      </c>
      <c r="CG180">
        <f>IF(AND(Misc!B181=1,Misc!O181="Yes"),1,0)</f>
        <v>0</v>
      </c>
      <c r="CH180">
        <f>IF(AND(Misc!B181=2,Misc!O181="Yes"),1,0)</f>
        <v>0</v>
      </c>
      <c r="CI180">
        <f>IF(AND(Misc!B181=3,Misc!O181="Yes"),1,0)</f>
        <v>0</v>
      </c>
      <c r="CJ180">
        <f>IF(AND(Misc!B181=4,Misc!O181="Yes"),1,0)</f>
        <v>0</v>
      </c>
      <c r="CK180">
        <f>IF(AND(Misc!B181=5,Misc!O181="Yes"),1,0)</f>
        <v>0</v>
      </c>
      <c r="CL180">
        <f>IF(AND(Misc!B181=6,Misc!O181="Yes"),1,0)</f>
        <v>0</v>
      </c>
      <c r="CM180">
        <f>IF(AND(Misc!B181=7,Misc!O181="Yes"),1,0)</f>
        <v>0</v>
      </c>
      <c r="CN180">
        <f>IF(AND(Misc!B181=8,Misc!O181="Yes"),1,0)</f>
        <v>0</v>
      </c>
    </row>
    <row r="181" spans="4:92">
      <c r="D181">
        <f>IF(AND(Handgun!B184=1,Handgun!V184="Yes"),1,0)</f>
        <v>0</v>
      </c>
      <c r="E181">
        <f>IF(AND(Handgun!B184=2,Handgun!V184="Yes"),1,0)</f>
        <v>0</v>
      </c>
      <c r="F181">
        <f>IF(AND(Handgun!B184=3,Handgun!V184="Yes"),1,0)</f>
        <v>0</v>
      </c>
      <c r="G181">
        <f>IF(AND(Handgun!B184=4,Handgun!V184="Yes"),1,0)</f>
        <v>0</v>
      </c>
      <c r="H181">
        <f>IF(AND(Handgun!B184=5,Handgun!V184="Yes"),1,0)</f>
        <v>0</v>
      </c>
      <c r="I181">
        <f>IF(AND(Handgun!B184=6,Handgun!V184="Yes"),1,0)</f>
        <v>0</v>
      </c>
      <c r="J181">
        <f>IF(AND(Handgun!B184=7,Handgun!V184="Yes"),1,0)</f>
        <v>0</v>
      </c>
      <c r="K181">
        <f>IF(AND(Handgun!B184=8,Handgun!V184="Yes"),1,0)</f>
        <v>0</v>
      </c>
      <c r="M181">
        <f>IF(AND(Revolver!B184=1,Revolver!V184="Yes"),1,0)</f>
        <v>0</v>
      </c>
      <c r="N181">
        <f>IF(AND(Revolver!B184=1,Revolver!V184="Yes"),1,0)</f>
        <v>0</v>
      </c>
      <c r="O181">
        <f>IF(AND(Revolver!B184=1,Revolver!V184="Yes"),1,0)</f>
        <v>0</v>
      </c>
      <c r="P181">
        <f>IF(AND(Revolver!B184=1,Revolver!V184="Yes"),1,0)</f>
        <v>0</v>
      </c>
      <c r="Q181">
        <f>IF(AND(Revolver!B184=5,Revolver!V184="Yes"),1,0)</f>
        <v>0</v>
      </c>
      <c r="R181">
        <f>IF(AND(Revolver!B184=6,Revolver!V184="Yes"),1,0)</f>
        <v>0</v>
      </c>
      <c r="S181">
        <f>IF(AND(Revolver!B184=7,Revolver!V184="Yes"),1,0)</f>
        <v>0</v>
      </c>
      <c r="T181">
        <f>IF(AND(Revolver!B184=8,Revolver!V184="Yes"),1,0)</f>
        <v>0</v>
      </c>
      <c r="V181">
        <f>IF(AND(SMG!B185=1,SMG!V185="Yes"),1,0)</f>
        <v>0</v>
      </c>
      <c r="W181">
        <f>IF(AND(SMG!B185=2,SMG!V185="Yes"),1,0)</f>
        <v>0</v>
      </c>
      <c r="X181">
        <f>IF(AND(SMG!B185=3,SMG!V185="Yes"),1,0)</f>
        <v>0</v>
      </c>
      <c r="Y181">
        <f>IF(AND(SMG!B185=4,SMG!V185="Yes"),1,0)</f>
        <v>0</v>
      </c>
      <c r="Z181">
        <f>IF(AND(SMG!B185=5,SMG!V185="Yes"),1,0)</f>
        <v>0</v>
      </c>
      <c r="AA181">
        <f>IF(AND(SMG!B185=6,SMG!V185="Yes"),1,0)</f>
        <v>0</v>
      </c>
      <c r="AB181">
        <f>IF(AND(SMG!B185=7,SMG!V185="Yes"),1,0)</f>
        <v>0</v>
      </c>
      <c r="AC181">
        <f>IF(AND(SMG!B185=8,SMG!V185="Yes"),1,0)</f>
        <v>0</v>
      </c>
      <c r="AE181">
        <f>IF(AND(Rifle!B184=1,Rifle!V184="Yes"),1,0)</f>
        <v>0</v>
      </c>
      <c r="AF181">
        <f>IF(AND(Rifle!B184=2,Rifle!V184="Yes"),1,0)</f>
        <v>0</v>
      </c>
      <c r="AG181">
        <f>IF(AND(Rifle!B184=3,Rifle!V184="Yes"),1,0)</f>
        <v>0</v>
      </c>
      <c r="AH181">
        <f>IF(AND(Rifle!B184=4,Rifle!V184="Yes"),1,0)</f>
        <v>0</v>
      </c>
      <c r="AI181">
        <f>IF(AND(Rifle!B184=5,Rifle!V184="Yes"),1,0)</f>
        <v>0</v>
      </c>
      <c r="AJ181">
        <f>IF(AND(Rifle!B184=6,Rifle!V184="Yes"),1,0)</f>
        <v>0</v>
      </c>
      <c r="AK181">
        <f>IF(AND(Rifle!B184=7,Rifle!V184="Yes"),1,0)</f>
        <v>0</v>
      </c>
      <c r="AL181">
        <f>IF(AND(Rifle!B184=8,Rifle!V184="Yes"),1,0)</f>
        <v>0</v>
      </c>
      <c r="AN181">
        <f>IF(AND('Sniper Rifle'!B184=1,'Sniper Rifle'!V184="Yes"),1,0)</f>
        <v>0</v>
      </c>
      <c r="AO181">
        <f>IF(AND('Sniper Rifle'!B184=2,'Sniper Rifle'!V184="Yes"),1,0)</f>
        <v>0</v>
      </c>
      <c r="AP181">
        <f>IF(AND('Sniper Rifle'!B184=3,'Sniper Rifle'!V184="Yes"),1,0)</f>
        <v>0</v>
      </c>
      <c r="AQ181">
        <f>IF(AND('Sniper Rifle'!B184=4,'Sniper Rifle'!V184="Yes"),1,0)</f>
        <v>0</v>
      </c>
      <c r="AR181">
        <f>IF(AND('Sniper Rifle'!B184=5,'Sniper Rifle'!V184="Yes"),1,0)</f>
        <v>0</v>
      </c>
      <c r="AS181">
        <f>IF(AND('Sniper Rifle'!B184=6,'Sniper Rifle'!V184="Yes"),1,0)</f>
        <v>0</v>
      </c>
      <c r="AT181">
        <f>IF(AND('Sniper Rifle'!B184=7,'Sniper Rifle'!V184="Yes"),1,0)</f>
        <v>0</v>
      </c>
      <c r="AU181">
        <f>IF(AND('Sniper Rifle'!B184=8,'Sniper Rifle'!V184="Yes"),1,0)</f>
        <v>0</v>
      </c>
      <c r="AW181">
        <f>IF(AND('Spacer Rifle'!B184=1,'Spacer Rifle'!V184="Yes"),1,0)</f>
        <v>0</v>
      </c>
      <c r="AX181">
        <f>IF(AND('Spacer Rifle'!B184=2,'Spacer Rifle'!V184="Yes"),1,0)</f>
        <v>0</v>
      </c>
      <c r="AY181">
        <f>IF(AND('Spacer Rifle'!B184=3,'Spacer Rifle'!V184="Yes"),1,0)</f>
        <v>0</v>
      </c>
      <c r="AZ181">
        <f>IF(AND('Spacer Rifle'!B184=4,'Spacer Rifle'!V184="Yes"),1,0)</f>
        <v>0</v>
      </c>
      <c r="BA181">
        <f>IF(AND('Spacer Rifle'!B184=5,'Spacer Rifle'!V184="Yes"),1,0)</f>
        <v>0</v>
      </c>
      <c r="BB181">
        <f>IF(AND('Spacer Rifle'!B184=6,'Spacer Rifle'!V184="Yes"),1,0)</f>
        <v>0</v>
      </c>
      <c r="BC181">
        <f>IF(AND('Spacer Rifle'!B184=7,'Spacer Rifle'!V184="Yes"),1,0)</f>
        <v>0</v>
      </c>
      <c r="BD181">
        <f>IF(AND('Spacer Rifle'!B184=8,'Spacer Rifle'!V184="Yes"),1,0)</f>
        <v>0</v>
      </c>
      <c r="BF181">
        <f>IF(AND(LMG!B185=1,LMG!V185="Yes"),1,0)</f>
        <v>0</v>
      </c>
      <c r="BG181">
        <f>IF(AND(LMG!B185=2,LMG!V185="Yes"),1,0)</f>
        <v>0</v>
      </c>
      <c r="BH181">
        <f>IF(AND(LMG!B185=3,LMG!V185="Yes"),1,0)</f>
        <v>0</v>
      </c>
      <c r="BI181">
        <f>IF(AND(LMG!B185=4,LMG!V185="Yes"),1,0)</f>
        <v>0</v>
      </c>
      <c r="BJ181">
        <f>IF(AND(LMG!B185=5,LMG!V185="Yes"),1,0)</f>
        <v>0</v>
      </c>
      <c r="BK181">
        <f>IF(AND(LMG!B185=6,LMG!V185="Yes"),1,0)</f>
        <v>0</v>
      </c>
      <c r="BL181">
        <f>IF(AND(LMG!B185=7,LMG!V185="Yes"),1,0)</f>
        <v>0</v>
      </c>
      <c r="BM181">
        <f>IF(AND(LMG!B185=8,LMG!V185="Yes"),1,0)</f>
        <v>0</v>
      </c>
      <c r="BO181">
        <f>IF(AND(Shotgun!B185=1,Shotgun!V185="Yes"),1,0)</f>
        <v>0</v>
      </c>
      <c r="BP181">
        <f>IF(AND(Shotgun!B185=2,Shotgun!V185="Yes"),1,0)</f>
        <v>0</v>
      </c>
      <c r="BQ181">
        <f>IF(AND(Shotgun!B185=3,Shotgun!V185="Yes"),1,0)</f>
        <v>0</v>
      </c>
      <c r="BR181">
        <f>IF(AND(Shotgun!B185=4,Shotgun!V185="Yes"),1,0)</f>
        <v>0</v>
      </c>
      <c r="BS181">
        <f>IF(AND(Shotgun!B185=5,Shotgun!V185="Yes"),1,0)</f>
        <v>0</v>
      </c>
      <c r="BT181">
        <f>IF(AND(Shotgun!B185=6,Shotgun!V185="Yes"),1,0)</f>
        <v>0</v>
      </c>
      <c r="BU181">
        <f>IF(AND(Shotgun!B185=7,Shotgun!V185="Yes"),1,0)</f>
        <v>0</v>
      </c>
      <c r="BV181">
        <f>IF(AND(Shotgun!B185=8,Shotgun!V185="Yes"),1,0)</f>
        <v>0</v>
      </c>
      <c r="BX181">
        <f>IF(AND(Melee!B183=1,Melee!S183="Yes"),1,0)</f>
        <v>0</v>
      </c>
      <c r="BY181">
        <f>IF(AND(Melee!B183=2,Melee!S183="Yes"),1,0)</f>
        <v>0</v>
      </c>
      <c r="BZ181">
        <f>IF(AND(Melee!B183=3,Melee!S183="Yes"),1,0)</f>
        <v>0</v>
      </c>
      <c r="CA181">
        <f>IF(AND(Melee!B183=4,Melee!S183="Yes"),1,0)</f>
        <v>0</v>
      </c>
      <c r="CB181">
        <f>IF(AND(Melee!B183=5,Melee!S183="Yes"),1,0)</f>
        <v>0</v>
      </c>
      <c r="CC181">
        <f>IF(AND(Melee!B183=6,Melee!S183="Yes"),1,0)</f>
        <v>0</v>
      </c>
      <c r="CD181">
        <f>IF(AND(Melee!B183=7,Melee!S183="Yes"),1,0)</f>
        <v>0</v>
      </c>
      <c r="CE181">
        <f>IF(AND(Melee!B183=8,Melee!S183="Yes"),1,0)</f>
        <v>0</v>
      </c>
      <c r="CG181">
        <f>IF(AND(Misc!B182=1,Misc!O182="Yes"),1,0)</f>
        <v>0</v>
      </c>
      <c r="CH181">
        <f>IF(AND(Misc!B182=2,Misc!O182="Yes"),1,0)</f>
        <v>0</v>
      </c>
      <c r="CI181">
        <f>IF(AND(Misc!B182=3,Misc!O182="Yes"),1,0)</f>
        <v>0</v>
      </c>
      <c r="CJ181">
        <f>IF(AND(Misc!B182=4,Misc!O182="Yes"),1,0)</f>
        <v>0</v>
      </c>
      <c r="CK181">
        <f>IF(AND(Misc!B182=5,Misc!O182="Yes"),1,0)</f>
        <v>0</v>
      </c>
      <c r="CL181">
        <f>IF(AND(Misc!B182=6,Misc!O182="Yes"),1,0)</f>
        <v>0</v>
      </c>
      <c r="CM181">
        <f>IF(AND(Misc!B182=7,Misc!O182="Yes"),1,0)</f>
        <v>0</v>
      </c>
      <c r="CN181">
        <f>IF(AND(Misc!B182=8,Misc!O182="Yes"),1,0)</f>
        <v>0</v>
      </c>
    </row>
    <row r="182" spans="4:92">
      <c r="D182">
        <f>IF(AND(Handgun!B185=1,Handgun!V185="Yes"),1,0)</f>
        <v>0</v>
      </c>
      <c r="E182">
        <f>IF(AND(Handgun!B185=2,Handgun!V185="Yes"),1,0)</f>
        <v>0</v>
      </c>
      <c r="F182">
        <f>IF(AND(Handgun!B185=3,Handgun!V185="Yes"),1,0)</f>
        <v>0</v>
      </c>
      <c r="G182">
        <f>IF(AND(Handgun!B185=4,Handgun!V185="Yes"),1,0)</f>
        <v>0</v>
      </c>
      <c r="H182">
        <f>IF(AND(Handgun!B185=5,Handgun!V185="Yes"),1,0)</f>
        <v>0</v>
      </c>
      <c r="I182">
        <f>IF(AND(Handgun!B185=6,Handgun!V185="Yes"),1,0)</f>
        <v>0</v>
      </c>
      <c r="J182">
        <f>IF(AND(Handgun!B185=7,Handgun!V185="Yes"),1,0)</f>
        <v>0</v>
      </c>
      <c r="K182">
        <f>IF(AND(Handgun!B185=8,Handgun!V185="Yes"),1,0)</f>
        <v>0</v>
      </c>
      <c r="M182">
        <f>IF(AND(Revolver!B185=1,Revolver!V185="Yes"),1,0)</f>
        <v>0</v>
      </c>
      <c r="N182">
        <f>IF(AND(Revolver!B185=1,Revolver!V185="Yes"),1,0)</f>
        <v>0</v>
      </c>
      <c r="O182">
        <f>IF(AND(Revolver!B185=1,Revolver!V185="Yes"),1,0)</f>
        <v>0</v>
      </c>
      <c r="P182">
        <f>IF(AND(Revolver!B185=1,Revolver!V185="Yes"),1,0)</f>
        <v>0</v>
      </c>
      <c r="Q182">
        <f>IF(AND(Revolver!B185=5,Revolver!V185="Yes"),1,0)</f>
        <v>0</v>
      </c>
      <c r="R182">
        <f>IF(AND(Revolver!B185=6,Revolver!V185="Yes"),1,0)</f>
        <v>0</v>
      </c>
      <c r="S182">
        <f>IF(AND(Revolver!B185=7,Revolver!V185="Yes"),1,0)</f>
        <v>0</v>
      </c>
      <c r="T182">
        <f>IF(AND(Revolver!B185=8,Revolver!V185="Yes"),1,0)</f>
        <v>0</v>
      </c>
      <c r="V182">
        <f>IF(AND(SMG!B186=1,SMG!V186="Yes"),1,0)</f>
        <v>0</v>
      </c>
      <c r="W182">
        <f>IF(AND(SMG!B186=2,SMG!V186="Yes"),1,0)</f>
        <v>0</v>
      </c>
      <c r="X182">
        <f>IF(AND(SMG!B186=3,SMG!V186="Yes"),1,0)</f>
        <v>0</v>
      </c>
      <c r="Y182">
        <f>IF(AND(SMG!B186=4,SMG!V186="Yes"),1,0)</f>
        <v>0</v>
      </c>
      <c r="Z182">
        <f>IF(AND(SMG!B186=5,SMG!V186="Yes"),1,0)</f>
        <v>0</v>
      </c>
      <c r="AA182">
        <f>IF(AND(SMG!B186=6,SMG!V186="Yes"),1,0)</f>
        <v>0</v>
      </c>
      <c r="AB182">
        <f>IF(AND(SMG!B186=7,SMG!V186="Yes"),1,0)</f>
        <v>0</v>
      </c>
      <c r="AC182">
        <f>IF(AND(SMG!B186=8,SMG!V186="Yes"),1,0)</f>
        <v>0</v>
      </c>
      <c r="AE182">
        <f>IF(AND(Rifle!B185=1,Rifle!V185="Yes"),1,0)</f>
        <v>0</v>
      </c>
      <c r="AF182">
        <f>IF(AND(Rifle!B185=2,Rifle!V185="Yes"),1,0)</f>
        <v>0</v>
      </c>
      <c r="AG182">
        <f>IF(AND(Rifle!B185=3,Rifle!V185="Yes"),1,0)</f>
        <v>0</v>
      </c>
      <c r="AH182">
        <f>IF(AND(Rifle!B185=4,Rifle!V185="Yes"),1,0)</f>
        <v>0</v>
      </c>
      <c r="AI182">
        <f>IF(AND(Rifle!B185=5,Rifle!V185="Yes"),1,0)</f>
        <v>0</v>
      </c>
      <c r="AJ182">
        <f>IF(AND(Rifle!B185=6,Rifle!V185="Yes"),1,0)</f>
        <v>0</v>
      </c>
      <c r="AK182">
        <f>IF(AND(Rifle!B185=7,Rifle!V185="Yes"),1,0)</f>
        <v>0</v>
      </c>
      <c r="AL182">
        <f>IF(AND(Rifle!B185=8,Rifle!V185="Yes"),1,0)</f>
        <v>0</v>
      </c>
      <c r="AN182">
        <f>IF(AND('Sniper Rifle'!B185=1,'Sniper Rifle'!V185="Yes"),1,0)</f>
        <v>0</v>
      </c>
      <c r="AO182">
        <f>IF(AND('Sniper Rifle'!B185=2,'Sniper Rifle'!V185="Yes"),1,0)</f>
        <v>0</v>
      </c>
      <c r="AP182">
        <f>IF(AND('Sniper Rifle'!B185=3,'Sniper Rifle'!V185="Yes"),1,0)</f>
        <v>0</v>
      </c>
      <c r="AQ182">
        <f>IF(AND('Sniper Rifle'!B185=4,'Sniper Rifle'!V185="Yes"),1,0)</f>
        <v>0</v>
      </c>
      <c r="AR182">
        <f>IF(AND('Sniper Rifle'!B185=5,'Sniper Rifle'!V185="Yes"),1,0)</f>
        <v>0</v>
      </c>
      <c r="AS182">
        <f>IF(AND('Sniper Rifle'!B185=6,'Sniper Rifle'!V185="Yes"),1,0)</f>
        <v>0</v>
      </c>
      <c r="AT182">
        <f>IF(AND('Sniper Rifle'!B185=7,'Sniper Rifle'!V185="Yes"),1,0)</f>
        <v>0</v>
      </c>
      <c r="AU182">
        <f>IF(AND('Sniper Rifle'!B185=8,'Sniper Rifle'!V185="Yes"),1,0)</f>
        <v>0</v>
      </c>
      <c r="AW182">
        <f>IF(AND('Spacer Rifle'!B185=1,'Spacer Rifle'!V185="Yes"),1,0)</f>
        <v>0</v>
      </c>
      <c r="AX182">
        <f>IF(AND('Spacer Rifle'!B185=2,'Spacer Rifle'!V185="Yes"),1,0)</f>
        <v>0</v>
      </c>
      <c r="AY182">
        <f>IF(AND('Spacer Rifle'!B185=3,'Spacer Rifle'!V185="Yes"),1,0)</f>
        <v>0</v>
      </c>
      <c r="AZ182">
        <f>IF(AND('Spacer Rifle'!B185=4,'Spacer Rifle'!V185="Yes"),1,0)</f>
        <v>0</v>
      </c>
      <c r="BA182">
        <f>IF(AND('Spacer Rifle'!B185=5,'Spacer Rifle'!V185="Yes"),1,0)</f>
        <v>0</v>
      </c>
      <c r="BB182">
        <f>IF(AND('Spacer Rifle'!B185=6,'Spacer Rifle'!V185="Yes"),1,0)</f>
        <v>0</v>
      </c>
      <c r="BC182">
        <f>IF(AND('Spacer Rifle'!B185=7,'Spacer Rifle'!V185="Yes"),1,0)</f>
        <v>0</v>
      </c>
      <c r="BD182">
        <f>IF(AND('Spacer Rifle'!B185=8,'Spacer Rifle'!V185="Yes"),1,0)</f>
        <v>0</v>
      </c>
      <c r="BF182">
        <f>IF(AND(LMG!B186=1,LMG!V186="Yes"),1,0)</f>
        <v>0</v>
      </c>
      <c r="BG182">
        <f>IF(AND(LMG!B186=2,LMG!V186="Yes"),1,0)</f>
        <v>0</v>
      </c>
      <c r="BH182">
        <f>IF(AND(LMG!B186=3,LMG!V186="Yes"),1,0)</f>
        <v>0</v>
      </c>
      <c r="BI182">
        <f>IF(AND(LMG!B186=4,LMG!V186="Yes"),1,0)</f>
        <v>0</v>
      </c>
      <c r="BJ182">
        <f>IF(AND(LMG!B186=5,LMG!V186="Yes"),1,0)</f>
        <v>0</v>
      </c>
      <c r="BK182">
        <f>IF(AND(LMG!B186=6,LMG!V186="Yes"),1,0)</f>
        <v>0</v>
      </c>
      <c r="BL182">
        <f>IF(AND(LMG!B186=7,LMG!V186="Yes"),1,0)</f>
        <v>0</v>
      </c>
      <c r="BM182">
        <f>IF(AND(LMG!B186=8,LMG!V186="Yes"),1,0)</f>
        <v>0</v>
      </c>
      <c r="BO182">
        <f>IF(AND(Shotgun!B186=1,Shotgun!V186="Yes"),1,0)</f>
        <v>0</v>
      </c>
      <c r="BP182">
        <f>IF(AND(Shotgun!B186=2,Shotgun!V186="Yes"),1,0)</f>
        <v>0</v>
      </c>
      <c r="BQ182">
        <f>IF(AND(Shotgun!B186=3,Shotgun!V186="Yes"),1,0)</f>
        <v>0</v>
      </c>
      <c r="BR182">
        <f>IF(AND(Shotgun!B186=4,Shotgun!V186="Yes"),1,0)</f>
        <v>0</v>
      </c>
      <c r="BS182">
        <f>IF(AND(Shotgun!B186=5,Shotgun!V186="Yes"),1,0)</f>
        <v>0</v>
      </c>
      <c r="BT182">
        <f>IF(AND(Shotgun!B186=6,Shotgun!V186="Yes"),1,0)</f>
        <v>0</v>
      </c>
      <c r="BU182">
        <f>IF(AND(Shotgun!B186=7,Shotgun!V186="Yes"),1,0)</f>
        <v>0</v>
      </c>
      <c r="BV182">
        <f>IF(AND(Shotgun!B186=8,Shotgun!V186="Yes"),1,0)</f>
        <v>0</v>
      </c>
      <c r="BX182">
        <f>IF(AND(Melee!B184=1,Melee!S184="Yes"),1,0)</f>
        <v>0</v>
      </c>
      <c r="BY182">
        <f>IF(AND(Melee!B184=2,Melee!S184="Yes"),1,0)</f>
        <v>0</v>
      </c>
      <c r="BZ182">
        <f>IF(AND(Melee!B184=3,Melee!S184="Yes"),1,0)</f>
        <v>0</v>
      </c>
      <c r="CA182">
        <f>IF(AND(Melee!B184=4,Melee!S184="Yes"),1,0)</f>
        <v>0</v>
      </c>
      <c r="CB182">
        <f>IF(AND(Melee!B184=5,Melee!S184="Yes"),1,0)</f>
        <v>0</v>
      </c>
      <c r="CC182">
        <f>IF(AND(Melee!B184=6,Melee!S184="Yes"),1,0)</f>
        <v>0</v>
      </c>
      <c r="CD182">
        <f>IF(AND(Melee!B184=7,Melee!S184="Yes"),1,0)</f>
        <v>0</v>
      </c>
      <c r="CE182">
        <f>IF(AND(Melee!B184=8,Melee!S184="Yes"),1,0)</f>
        <v>0</v>
      </c>
      <c r="CG182">
        <f>IF(AND(Misc!B183=1,Misc!O183="Yes"),1,0)</f>
        <v>0</v>
      </c>
      <c r="CH182">
        <f>IF(AND(Misc!B183=2,Misc!O183="Yes"),1,0)</f>
        <v>0</v>
      </c>
      <c r="CI182">
        <f>IF(AND(Misc!B183=3,Misc!O183="Yes"),1,0)</f>
        <v>0</v>
      </c>
      <c r="CJ182">
        <f>IF(AND(Misc!B183=4,Misc!O183="Yes"),1,0)</f>
        <v>0</v>
      </c>
      <c r="CK182">
        <f>IF(AND(Misc!B183=5,Misc!O183="Yes"),1,0)</f>
        <v>0</v>
      </c>
      <c r="CL182">
        <f>IF(AND(Misc!B183=6,Misc!O183="Yes"),1,0)</f>
        <v>0</v>
      </c>
      <c r="CM182">
        <f>IF(AND(Misc!B183=7,Misc!O183="Yes"),1,0)</f>
        <v>0</v>
      </c>
      <c r="CN182">
        <f>IF(AND(Misc!B183=8,Misc!O183="Yes"),1,0)</f>
        <v>0</v>
      </c>
    </row>
    <row r="183" spans="4:92">
      <c r="D183">
        <f>IF(AND(Handgun!B186=1,Handgun!V186="Yes"),1,0)</f>
        <v>0</v>
      </c>
      <c r="E183">
        <f>IF(AND(Handgun!B186=2,Handgun!V186="Yes"),1,0)</f>
        <v>0</v>
      </c>
      <c r="F183">
        <f>IF(AND(Handgun!B186=3,Handgun!V186="Yes"),1,0)</f>
        <v>0</v>
      </c>
      <c r="G183">
        <f>IF(AND(Handgun!B186=4,Handgun!V186="Yes"),1,0)</f>
        <v>0</v>
      </c>
      <c r="H183">
        <f>IF(AND(Handgun!B186=5,Handgun!V186="Yes"),1,0)</f>
        <v>0</v>
      </c>
      <c r="I183">
        <f>IF(AND(Handgun!B186=6,Handgun!V186="Yes"),1,0)</f>
        <v>0</v>
      </c>
      <c r="J183">
        <f>IF(AND(Handgun!B186=7,Handgun!V186="Yes"),1,0)</f>
        <v>0</v>
      </c>
      <c r="K183">
        <f>IF(AND(Handgun!B186=8,Handgun!V186="Yes"),1,0)</f>
        <v>0</v>
      </c>
      <c r="M183">
        <f>IF(AND(Revolver!B186=1,Revolver!V186="Yes"),1,0)</f>
        <v>0</v>
      </c>
      <c r="N183">
        <f>IF(AND(Revolver!B186=1,Revolver!V186="Yes"),1,0)</f>
        <v>0</v>
      </c>
      <c r="O183">
        <f>IF(AND(Revolver!B186=1,Revolver!V186="Yes"),1,0)</f>
        <v>0</v>
      </c>
      <c r="P183">
        <f>IF(AND(Revolver!B186=1,Revolver!V186="Yes"),1,0)</f>
        <v>0</v>
      </c>
      <c r="Q183">
        <f>IF(AND(Revolver!B186=5,Revolver!V186="Yes"),1,0)</f>
        <v>0</v>
      </c>
      <c r="R183">
        <f>IF(AND(Revolver!B186=6,Revolver!V186="Yes"),1,0)</f>
        <v>0</v>
      </c>
      <c r="S183">
        <f>IF(AND(Revolver!B186=7,Revolver!V186="Yes"),1,0)</f>
        <v>0</v>
      </c>
      <c r="T183">
        <f>IF(AND(Revolver!B186=8,Revolver!V186="Yes"),1,0)</f>
        <v>0</v>
      </c>
      <c r="V183">
        <f>IF(AND(SMG!B187=1,SMG!V187="Yes"),1,0)</f>
        <v>0</v>
      </c>
      <c r="W183">
        <f>IF(AND(SMG!B187=2,SMG!V187="Yes"),1,0)</f>
        <v>0</v>
      </c>
      <c r="X183">
        <f>IF(AND(SMG!B187=3,SMG!V187="Yes"),1,0)</f>
        <v>0</v>
      </c>
      <c r="Y183">
        <f>IF(AND(SMG!B187=4,SMG!V187="Yes"),1,0)</f>
        <v>0</v>
      </c>
      <c r="Z183">
        <f>IF(AND(SMG!B187=5,SMG!V187="Yes"),1,0)</f>
        <v>0</v>
      </c>
      <c r="AA183">
        <f>IF(AND(SMG!B187=6,SMG!V187="Yes"),1,0)</f>
        <v>0</v>
      </c>
      <c r="AB183">
        <f>IF(AND(SMG!B187=7,SMG!V187="Yes"),1,0)</f>
        <v>0</v>
      </c>
      <c r="AC183">
        <f>IF(AND(SMG!B187=8,SMG!V187="Yes"),1,0)</f>
        <v>0</v>
      </c>
      <c r="AE183">
        <f>IF(AND(Rifle!B186=1,Rifle!V186="Yes"),1,0)</f>
        <v>0</v>
      </c>
      <c r="AF183">
        <f>IF(AND(Rifle!B186=2,Rifle!V186="Yes"),1,0)</f>
        <v>0</v>
      </c>
      <c r="AG183">
        <f>IF(AND(Rifle!B186=3,Rifle!V186="Yes"),1,0)</f>
        <v>0</v>
      </c>
      <c r="AH183">
        <f>IF(AND(Rifle!B186=4,Rifle!V186="Yes"),1,0)</f>
        <v>0</v>
      </c>
      <c r="AI183">
        <f>IF(AND(Rifle!B186=5,Rifle!V186="Yes"),1,0)</f>
        <v>0</v>
      </c>
      <c r="AJ183">
        <f>IF(AND(Rifle!B186=6,Rifle!V186="Yes"),1,0)</f>
        <v>0</v>
      </c>
      <c r="AK183">
        <f>IF(AND(Rifle!B186=7,Rifle!V186="Yes"),1,0)</f>
        <v>0</v>
      </c>
      <c r="AL183">
        <f>IF(AND(Rifle!B186=8,Rifle!V186="Yes"),1,0)</f>
        <v>0</v>
      </c>
      <c r="AN183">
        <f>IF(AND('Sniper Rifle'!B186=1,'Sniper Rifle'!V186="Yes"),1,0)</f>
        <v>0</v>
      </c>
      <c r="AO183">
        <f>IF(AND('Sniper Rifle'!B186=2,'Sniper Rifle'!V186="Yes"),1,0)</f>
        <v>0</v>
      </c>
      <c r="AP183">
        <f>IF(AND('Sniper Rifle'!B186=3,'Sniper Rifle'!V186="Yes"),1,0)</f>
        <v>0</v>
      </c>
      <c r="AQ183">
        <f>IF(AND('Sniper Rifle'!B186=4,'Sniper Rifle'!V186="Yes"),1,0)</f>
        <v>0</v>
      </c>
      <c r="AR183">
        <f>IF(AND('Sniper Rifle'!B186=5,'Sniper Rifle'!V186="Yes"),1,0)</f>
        <v>0</v>
      </c>
      <c r="AS183">
        <f>IF(AND('Sniper Rifle'!B186=6,'Sniper Rifle'!V186="Yes"),1,0)</f>
        <v>0</v>
      </c>
      <c r="AT183">
        <f>IF(AND('Sniper Rifle'!B186=7,'Sniper Rifle'!V186="Yes"),1,0)</f>
        <v>0</v>
      </c>
      <c r="AU183">
        <f>IF(AND('Sniper Rifle'!B186=8,'Sniper Rifle'!V186="Yes"),1,0)</f>
        <v>0</v>
      </c>
      <c r="AW183">
        <f>IF(AND('Spacer Rifle'!B186=1,'Spacer Rifle'!V186="Yes"),1,0)</f>
        <v>0</v>
      </c>
      <c r="AX183">
        <f>IF(AND('Spacer Rifle'!B186=2,'Spacer Rifle'!V186="Yes"),1,0)</f>
        <v>0</v>
      </c>
      <c r="AY183">
        <f>IF(AND('Spacer Rifle'!B186=3,'Spacer Rifle'!V186="Yes"),1,0)</f>
        <v>0</v>
      </c>
      <c r="AZ183">
        <f>IF(AND('Spacer Rifle'!B186=4,'Spacer Rifle'!V186="Yes"),1,0)</f>
        <v>0</v>
      </c>
      <c r="BA183">
        <f>IF(AND('Spacer Rifle'!B186=5,'Spacer Rifle'!V186="Yes"),1,0)</f>
        <v>0</v>
      </c>
      <c r="BB183">
        <f>IF(AND('Spacer Rifle'!B186=6,'Spacer Rifle'!V186="Yes"),1,0)</f>
        <v>0</v>
      </c>
      <c r="BC183">
        <f>IF(AND('Spacer Rifle'!B186=7,'Spacer Rifle'!V186="Yes"),1,0)</f>
        <v>0</v>
      </c>
      <c r="BD183">
        <f>IF(AND('Spacer Rifle'!B186=8,'Spacer Rifle'!V186="Yes"),1,0)</f>
        <v>0</v>
      </c>
      <c r="BF183">
        <f>IF(AND(LMG!B187=1,LMG!V187="Yes"),1,0)</f>
        <v>0</v>
      </c>
      <c r="BG183">
        <f>IF(AND(LMG!B187=2,LMG!V187="Yes"),1,0)</f>
        <v>0</v>
      </c>
      <c r="BH183">
        <f>IF(AND(LMG!B187=3,LMG!V187="Yes"),1,0)</f>
        <v>0</v>
      </c>
      <c r="BI183">
        <f>IF(AND(LMG!B187=4,LMG!V187="Yes"),1,0)</f>
        <v>0</v>
      </c>
      <c r="BJ183">
        <f>IF(AND(LMG!B187=5,LMG!V187="Yes"),1,0)</f>
        <v>0</v>
      </c>
      <c r="BK183">
        <f>IF(AND(LMG!B187=6,LMG!V187="Yes"),1,0)</f>
        <v>0</v>
      </c>
      <c r="BL183">
        <f>IF(AND(LMG!B187=7,LMG!V187="Yes"),1,0)</f>
        <v>0</v>
      </c>
      <c r="BM183">
        <f>IF(AND(LMG!B187=8,LMG!V187="Yes"),1,0)</f>
        <v>0</v>
      </c>
      <c r="BO183">
        <f>IF(AND(Shotgun!B187=1,Shotgun!V187="Yes"),1,0)</f>
        <v>0</v>
      </c>
      <c r="BP183">
        <f>IF(AND(Shotgun!B187=2,Shotgun!V187="Yes"),1,0)</f>
        <v>0</v>
      </c>
      <c r="BQ183">
        <f>IF(AND(Shotgun!B187=3,Shotgun!V187="Yes"),1,0)</f>
        <v>0</v>
      </c>
      <c r="BR183">
        <f>IF(AND(Shotgun!B187=4,Shotgun!V187="Yes"),1,0)</f>
        <v>0</v>
      </c>
      <c r="BS183">
        <f>IF(AND(Shotgun!B187=5,Shotgun!V187="Yes"),1,0)</f>
        <v>0</v>
      </c>
      <c r="BT183">
        <f>IF(AND(Shotgun!B187=6,Shotgun!V187="Yes"),1,0)</f>
        <v>0</v>
      </c>
      <c r="BU183">
        <f>IF(AND(Shotgun!B187=7,Shotgun!V187="Yes"),1,0)</f>
        <v>0</v>
      </c>
      <c r="BV183">
        <f>IF(AND(Shotgun!B187=8,Shotgun!V187="Yes"),1,0)</f>
        <v>0</v>
      </c>
      <c r="BX183">
        <f>IF(AND(Melee!B185=1,Melee!S185="Yes"),1,0)</f>
        <v>0</v>
      </c>
      <c r="BY183">
        <f>IF(AND(Melee!B185=2,Melee!S185="Yes"),1,0)</f>
        <v>0</v>
      </c>
      <c r="BZ183">
        <f>IF(AND(Melee!B185=3,Melee!S185="Yes"),1,0)</f>
        <v>0</v>
      </c>
      <c r="CA183">
        <f>IF(AND(Melee!B185=4,Melee!S185="Yes"),1,0)</f>
        <v>0</v>
      </c>
      <c r="CB183">
        <f>IF(AND(Melee!B185=5,Melee!S185="Yes"),1,0)</f>
        <v>0</v>
      </c>
      <c r="CC183">
        <f>IF(AND(Melee!B185=6,Melee!S185="Yes"),1,0)</f>
        <v>0</v>
      </c>
      <c r="CD183">
        <f>IF(AND(Melee!B185=7,Melee!S185="Yes"),1,0)</f>
        <v>0</v>
      </c>
      <c r="CE183">
        <f>IF(AND(Melee!B185=8,Melee!S185="Yes"),1,0)</f>
        <v>0</v>
      </c>
      <c r="CG183">
        <f>IF(AND(Misc!B184=1,Misc!O184="Yes"),1,0)</f>
        <v>0</v>
      </c>
      <c r="CH183">
        <f>IF(AND(Misc!B184=2,Misc!O184="Yes"),1,0)</f>
        <v>0</v>
      </c>
      <c r="CI183">
        <f>IF(AND(Misc!B184=3,Misc!O184="Yes"),1,0)</f>
        <v>0</v>
      </c>
      <c r="CJ183">
        <f>IF(AND(Misc!B184=4,Misc!O184="Yes"),1,0)</f>
        <v>0</v>
      </c>
      <c r="CK183">
        <f>IF(AND(Misc!B184=5,Misc!O184="Yes"),1,0)</f>
        <v>0</v>
      </c>
      <c r="CL183">
        <f>IF(AND(Misc!B184=6,Misc!O184="Yes"),1,0)</f>
        <v>0</v>
      </c>
      <c r="CM183">
        <f>IF(AND(Misc!B184=7,Misc!O184="Yes"),1,0)</f>
        <v>0</v>
      </c>
      <c r="CN183">
        <f>IF(AND(Misc!B184=8,Misc!O184="Yes"),1,0)</f>
        <v>0</v>
      </c>
    </row>
    <row r="184" spans="4:92">
      <c r="D184">
        <f>IF(AND(Handgun!B187=1,Handgun!V187="Yes"),1,0)</f>
        <v>0</v>
      </c>
      <c r="E184">
        <f>IF(AND(Handgun!B187=2,Handgun!V187="Yes"),1,0)</f>
        <v>0</v>
      </c>
      <c r="F184">
        <f>IF(AND(Handgun!B187=3,Handgun!V187="Yes"),1,0)</f>
        <v>0</v>
      </c>
      <c r="G184">
        <f>IF(AND(Handgun!B187=4,Handgun!V187="Yes"),1,0)</f>
        <v>0</v>
      </c>
      <c r="H184">
        <f>IF(AND(Handgun!B187=5,Handgun!V187="Yes"),1,0)</f>
        <v>0</v>
      </c>
      <c r="I184">
        <f>IF(AND(Handgun!B187=6,Handgun!V187="Yes"),1,0)</f>
        <v>0</v>
      </c>
      <c r="J184">
        <f>IF(AND(Handgun!B187=7,Handgun!V187="Yes"),1,0)</f>
        <v>0</v>
      </c>
      <c r="K184">
        <f>IF(AND(Handgun!B187=8,Handgun!V187="Yes"),1,0)</f>
        <v>0</v>
      </c>
      <c r="M184">
        <f>IF(AND(Revolver!B187=1,Revolver!V187="Yes"),1,0)</f>
        <v>0</v>
      </c>
      <c r="N184">
        <f>IF(AND(Revolver!B187=1,Revolver!V187="Yes"),1,0)</f>
        <v>0</v>
      </c>
      <c r="O184">
        <f>IF(AND(Revolver!B187=1,Revolver!V187="Yes"),1,0)</f>
        <v>0</v>
      </c>
      <c r="P184">
        <f>IF(AND(Revolver!B187=1,Revolver!V187="Yes"),1,0)</f>
        <v>0</v>
      </c>
      <c r="Q184">
        <f>IF(AND(Revolver!B187=5,Revolver!V187="Yes"),1,0)</f>
        <v>0</v>
      </c>
      <c r="R184">
        <f>IF(AND(Revolver!B187=6,Revolver!V187="Yes"),1,0)</f>
        <v>0</v>
      </c>
      <c r="S184">
        <f>IF(AND(Revolver!B187=7,Revolver!V187="Yes"),1,0)</f>
        <v>0</v>
      </c>
      <c r="T184">
        <f>IF(AND(Revolver!B187=8,Revolver!V187="Yes"),1,0)</f>
        <v>0</v>
      </c>
      <c r="V184">
        <f>IF(AND(SMG!B188=1,SMG!V188="Yes"),1,0)</f>
        <v>0</v>
      </c>
      <c r="W184">
        <f>IF(AND(SMG!B188=2,SMG!V188="Yes"),1,0)</f>
        <v>0</v>
      </c>
      <c r="X184">
        <f>IF(AND(SMG!B188=3,SMG!V188="Yes"),1,0)</f>
        <v>0</v>
      </c>
      <c r="Y184">
        <f>IF(AND(SMG!B188=4,SMG!V188="Yes"),1,0)</f>
        <v>0</v>
      </c>
      <c r="Z184">
        <f>IF(AND(SMG!B188=5,SMG!V188="Yes"),1,0)</f>
        <v>0</v>
      </c>
      <c r="AA184">
        <f>IF(AND(SMG!B188=6,SMG!V188="Yes"),1,0)</f>
        <v>0</v>
      </c>
      <c r="AB184">
        <f>IF(AND(SMG!B188=7,SMG!V188="Yes"),1,0)</f>
        <v>0</v>
      </c>
      <c r="AC184">
        <f>IF(AND(SMG!B188=8,SMG!V188="Yes"),1,0)</f>
        <v>0</v>
      </c>
      <c r="AE184">
        <f>IF(AND(Rifle!B187=1,Rifle!V187="Yes"),1,0)</f>
        <v>0</v>
      </c>
      <c r="AF184">
        <f>IF(AND(Rifle!B187=2,Rifle!V187="Yes"),1,0)</f>
        <v>0</v>
      </c>
      <c r="AG184">
        <f>IF(AND(Rifle!B187=3,Rifle!V187="Yes"),1,0)</f>
        <v>0</v>
      </c>
      <c r="AH184">
        <f>IF(AND(Rifle!B187=4,Rifle!V187="Yes"),1,0)</f>
        <v>0</v>
      </c>
      <c r="AI184">
        <f>IF(AND(Rifle!B187=5,Rifle!V187="Yes"),1,0)</f>
        <v>0</v>
      </c>
      <c r="AJ184">
        <f>IF(AND(Rifle!B187=6,Rifle!V187="Yes"),1,0)</f>
        <v>0</v>
      </c>
      <c r="AK184">
        <f>IF(AND(Rifle!B187=7,Rifle!V187="Yes"),1,0)</f>
        <v>0</v>
      </c>
      <c r="AL184">
        <f>IF(AND(Rifle!B187=8,Rifle!V187="Yes"),1,0)</f>
        <v>0</v>
      </c>
      <c r="AN184">
        <f>IF(AND('Sniper Rifle'!B187=1,'Sniper Rifle'!V187="Yes"),1,0)</f>
        <v>0</v>
      </c>
      <c r="AO184">
        <f>IF(AND('Sniper Rifle'!B187=2,'Sniper Rifle'!V187="Yes"),1,0)</f>
        <v>0</v>
      </c>
      <c r="AP184">
        <f>IF(AND('Sniper Rifle'!B187=3,'Sniper Rifle'!V187="Yes"),1,0)</f>
        <v>0</v>
      </c>
      <c r="AQ184">
        <f>IF(AND('Sniper Rifle'!B187=4,'Sniper Rifle'!V187="Yes"),1,0)</f>
        <v>0</v>
      </c>
      <c r="AR184">
        <f>IF(AND('Sniper Rifle'!B187=5,'Sniper Rifle'!V187="Yes"),1,0)</f>
        <v>0</v>
      </c>
      <c r="AS184">
        <f>IF(AND('Sniper Rifle'!B187=6,'Sniper Rifle'!V187="Yes"),1,0)</f>
        <v>0</v>
      </c>
      <c r="AT184">
        <f>IF(AND('Sniper Rifle'!B187=7,'Sniper Rifle'!V187="Yes"),1,0)</f>
        <v>0</v>
      </c>
      <c r="AU184">
        <f>IF(AND('Sniper Rifle'!B187=8,'Sniper Rifle'!V187="Yes"),1,0)</f>
        <v>0</v>
      </c>
      <c r="AW184">
        <f>IF(AND('Spacer Rifle'!B187=1,'Spacer Rifle'!V187="Yes"),1,0)</f>
        <v>0</v>
      </c>
      <c r="AX184">
        <f>IF(AND('Spacer Rifle'!B187=2,'Spacer Rifle'!V187="Yes"),1,0)</f>
        <v>0</v>
      </c>
      <c r="AY184">
        <f>IF(AND('Spacer Rifle'!B187=3,'Spacer Rifle'!V187="Yes"),1,0)</f>
        <v>0</v>
      </c>
      <c r="AZ184">
        <f>IF(AND('Spacer Rifle'!B187=4,'Spacer Rifle'!V187="Yes"),1,0)</f>
        <v>0</v>
      </c>
      <c r="BA184">
        <f>IF(AND('Spacer Rifle'!B187=5,'Spacer Rifle'!V187="Yes"),1,0)</f>
        <v>0</v>
      </c>
      <c r="BB184">
        <f>IF(AND('Spacer Rifle'!B187=6,'Spacer Rifle'!V187="Yes"),1,0)</f>
        <v>0</v>
      </c>
      <c r="BC184">
        <f>IF(AND('Spacer Rifle'!B187=7,'Spacer Rifle'!V187="Yes"),1,0)</f>
        <v>0</v>
      </c>
      <c r="BD184">
        <f>IF(AND('Spacer Rifle'!B187=8,'Spacer Rifle'!V187="Yes"),1,0)</f>
        <v>0</v>
      </c>
      <c r="BF184">
        <f>IF(AND(LMG!B188=1,LMG!V188="Yes"),1,0)</f>
        <v>0</v>
      </c>
      <c r="BG184">
        <f>IF(AND(LMG!B188=2,LMG!V188="Yes"),1,0)</f>
        <v>0</v>
      </c>
      <c r="BH184">
        <f>IF(AND(LMG!B188=3,LMG!V188="Yes"),1,0)</f>
        <v>0</v>
      </c>
      <c r="BI184">
        <f>IF(AND(LMG!B188=4,LMG!V188="Yes"),1,0)</f>
        <v>0</v>
      </c>
      <c r="BJ184">
        <f>IF(AND(LMG!B188=5,LMG!V188="Yes"),1,0)</f>
        <v>0</v>
      </c>
      <c r="BK184">
        <f>IF(AND(LMG!B188=6,LMG!V188="Yes"),1,0)</f>
        <v>0</v>
      </c>
      <c r="BL184">
        <f>IF(AND(LMG!B188=7,LMG!V188="Yes"),1,0)</f>
        <v>0</v>
      </c>
      <c r="BM184">
        <f>IF(AND(LMG!B188=8,LMG!V188="Yes"),1,0)</f>
        <v>0</v>
      </c>
      <c r="BO184">
        <f>IF(AND(Shotgun!B188=1,Shotgun!V188="Yes"),1,0)</f>
        <v>0</v>
      </c>
      <c r="BP184">
        <f>IF(AND(Shotgun!B188=2,Shotgun!V188="Yes"),1,0)</f>
        <v>0</v>
      </c>
      <c r="BQ184">
        <f>IF(AND(Shotgun!B188=3,Shotgun!V188="Yes"),1,0)</f>
        <v>0</v>
      </c>
      <c r="BR184">
        <f>IF(AND(Shotgun!B188=4,Shotgun!V188="Yes"),1,0)</f>
        <v>0</v>
      </c>
      <c r="BS184">
        <f>IF(AND(Shotgun!B188=5,Shotgun!V188="Yes"),1,0)</f>
        <v>0</v>
      </c>
      <c r="BT184">
        <f>IF(AND(Shotgun!B188=6,Shotgun!V188="Yes"),1,0)</f>
        <v>0</v>
      </c>
      <c r="BU184">
        <f>IF(AND(Shotgun!B188=7,Shotgun!V188="Yes"),1,0)</f>
        <v>0</v>
      </c>
      <c r="BV184">
        <f>IF(AND(Shotgun!B188=8,Shotgun!V188="Yes"),1,0)</f>
        <v>0</v>
      </c>
      <c r="BX184">
        <f>IF(AND(Melee!B186=1,Melee!S186="Yes"),1,0)</f>
        <v>0</v>
      </c>
      <c r="BY184">
        <f>IF(AND(Melee!B186=2,Melee!S186="Yes"),1,0)</f>
        <v>0</v>
      </c>
      <c r="BZ184">
        <f>IF(AND(Melee!B186=3,Melee!S186="Yes"),1,0)</f>
        <v>0</v>
      </c>
      <c r="CA184">
        <f>IF(AND(Melee!B186=4,Melee!S186="Yes"),1,0)</f>
        <v>0</v>
      </c>
      <c r="CB184">
        <f>IF(AND(Melee!B186=5,Melee!S186="Yes"),1,0)</f>
        <v>0</v>
      </c>
      <c r="CC184">
        <f>IF(AND(Melee!B186=6,Melee!S186="Yes"),1,0)</f>
        <v>0</v>
      </c>
      <c r="CD184">
        <f>IF(AND(Melee!B186=7,Melee!S186="Yes"),1,0)</f>
        <v>0</v>
      </c>
      <c r="CE184">
        <f>IF(AND(Melee!B186=8,Melee!S186="Yes"),1,0)</f>
        <v>0</v>
      </c>
      <c r="CG184">
        <f>IF(AND(Misc!B185=1,Misc!O185="Yes"),1,0)</f>
        <v>0</v>
      </c>
      <c r="CH184">
        <f>IF(AND(Misc!B185=2,Misc!O185="Yes"),1,0)</f>
        <v>0</v>
      </c>
      <c r="CI184">
        <f>IF(AND(Misc!B185=3,Misc!O185="Yes"),1,0)</f>
        <v>0</v>
      </c>
      <c r="CJ184">
        <f>IF(AND(Misc!B185=4,Misc!O185="Yes"),1,0)</f>
        <v>0</v>
      </c>
      <c r="CK184">
        <f>IF(AND(Misc!B185=5,Misc!O185="Yes"),1,0)</f>
        <v>0</v>
      </c>
      <c r="CL184">
        <f>IF(AND(Misc!B185=6,Misc!O185="Yes"),1,0)</f>
        <v>0</v>
      </c>
      <c r="CM184">
        <f>IF(AND(Misc!B185=7,Misc!O185="Yes"),1,0)</f>
        <v>0</v>
      </c>
      <c r="CN184">
        <f>IF(AND(Misc!B185=8,Misc!O185="Yes"),1,0)</f>
        <v>0</v>
      </c>
    </row>
    <row r="185" spans="4:92">
      <c r="D185">
        <f>IF(AND(Handgun!B188=1,Handgun!V188="Yes"),1,0)</f>
        <v>0</v>
      </c>
      <c r="E185">
        <f>IF(AND(Handgun!B188=2,Handgun!V188="Yes"),1,0)</f>
        <v>0</v>
      </c>
      <c r="F185">
        <f>IF(AND(Handgun!B188=3,Handgun!V188="Yes"),1,0)</f>
        <v>0</v>
      </c>
      <c r="G185">
        <f>IF(AND(Handgun!B188=4,Handgun!V188="Yes"),1,0)</f>
        <v>0</v>
      </c>
      <c r="H185">
        <f>IF(AND(Handgun!B188=5,Handgun!V188="Yes"),1,0)</f>
        <v>0</v>
      </c>
      <c r="I185">
        <f>IF(AND(Handgun!B188=6,Handgun!V188="Yes"),1,0)</f>
        <v>0</v>
      </c>
      <c r="J185">
        <f>IF(AND(Handgun!B188=7,Handgun!V188="Yes"),1,0)</f>
        <v>0</v>
      </c>
      <c r="K185">
        <f>IF(AND(Handgun!B188=8,Handgun!V188="Yes"),1,0)</f>
        <v>0</v>
      </c>
      <c r="M185">
        <f>IF(AND(Revolver!B188=1,Revolver!V188="Yes"),1,0)</f>
        <v>0</v>
      </c>
      <c r="N185">
        <f>IF(AND(Revolver!B188=1,Revolver!V188="Yes"),1,0)</f>
        <v>0</v>
      </c>
      <c r="O185">
        <f>IF(AND(Revolver!B188=1,Revolver!V188="Yes"),1,0)</f>
        <v>0</v>
      </c>
      <c r="P185">
        <f>IF(AND(Revolver!B188=1,Revolver!V188="Yes"),1,0)</f>
        <v>0</v>
      </c>
      <c r="Q185">
        <f>IF(AND(Revolver!B188=5,Revolver!V188="Yes"),1,0)</f>
        <v>0</v>
      </c>
      <c r="R185">
        <f>IF(AND(Revolver!B188=6,Revolver!V188="Yes"),1,0)</f>
        <v>0</v>
      </c>
      <c r="S185">
        <f>IF(AND(Revolver!B188=7,Revolver!V188="Yes"),1,0)</f>
        <v>0</v>
      </c>
      <c r="T185">
        <f>IF(AND(Revolver!B188=8,Revolver!V188="Yes"),1,0)</f>
        <v>0</v>
      </c>
      <c r="V185">
        <f>IF(AND(SMG!B189=1,SMG!V189="Yes"),1,0)</f>
        <v>0</v>
      </c>
      <c r="W185">
        <f>IF(AND(SMG!B189=2,SMG!V189="Yes"),1,0)</f>
        <v>0</v>
      </c>
      <c r="X185">
        <f>IF(AND(SMG!B189=3,SMG!V189="Yes"),1,0)</f>
        <v>0</v>
      </c>
      <c r="Y185">
        <f>IF(AND(SMG!B189=4,SMG!V189="Yes"),1,0)</f>
        <v>0</v>
      </c>
      <c r="Z185">
        <f>IF(AND(SMG!B189=5,SMG!V189="Yes"),1,0)</f>
        <v>0</v>
      </c>
      <c r="AA185">
        <f>IF(AND(SMG!B189=6,SMG!V189="Yes"),1,0)</f>
        <v>0</v>
      </c>
      <c r="AB185">
        <f>IF(AND(SMG!B189=7,SMG!V189="Yes"),1,0)</f>
        <v>0</v>
      </c>
      <c r="AC185">
        <f>IF(AND(SMG!B189=8,SMG!V189="Yes"),1,0)</f>
        <v>0</v>
      </c>
      <c r="AE185">
        <f>IF(AND(Rifle!B188=1,Rifle!V188="Yes"),1,0)</f>
        <v>0</v>
      </c>
      <c r="AF185">
        <f>IF(AND(Rifle!B188=2,Rifle!V188="Yes"),1,0)</f>
        <v>0</v>
      </c>
      <c r="AG185">
        <f>IF(AND(Rifle!B188=3,Rifle!V188="Yes"),1,0)</f>
        <v>0</v>
      </c>
      <c r="AH185">
        <f>IF(AND(Rifle!B188=4,Rifle!V188="Yes"),1,0)</f>
        <v>0</v>
      </c>
      <c r="AI185">
        <f>IF(AND(Rifle!B188=5,Rifle!V188="Yes"),1,0)</f>
        <v>0</v>
      </c>
      <c r="AJ185">
        <f>IF(AND(Rifle!B188=6,Rifle!V188="Yes"),1,0)</f>
        <v>0</v>
      </c>
      <c r="AK185">
        <f>IF(AND(Rifle!B188=7,Rifle!V188="Yes"),1,0)</f>
        <v>0</v>
      </c>
      <c r="AL185">
        <f>IF(AND(Rifle!B188=8,Rifle!V188="Yes"),1,0)</f>
        <v>0</v>
      </c>
      <c r="AN185">
        <f>IF(AND('Sniper Rifle'!B188=1,'Sniper Rifle'!V188="Yes"),1,0)</f>
        <v>0</v>
      </c>
      <c r="AO185">
        <f>IF(AND('Sniper Rifle'!B188=2,'Sniper Rifle'!V188="Yes"),1,0)</f>
        <v>0</v>
      </c>
      <c r="AP185">
        <f>IF(AND('Sniper Rifle'!B188=3,'Sniper Rifle'!V188="Yes"),1,0)</f>
        <v>0</v>
      </c>
      <c r="AQ185">
        <f>IF(AND('Sniper Rifle'!B188=4,'Sniper Rifle'!V188="Yes"),1,0)</f>
        <v>0</v>
      </c>
      <c r="AR185">
        <f>IF(AND('Sniper Rifle'!B188=5,'Sniper Rifle'!V188="Yes"),1,0)</f>
        <v>0</v>
      </c>
      <c r="AS185">
        <f>IF(AND('Sniper Rifle'!B188=6,'Sniper Rifle'!V188="Yes"),1,0)</f>
        <v>0</v>
      </c>
      <c r="AT185">
        <f>IF(AND('Sniper Rifle'!B188=7,'Sniper Rifle'!V188="Yes"),1,0)</f>
        <v>0</v>
      </c>
      <c r="AU185">
        <f>IF(AND('Sniper Rifle'!B188=8,'Sniper Rifle'!V188="Yes"),1,0)</f>
        <v>0</v>
      </c>
      <c r="AW185">
        <f>IF(AND('Spacer Rifle'!B188=1,'Spacer Rifle'!V188="Yes"),1,0)</f>
        <v>0</v>
      </c>
      <c r="AX185">
        <f>IF(AND('Spacer Rifle'!B188=2,'Spacer Rifle'!V188="Yes"),1,0)</f>
        <v>0</v>
      </c>
      <c r="AY185">
        <f>IF(AND('Spacer Rifle'!B188=3,'Spacer Rifle'!V188="Yes"),1,0)</f>
        <v>0</v>
      </c>
      <c r="AZ185">
        <f>IF(AND('Spacer Rifle'!B188=4,'Spacer Rifle'!V188="Yes"),1,0)</f>
        <v>0</v>
      </c>
      <c r="BA185">
        <f>IF(AND('Spacer Rifle'!B188=5,'Spacer Rifle'!V188="Yes"),1,0)</f>
        <v>0</v>
      </c>
      <c r="BB185">
        <f>IF(AND('Spacer Rifle'!B188=6,'Spacer Rifle'!V188="Yes"),1,0)</f>
        <v>0</v>
      </c>
      <c r="BC185">
        <f>IF(AND('Spacer Rifle'!B188=7,'Spacer Rifle'!V188="Yes"),1,0)</f>
        <v>0</v>
      </c>
      <c r="BD185">
        <f>IF(AND('Spacer Rifle'!B188=8,'Spacer Rifle'!V188="Yes"),1,0)</f>
        <v>0</v>
      </c>
      <c r="BF185">
        <f>IF(AND(LMG!B189=1,LMG!V189="Yes"),1,0)</f>
        <v>0</v>
      </c>
      <c r="BG185">
        <f>IF(AND(LMG!B189=2,LMG!V189="Yes"),1,0)</f>
        <v>0</v>
      </c>
      <c r="BH185">
        <f>IF(AND(LMG!B189=3,LMG!V189="Yes"),1,0)</f>
        <v>0</v>
      </c>
      <c r="BI185">
        <f>IF(AND(LMG!B189=4,LMG!V189="Yes"),1,0)</f>
        <v>0</v>
      </c>
      <c r="BJ185">
        <f>IF(AND(LMG!B189=5,LMG!V189="Yes"),1,0)</f>
        <v>0</v>
      </c>
      <c r="BK185">
        <f>IF(AND(LMG!B189=6,LMG!V189="Yes"),1,0)</f>
        <v>0</v>
      </c>
      <c r="BL185">
        <f>IF(AND(LMG!B189=7,LMG!V189="Yes"),1,0)</f>
        <v>0</v>
      </c>
      <c r="BM185">
        <f>IF(AND(LMG!B189=8,LMG!V189="Yes"),1,0)</f>
        <v>0</v>
      </c>
      <c r="BO185">
        <f>IF(AND(Shotgun!B189=1,Shotgun!V189="Yes"),1,0)</f>
        <v>0</v>
      </c>
      <c r="BP185">
        <f>IF(AND(Shotgun!B189=2,Shotgun!V189="Yes"),1,0)</f>
        <v>0</v>
      </c>
      <c r="BQ185">
        <f>IF(AND(Shotgun!B189=3,Shotgun!V189="Yes"),1,0)</f>
        <v>0</v>
      </c>
      <c r="BR185">
        <f>IF(AND(Shotgun!B189=4,Shotgun!V189="Yes"),1,0)</f>
        <v>0</v>
      </c>
      <c r="BS185">
        <f>IF(AND(Shotgun!B189=5,Shotgun!V189="Yes"),1,0)</f>
        <v>0</v>
      </c>
      <c r="BT185">
        <f>IF(AND(Shotgun!B189=6,Shotgun!V189="Yes"),1,0)</f>
        <v>0</v>
      </c>
      <c r="BU185">
        <f>IF(AND(Shotgun!B189=7,Shotgun!V189="Yes"),1,0)</f>
        <v>0</v>
      </c>
      <c r="BV185">
        <f>IF(AND(Shotgun!B189=8,Shotgun!V189="Yes"),1,0)</f>
        <v>0</v>
      </c>
      <c r="BX185">
        <f>IF(AND(Melee!B187=1,Melee!S187="Yes"),1,0)</f>
        <v>0</v>
      </c>
      <c r="BY185">
        <f>IF(AND(Melee!B187=2,Melee!S187="Yes"),1,0)</f>
        <v>0</v>
      </c>
      <c r="BZ185">
        <f>IF(AND(Melee!B187=3,Melee!S187="Yes"),1,0)</f>
        <v>0</v>
      </c>
      <c r="CA185">
        <f>IF(AND(Melee!B187=4,Melee!S187="Yes"),1,0)</f>
        <v>0</v>
      </c>
      <c r="CB185">
        <f>IF(AND(Melee!B187=5,Melee!S187="Yes"),1,0)</f>
        <v>0</v>
      </c>
      <c r="CC185">
        <f>IF(AND(Melee!B187=6,Melee!S187="Yes"),1,0)</f>
        <v>0</v>
      </c>
      <c r="CD185">
        <f>IF(AND(Melee!B187=7,Melee!S187="Yes"),1,0)</f>
        <v>0</v>
      </c>
      <c r="CE185">
        <f>IF(AND(Melee!B187=8,Melee!S187="Yes"),1,0)</f>
        <v>0</v>
      </c>
      <c r="CG185">
        <f>IF(AND(Misc!B186=1,Misc!O186="Yes"),1,0)</f>
        <v>0</v>
      </c>
      <c r="CH185">
        <f>IF(AND(Misc!B186=2,Misc!O186="Yes"),1,0)</f>
        <v>0</v>
      </c>
      <c r="CI185">
        <f>IF(AND(Misc!B186=3,Misc!O186="Yes"),1,0)</f>
        <v>0</v>
      </c>
      <c r="CJ185">
        <f>IF(AND(Misc!B186=4,Misc!O186="Yes"),1,0)</f>
        <v>0</v>
      </c>
      <c r="CK185">
        <f>IF(AND(Misc!B186=5,Misc!O186="Yes"),1,0)</f>
        <v>0</v>
      </c>
      <c r="CL185">
        <f>IF(AND(Misc!B186=6,Misc!O186="Yes"),1,0)</f>
        <v>0</v>
      </c>
      <c r="CM185">
        <f>IF(AND(Misc!B186=7,Misc!O186="Yes"),1,0)</f>
        <v>0</v>
      </c>
      <c r="CN185">
        <f>IF(AND(Misc!B186=8,Misc!O186="Yes"),1,0)</f>
        <v>0</v>
      </c>
    </row>
    <row r="186" spans="4:92">
      <c r="D186">
        <f>IF(AND(Handgun!B189=1,Handgun!V189="Yes"),1,0)</f>
        <v>0</v>
      </c>
      <c r="E186">
        <f>IF(AND(Handgun!B189=2,Handgun!V189="Yes"),1,0)</f>
        <v>0</v>
      </c>
      <c r="F186">
        <f>IF(AND(Handgun!B189=3,Handgun!V189="Yes"),1,0)</f>
        <v>0</v>
      </c>
      <c r="G186">
        <f>IF(AND(Handgun!B189=4,Handgun!V189="Yes"),1,0)</f>
        <v>0</v>
      </c>
      <c r="H186">
        <f>IF(AND(Handgun!B189=5,Handgun!V189="Yes"),1,0)</f>
        <v>0</v>
      </c>
      <c r="I186">
        <f>IF(AND(Handgun!B189=6,Handgun!V189="Yes"),1,0)</f>
        <v>0</v>
      </c>
      <c r="J186">
        <f>IF(AND(Handgun!B189=7,Handgun!V189="Yes"),1,0)</f>
        <v>0</v>
      </c>
      <c r="K186">
        <f>IF(AND(Handgun!B189=8,Handgun!V189="Yes"),1,0)</f>
        <v>0</v>
      </c>
      <c r="M186">
        <f>IF(AND(Revolver!B189=1,Revolver!V189="Yes"),1,0)</f>
        <v>0</v>
      </c>
      <c r="N186">
        <f>IF(AND(Revolver!B189=1,Revolver!V189="Yes"),1,0)</f>
        <v>0</v>
      </c>
      <c r="O186">
        <f>IF(AND(Revolver!B189=1,Revolver!V189="Yes"),1,0)</f>
        <v>0</v>
      </c>
      <c r="P186">
        <f>IF(AND(Revolver!B189=1,Revolver!V189="Yes"),1,0)</f>
        <v>0</v>
      </c>
      <c r="Q186">
        <f>IF(AND(Revolver!B189=5,Revolver!V189="Yes"),1,0)</f>
        <v>0</v>
      </c>
      <c r="R186">
        <f>IF(AND(Revolver!B189=6,Revolver!V189="Yes"),1,0)</f>
        <v>0</v>
      </c>
      <c r="S186">
        <f>IF(AND(Revolver!B189=7,Revolver!V189="Yes"),1,0)</f>
        <v>0</v>
      </c>
      <c r="T186">
        <f>IF(AND(Revolver!B189=8,Revolver!V189="Yes"),1,0)</f>
        <v>0</v>
      </c>
      <c r="V186">
        <f>IF(AND(SMG!B190=1,SMG!V190="Yes"),1,0)</f>
        <v>0</v>
      </c>
      <c r="W186">
        <f>IF(AND(SMG!B190=2,SMG!V190="Yes"),1,0)</f>
        <v>0</v>
      </c>
      <c r="X186">
        <f>IF(AND(SMG!B190=3,SMG!V190="Yes"),1,0)</f>
        <v>0</v>
      </c>
      <c r="Y186">
        <f>IF(AND(SMG!B190=4,SMG!V190="Yes"),1,0)</f>
        <v>0</v>
      </c>
      <c r="Z186">
        <f>IF(AND(SMG!B190=5,SMG!V190="Yes"),1,0)</f>
        <v>0</v>
      </c>
      <c r="AA186">
        <f>IF(AND(SMG!B190=6,SMG!V190="Yes"),1,0)</f>
        <v>0</v>
      </c>
      <c r="AB186">
        <f>IF(AND(SMG!B190=7,SMG!V190="Yes"),1,0)</f>
        <v>0</v>
      </c>
      <c r="AC186">
        <f>IF(AND(SMG!B190=8,SMG!V190="Yes"),1,0)</f>
        <v>0</v>
      </c>
      <c r="AE186">
        <f>IF(AND(Rifle!B189=1,Rifle!V189="Yes"),1,0)</f>
        <v>0</v>
      </c>
      <c r="AF186">
        <f>IF(AND(Rifle!B189=2,Rifle!V189="Yes"),1,0)</f>
        <v>0</v>
      </c>
      <c r="AG186">
        <f>IF(AND(Rifle!B189=3,Rifle!V189="Yes"),1,0)</f>
        <v>0</v>
      </c>
      <c r="AH186">
        <f>IF(AND(Rifle!B189=4,Rifle!V189="Yes"),1,0)</f>
        <v>0</v>
      </c>
      <c r="AI186">
        <f>IF(AND(Rifle!B189=5,Rifle!V189="Yes"),1,0)</f>
        <v>0</v>
      </c>
      <c r="AJ186">
        <f>IF(AND(Rifle!B189=6,Rifle!V189="Yes"),1,0)</f>
        <v>0</v>
      </c>
      <c r="AK186">
        <f>IF(AND(Rifle!B189=7,Rifle!V189="Yes"),1,0)</f>
        <v>0</v>
      </c>
      <c r="AL186">
        <f>IF(AND(Rifle!B189=8,Rifle!V189="Yes"),1,0)</f>
        <v>0</v>
      </c>
      <c r="AN186">
        <f>IF(AND('Sniper Rifle'!B189=1,'Sniper Rifle'!V189="Yes"),1,0)</f>
        <v>0</v>
      </c>
      <c r="AO186">
        <f>IF(AND('Sniper Rifle'!B189=2,'Sniper Rifle'!V189="Yes"),1,0)</f>
        <v>0</v>
      </c>
      <c r="AP186">
        <f>IF(AND('Sniper Rifle'!B189=3,'Sniper Rifle'!V189="Yes"),1,0)</f>
        <v>0</v>
      </c>
      <c r="AQ186">
        <f>IF(AND('Sniper Rifle'!B189=4,'Sniper Rifle'!V189="Yes"),1,0)</f>
        <v>0</v>
      </c>
      <c r="AR186">
        <f>IF(AND('Sniper Rifle'!B189=5,'Sniper Rifle'!V189="Yes"),1,0)</f>
        <v>0</v>
      </c>
      <c r="AS186">
        <f>IF(AND('Sniper Rifle'!B189=6,'Sniper Rifle'!V189="Yes"),1,0)</f>
        <v>0</v>
      </c>
      <c r="AT186">
        <f>IF(AND('Sniper Rifle'!B189=7,'Sniper Rifle'!V189="Yes"),1,0)</f>
        <v>0</v>
      </c>
      <c r="AU186">
        <f>IF(AND('Sniper Rifle'!B189=8,'Sniper Rifle'!V189="Yes"),1,0)</f>
        <v>0</v>
      </c>
      <c r="AW186">
        <f>IF(AND('Spacer Rifle'!B189=1,'Spacer Rifle'!V189="Yes"),1,0)</f>
        <v>0</v>
      </c>
      <c r="AX186">
        <f>IF(AND('Spacer Rifle'!B189=2,'Spacer Rifle'!V189="Yes"),1,0)</f>
        <v>0</v>
      </c>
      <c r="AY186">
        <f>IF(AND('Spacer Rifle'!B189=3,'Spacer Rifle'!V189="Yes"),1,0)</f>
        <v>0</v>
      </c>
      <c r="AZ186">
        <f>IF(AND('Spacer Rifle'!B189=4,'Spacer Rifle'!V189="Yes"),1,0)</f>
        <v>0</v>
      </c>
      <c r="BA186">
        <f>IF(AND('Spacer Rifle'!B189=5,'Spacer Rifle'!V189="Yes"),1,0)</f>
        <v>0</v>
      </c>
      <c r="BB186">
        <f>IF(AND('Spacer Rifle'!B189=6,'Spacer Rifle'!V189="Yes"),1,0)</f>
        <v>0</v>
      </c>
      <c r="BC186">
        <f>IF(AND('Spacer Rifle'!B189=7,'Spacer Rifle'!V189="Yes"),1,0)</f>
        <v>0</v>
      </c>
      <c r="BD186">
        <f>IF(AND('Spacer Rifle'!B189=8,'Spacer Rifle'!V189="Yes"),1,0)</f>
        <v>0</v>
      </c>
      <c r="BF186">
        <f>IF(AND(LMG!B190=1,LMG!V190="Yes"),1,0)</f>
        <v>0</v>
      </c>
      <c r="BG186">
        <f>IF(AND(LMG!B190=2,LMG!V190="Yes"),1,0)</f>
        <v>0</v>
      </c>
      <c r="BH186">
        <f>IF(AND(LMG!B190=3,LMG!V190="Yes"),1,0)</f>
        <v>0</v>
      </c>
      <c r="BI186">
        <f>IF(AND(LMG!B190=4,LMG!V190="Yes"),1,0)</f>
        <v>0</v>
      </c>
      <c r="BJ186">
        <f>IF(AND(LMG!B190=5,LMG!V190="Yes"),1,0)</f>
        <v>0</v>
      </c>
      <c r="BK186">
        <f>IF(AND(LMG!B190=6,LMG!V190="Yes"),1,0)</f>
        <v>0</v>
      </c>
      <c r="BL186">
        <f>IF(AND(LMG!B190=7,LMG!V190="Yes"),1,0)</f>
        <v>0</v>
      </c>
      <c r="BM186">
        <f>IF(AND(LMG!B190=8,LMG!V190="Yes"),1,0)</f>
        <v>0</v>
      </c>
      <c r="BO186">
        <f>IF(AND(Shotgun!B190=1,Shotgun!V190="Yes"),1,0)</f>
        <v>0</v>
      </c>
      <c r="BP186">
        <f>IF(AND(Shotgun!B190=2,Shotgun!V190="Yes"),1,0)</f>
        <v>0</v>
      </c>
      <c r="BQ186">
        <f>IF(AND(Shotgun!B190=3,Shotgun!V190="Yes"),1,0)</f>
        <v>0</v>
      </c>
      <c r="BR186">
        <f>IF(AND(Shotgun!B190=4,Shotgun!V190="Yes"),1,0)</f>
        <v>0</v>
      </c>
      <c r="BS186">
        <f>IF(AND(Shotgun!B190=5,Shotgun!V190="Yes"),1,0)</f>
        <v>0</v>
      </c>
      <c r="BT186">
        <f>IF(AND(Shotgun!B190=6,Shotgun!V190="Yes"),1,0)</f>
        <v>0</v>
      </c>
      <c r="BU186">
        <f>IF(AND(Shotgun!B190=7,Shotgun!V190="Yes"),1,0)</f>
        <v>0</v>
      </c>
      <c r="BV186">
        <f>IF(AND(Shotgun!B190=8,Shotgun!V190="Yes"),1,0)</f>
        <v>0</v>
      </c>
      <c r="BX186">
        <f>IF(AND(Melee!B188=1,Melee!S188="Yes"),1,0)</f>
        <v>0</v>
      </c>
      <c r="BY186">
        <f>IF(AND(Melee!B188=2,Melee!S188="Yes"),1,0)</f>
        <v>0</v>
      </c>
      <c r="BZ186">
        <f>IF(AND(Melee!B188=3,Melee!S188="Yes"),1,0)</f>
        <v>0</v>
      </c>
      <c r="CA186">
        <f>IF(AND(Melee!B188=4,Melee!S188="Yes"),1,0)</f>
        <v>0</v>
      </c>
      <c r="CB186">
        <f>IF(AND(Melee!B188=5,Melee!S188="Yes"),1,0)</f>
        <v>0</v>
      </c>
      <c r="CC186">
        <f>IF(AND(Melee!B188=6,Melee!S188="Yes"),1,0)</f>
        <v>0</v>
      </c>
      <c r="CD186">
        <f>IF(AND(Melee!B188=7,Melee!S188="Yes"),1,0)</f>
        <v>0</v>
      </c>
      <c r="CE186">
        <f>IF(AND(Melee!B188=8,Melee!S188="Yes"),1,0)</f>
        <v>0</v>
      </c>
      <c r="CG186">
        <f>IF(AND(Misc!B187=1,Misc!O187="Yes"),1,0)</f>
        <v>0</v>
      </c>
      <c r="CH186">
        <f>IF(AND(Misc!B187=2,Misc!O187="Yes"),1,0)</f>
        <v>0</v>
      </c>
      <c r="CI186">
        <f>IF(AND(Misc!B187=3,Misc!O187="Yes"),1,0)</f>
        <v>0</v>
      </c>
      <c r="CJ186">
        <f>IF(AND(Misc!B187=4,Misc!O187="Yes"),1,0)</f>
        <v>0</v>
      </c>
      <c r="CK186">
        <f>IF(AND(Misc!B187=5,Misc!O187="Yes"),1,0)</f>
        <v>0</v>
      </c>
      <c r="CL186">
        <f>IF(AND(Misc!B187=6,Misc!O187="Yes"),1,0)</f>
        <v>0</v>
      </c>
      <c r="CM186">
        <f>IF(AND(Misc!B187=7,Misc!O187="Yes"),1,0)</f>
        <v>0</v>
      </c>
      <c r="CN186">
        <f>IF(AND(Misc!B187=8,Misc!O187="Yes"),1,0)</f>
        <v>0</v>
      </c>
    </row>
    <row r="187" spans="4:92">
      <c r="D187">
        <f>IF(AND(Handgun!B190=1,Handgun!V190="Yes"),1,0)</f>
        <v>0</v>
      </c>
      <c r="E187">
        <f>IF(AND(Handgun!B190=2,Handgun!V190="Yes"),1,0)</f>
        <v>0</v>
      </c>
      <c r="F187">
        <f>IF(AND(Handgun!B190=3,Handgun!V190="Yes"),1,0)</f>
        <v>0</v>
      </c>
      <c r="G187">
        <f>IF(AND(Handgun!B190=4,Handgun!V190="Yes"),1,0)</f>
        <v>0</v>
      </c>
      <c r="H187">
        <f>IF(AND(Handgun!B190=5,Handgun!V190="Yes"),1,0)</f>
        <v>0</v>
      </c>
      <c r="I187">
        <f>IF(AND(Handgun!B190=6,Handgun!V190="Yes"),1,0)</f>
        <v>0</v>
      </c>
      <c r="J187">
        <f>IF(AND(Handgun!B190=7,Handgun!V190="Yes"),1,0)</f>
        <v>0</v>
      </c>
      <c r="K187">
        <f>IF(AND(Handgun!B190=8,Handgun!V190="Yes"),1,0)</f>
        <v>0</v>
      </c>
      <c r="M187">
        <f>IF(AND(Revolver!B190=1,Revolver!V190="Yes"),1,0)</f>
        <v>0</v>
      </c>
      <c r="N187">
        <f>IF(AND(Revolver!B190=1,Revolver!V190="Yes"),1,0)</f>
        <v>0</v>
      </c>
      <c r="O187">
        <f>IF(AND(Revolver!B190=1,Revolver!V190="Yes"),1,0)</f>
        <v>0</v>
      </c>
      <c r="P187">
        <f>IF(AND(Revolver!B190=1,Revolver!V190="Yes"),1,0)</f>
        <v>0</v>
      </c>
      <c r="Q187">
        <f>IF(AND(Revolver!B190=5,Revolver!V190="Yes"),1,0)</f>
        <v>0</v>
      </c>
      <c r="R187">
        <f>IF(AND(Revolver!B190=6,Revolver!V190="Yes"),1,0)</f>
        <v>0</v>
      </c>
      <c r="S187">
        <f>IF(AND(Revolver!B190=7,Revolver!V190="Yes"),1,0)</f>
        <v>0</v>
      </c>
      <c r="T187">
        <f>IF(AND(Revolver!B190=8,Revolver!V190="Yes"),1,0)</f>
        <v>0</v>
      </c>
      <c r="V187">
        <f>IF(AND(SMG!B191=1,SMG!V191="Yes"),1,0)</f>
        <v>0</v>
      </c>
      <c r="W187">
        <f>IF(AND(SMG!B191=2,SMG!V191="Yes"),1,0)</f>
        <v>0</v>
      </c>
      <c r="X187">
        <f>IF(AND(SMG!B191=3,SMG!V191="Yes"),1,0)</f>
        <v>0</v>
      </c>
      <c r="Y187">
        <f>IF(AND(SMG!B191=4,SMG!V191="Yes"),1,0)</f>
        <v>0</v>
      </c>
      <c r="Z187">
        <f>IF(AND(SMG!B191=5,SMG!V191="Yes"),1,0)</f>
        <v>0</v>
      </c>
      <c r="AA187">
        <f>IF(AND(SMG!B191=6,SMG!V191="Yes"),1,0)</f>
        <v>0</v>
      </c>
      <c r="AB187">
        <f>IF(AND(SMG!B191=7,SMG!V191="Yes"),1,0)</f>
        <v>0</v>
      </c>
      <c r="AC187">
        <f>IF(AND(SMG!B191=8,SMG!V191="Yes"),1,0)</f>
        <v>0</v>
      </c>
      <c r="AE187">
        <f>IF(AND(Rifle!B190=1,Rifle!V190="Yes"),1,0)</f>
        <v>0</v>
      </c>
      <c r="AF187">
        <f>IF(AND(Rifle!B190=2,Rifle!V190="Yes"),1,0)</f>
        <v>0</v>
      </c>
      <c r="AG187">
        <f>IF(AND(Rifle!B190=3,Rifle!V190="Yes"),1,0)</f>
        <v>0</v>
      </c>
      <c r="AH187">
        <f>IF(AND(Rifle!B190=4,Rifle!V190="Yes"),1,0)</f>
        <v>0</v>
      </c>
      <c r="AI187">
        <f>IF(AND(Rifle!B190=5,Rifle!V190="Yes"),1,0)</f>
        <v>0</v>
      </c>
      <c r="AJ187">
        <f>IF(AND(Rifle!B190=6,Rifle!V190="Yes"),1,0)</f>
        <v>0</v>
      </c>
      <c r="AK187">
        <f>IF(AND(Rifle!B190=7,Rifle!V190="Yes"),1,0)</f>
        <v>0</v>
      </c>
      <c r="AL187">
        <f>IF(AND(Rifle!B190=8,Rifle!V190="Yes"),1,0)</f>
        <v>0</v>
      </c>
      <c r="AN187">
        <f>IF(AND('Sniper Rifle'!B190=1,'Sniper Rifle'!V190="Yes"),1,0)</f>
        <v>0</v>
      </c>
      <c r="AO187">
        <f>IF(AND('Sniper Rifle'!B190=2,'Sniper Rifle'!V190="Yes"),1,0)</f>
        <v>0</v>
      </c>
      <c r="AP187">
        <f>IF(AND('Sniper Rifle'!B190=3,'Sniper Rifle'!V190="Yes"),1,0)</f>
        <v>0</v>
      </c>
      <c r="AQ187">
        <f>IF(AND('Sniper Rifle'!B190=4,'Sniper Rifle'!V190="Yes"),1,0)</f>
        <v>0</v>
      </c>
      <c r="AR187">
        <f>IF(AND('Sniper Rifle'!B190=5,'Sniper Rifle'!V190="Yes"),1,0)</f>
        <v>0</v>
      </c>
      <c r="AS187">
        <f>IF(AND('Sniper Rifle'!B190=6,'Sniper Rifle'!V190="Yes"),1,0)</f>
        <v>0</v>
      </c>
      <c r="AT187">
        <f>IF(AND('Sniper Rifle'!B190=7,'Sniper Rifle'!V190="Yes"),1,0)</f>
        <v>0</v>
      </c>
      <c r="AU187">
        <f>IF(AND('Sniper Rifle'!B190=8,'Sniper Rifle'!V190="Yes"),1,0)</f>
        <v>0</v>
      </c>
      <c r="AW187">
        <f>IF(AND('Spacer Rifle'!B190=1,'Spacer Rifle'!V190="Yes"),1,0)</f>
        <v>0</v>
      </c>
      <c r="AX187">
        <f>IF(AND('Spacer Rifle'!B190=2,'Spacer Rifle'!V190="Yes"),1,0)</f>
        <v>0</v>
      </c>
      <c r="AY187">
        <f>IF(AND('Spacer Rifle'!B190=3,'Spacer Rifle'!V190="Yes"),1,0)</f>
        <v>0</v>
      </c>
      <c r="AZ187">
        <f>IF(AND('Spacer Rifle'!B190=4,'Spacer Rifle'!V190="Yes"),1,0)</f>
        <v>0</v>
      </c>
      <c r="BA187">
        <f>IF(AND('Spacer Rifle'!B190=5,'Spacer Rifle'!V190="Yes"),1,0)</f>
        <v>0</v>
      </c>
      <c r="BB187">
        <f>IF(AND('Spacer Rifle'!B190=6,'Spacer Rifle'!V190="Yes"),1,0)</f>
        <v>0</v>
      </c>
      <c r="BC187">
        <f>IF(AND('Spacer Rifle'!B190=7,'Spacer Rifle'!V190="Yes"),1,0)</f>
        <v>0</v>
      </c>
      <c r="BD187">
        <f>IF(AND('Spacer Rifle'!B190=8,'Spacer Rifle'!V190="Yes"),1,0)</f>
        <v>0</v>
      </c>
      <c r="BF187">
        <f>IF(AND(LMG!B191=1,LMG!V191="Yes"),1,0)</f>
        <v>0</v>
      </c>
      <c r="BG187">
        <f>IF(AND(LMG!B191=2,LMG!V191="Yes"),1,0)</f>
        <v>0</v>
      </c>
      <c r="BH187">
        <f>IF(AND(LMG!B191=3,LMG!V191="Yes"),1,0)</f>
        <v>0</v>
      </c>
      <c r="BI187">
        <f>IF(AND(LMG!B191=4,LMG!V191="Yes"),1,0)</f>
        <v>0</v>
      </c>
      <c r="BJ187">
        <f>IF(AND(LMG!B191=5,LMG!V191="Yes"),1,0)</f>
        <v>0</v>
      </c>
      <c r="BK187">
        <f>IF(AND(LMG!B191=6,LMG!V191="Yes"),1,0)</f>
        <v>0</v>
      </c>
      <c r="BL187">
        <f>IF(AND(LMG!B191=7,LMG!V191="Yes"),1,0)</f>
        <v>0</v>
      </c>
      <c r="BM187">
        <f>IF(AND(LMG!B191=8,LMG!V191="Yes"),1,0)</f>
        <v>0</v>
      </c>
      <c r="BO187">
        <f>IF(AND(Shotgun!B191=1,Shotgun!V191="Yes"),1,0)</f>
        <v>0</v>
      </c>
      <c r="BP187">
        <f>IF(AND(Shotgun!B191=2,Shotgun!V191="Yes"),1,0)</f>
        <v>0</v>
      </c>
      <c r="BQ187">
        <f>IF(AND(Shotgun!B191=3,Shotgun!V191="Yes"),1,0)</f>
        <v>0</v>
      </c>
      <c r="BR187">
        <f>IF(AND(Shotgun!B191=4,Shotgun!V191="Yes"),1,0)</f>
        <v>0</v>
      </c>
      <c r="BS187">
        <f>IF(AND(Shotgun!B191=5,Shotgun!V191="Yes"),1,0)</f>
        <v>0</v>
      </c>
      <c r="BT187">
        <f>IF(AND(Shotgun!B191=6,Shotgun!V191="Yes"),1,0)</f>
        <v>0</v>
      </c>
      <c r="BU187">
        <f>IF(AND(Shotgun!B191=7,Shotgun!V191="Yes"),1,0)</f>
        <v>0</v>
      </c>
      <c r="BV187">
        <f>IF(AND(Shotgun!B191=8,Shotgun!V191="Yes"),1,0)</f>
        <v>0</v>
      </c>
      <c r="BX187">
        <f>IF(AND(Melee!B189=1,Melee!S189="Yes"),1,0)</f>
        <v>0</v>
      </c>
      <c r="BY187">
        <f>IF(AND(Melee!B189=2,Melee!S189="Yes"),1,0)</f>
        <v>0</v>
      </c>
      <c r="BZ187">
        <f>IF(AND(Melee!B189=3,Melee!S189="Yes"),1,0)</f>
        <v>0</v>
      </c>
      <c r="CA187">
        <f>IF(AND(Melee!B189=4,Melee!S189="Yes"),1,0)</f>
        <v>0</v>
      </c>
      <c r="CB187">
        <f>IF(AND(Melee!B189=5,Melee!S189="Yes"),1,0)</f>
        <v>0</v>
      </c>
      <c r="CC187">
        <f>IF(AND(Melee!B189=6,Melee!S189="Yes"),1,0)</f>
        <v>0</v>
      </c>
      <c r="CD187">
        <f>IF(AND(Melee!B189=7,Melee!S189="Yes"),1,0)</f>
        <v>0</v>
      </c>
      <c r="CE187">
        <f>IF(AND(Melee!B189=8,Melee!S189="Yes"),1,0)</f>
        <v>0</v>
      </c>
      <c r="CG187">
        <f>IF(AND(Misc!B188=1,Misc!O188="Yes"),1,0)</f>
        <v>0</v>
      </c>
      <c r="CH187">
        <f>IF(AND(Misc!B188=2,Misc!O188="Yes"),1,0)</f>
        <v>0</v>
      </c>
      <c r="CI187">
        <f>IF(AND(Misc!B188=3,Misc!O188="Yes"),1,0)</f>
        <v>0</v>
      </c>
      <c r="CJ187">
        <f>IF(AND(Misc!B188=4,Misc!O188="Yes"),1,0)</f>
        <v>0</v>
      </c>
      <c r="CK187">
        <f>IF(AND(Misc!B188=5,Misc!O188="Yes"),1,0)</f>
        <v>0</v>
      </c>
      <c r="CL187">
        <f>IF(AND(Misc!B188=6,Misc!O188="Yes"),1,0)</f>
        <v>0</v>
      </c>
      <c r="CM187">
        <f>IF(AND(Misc!B188=7,Misc!O188="Yes"),1,0)</f>
        <v>0</v>
      </c>
      <c r="CN187">
        <f>IF(AND(Misc!B188=8,Misc!O188="Yes"),1,0)</f>
        <v>0</v>
      </c>
    </row>
    <row r="188" spans="4:92">
      <c r="D188">
        <f>IF(AND(Handgun!B191=1,Handgun!V191="Yes"),1,0)</f>
        <v>0</v>
      </c>
      <c r="E188">
        <f>IF(AND(Handgun!B191=2,Handgun!V191="Yes"),1,0)</f>
        <v>0</v>
      </c>
      <c r="F188">
        <f>IF(AND(Handgun!B191=3,Handgun!V191="Yes"),1,0)</f>
        <v>0</v>
      </c>
      <c r="G188">
        <f>IF(AND(Handgun!B191=4,Handgun!V191="Yes"),1,0)</f>
        <v>0</v>
      </c>
      <c r="H188">
        <f>IF(AND(Handgun!B191=5,Handgun!V191="Yes"),1,0)</f>
        <v>0</v>
      </c>
      <c r="I188">
        <f>IF(AND(Handgun!B191=6,Handgun!V191="Yes"),1,0)</f>
        <v>0</v>
      </c>
      <c r="J188">
        <f>IF(AND(Handgun!B191=7,Handgun!V191="Yes"),1,0)</f>
        <v>0</v>
      </c>
      <c r="K188">
        <f>IF(AND(Handgun!B191=8,Handgun!V191="Yes"),1,0)</f>
        <v>0</v>
      </c>
      <c r="M188">
        <f>IF(AND(Revolver!B191=1,Revolver!V191="Yes"),1,0)</f>
        <v>0</v>
      </c>
      <c r="N188">
        <f>IF(AND(Revolver!B191=1,Revolver!V191="Yes"),1,0)</f>
        <v>0</v>
      </c>
      <c r="O188">
        <f>IF(AND(Revolver!B191=1,Revolver!V191="Yes"),1,0)</f>
        <v>0</v>
      </c>
      <c r="P188">
        <f>IF(AND(Revolver!B191=1,Revolver!V191="Yes"),1,0)</f>
        <v>0</v>
      </c>
      <c r="Q188">
        <f>IF(AND(Revolver!B191=5,Revolver!V191="Yes"),1,0)</f>
        <v>0</v>
      </c>
      <c r="R188">
        <f>IF(AND(Revolver!B191=6,Revolver!V191="Yes"),1,0)</f>
        <v>0</v>
      </c>
      <c r="S188">
        <f>IF(AND(Revolver!B191=7,Revolver!V191="Yes"),1,0)</f>
        <v>0</v>
      </c>
      <c r="T188">
        <f>IF(AND(Revolver!B191=8,Revolver!V191="Yes"),1,0)</f>
        <v>0</v>
      </c>
      <c r="V188">
        <f>IF(AND(SMG!B192=1,SMG!V192="Yes"),1,0)</f>
        <v>0</v>
      </c>
      <c r="W188">
        <f>IF(AND(SMG!B192=2,SMG!V192="Yes"),1,0)</f>
        <v>0</v>
      </c>
      <c r="X188">
        <f>IF(AND(SMG!B192=3,SMG!V192="Yes"),1,0)</f>
        <v>0</v>
      </c>
      <c r="Y188">
        <f>IF(AND(SMG!B192=4,SMG!V192="Yes"),1,0)</f>
        <v>0</v>
      </c>
      <c r="Z188">
        <f>IF(AND(SMG!B192=5,SMG!V192="Yes"),1,0)</f>
        <v>0</v>
      </c>
      <c r="AA188">
        <f>IF(AND(SMG!B192=6,SMG!V192="Yes"),1,0)</f>
        <v>0</v>
      </c>
      <c r="AB188">
        <f>IF(AND(SMG!B192=7,SMG!V192="Yes"),1,0)</f>
        <v>0</v>
      </c>
      <c r="AC188">
        <f>IF(AND(SMG!B192=8,SMG!V192="Yes"),1,0)</f>
        <v>0</v>
      </c>
      <c r="AE188">
        <f>IF(AND(Rifle!B191=1,Rifle!V191="Yes"),1,0)</f>
        <v>0</v>
      </c>
      <c r="AF188">
        <f>IF(AND(Rifle!B191=2,Rifle!V191="Yes"),1,0)</f>
        <v>0</v>
      </c>
      <c r="AG188">
        <f>IF(AND(Rifle!B191=3,Rifle!V191="Yes"),1,0)</f>
        <v>0</v>
      </c>
      <c r="AH188">
        <f>IF(AND(Rifle!B191=4,Rifle!V191="Yes"),1,0)</f>
        <v>0</v>
      </c>
      <c r="AI188">
        <f>IF(AND(Rifle!B191=5,Rifle!V191="Yes"),1,0)</f>
        <v>0</v>
      </c>
      <c r="AJ188">
        <f>IF(AND(Rifle!B191=6,Rifle!V191="Yes"),1,0)</f>
        <v>0</v>
      </c>
      <c r="AK188">
        <f>IF(AND(Rifle!B191=7,Rifle!V191="Yes"),1,0)</f>
        <v>0</v>
      </c>
      <c r="AL188">
        <f>IF(AND(Rifle!B191=8,Rifle!V191="Yes"),1,0)</f>
        <v>0</v>
      </c>
      <c r="AN188">
        <f>IF(AND('Sniper Rifle'!B191=1,'Sniper Rifle'!V191="Yes"),1,0)</f>
        <v>0</v>
      </c>
      <c r="AO188">
        <f>IF(AND('Sniper Rifle'!B191=2,'Sniper Rifle'!V191="Yes"),1,0)</f>
        <v>0</v>
      </c>
      <c r="AP188">
        <f>IF(AND('Sniper Rifle'!B191=3,'Sniper Rifle'!V191="Yes"),1,0)</f>
        <v>0</v>
      </c>
      <c r="AQ188">
        <f>IF(AND('Sniper Rifle'!B191=4,'Sniper Rifle'!V191="Yes"),1,0)</f>
        <v>0</v>
      </c>
      <c r="AR188">
        <f>IF(AND('Sniper Rifle'!B191=5,'Sniper Rifle'!V191="Yes"),1,0)</f>
        <v>0</v>
      </c>
      <c r="AS188">
        <f>IF(AND('Sniper Rifle'!B191=6,'Sniper Rifle'!V191="Yes"),1,0)</f>
        <v>0</v>
      </c>
      <c r="AT188">
        <f>IF(AND('Sniper Rifle'!B191=7,'Sniper Rifle'!V191="Yes"),1,0)</f>
        <v>0</v>
      </c>
      <c r="AU188">
        <f>IF(AND('Sniper Rifle'!B191=8,'Sniper Rifle'!V191="Yes"),1,0)</f>
        <v>0</v>
      </c>
      <c r="AW188">
        <f>IF(AND('Spacer Rifle'!B191=1,'Spacer Rifle'!V191="Yes"),1,0)</f>
        <v>0</v>
      </c>
      <c r="AX188">
        <f>IF(AND('Spacer Rifle'!B191=2,'Spacer Rifle'!V191="Yes"),1,0)</f>
        <v>0</v>
      </c>
      <c r="AY188">
        <f>IF(AND('Spacer Rifle'!B191=3,'Spacer Rifle'!V191="Yes"),1,0)</f>
        <v>0</v>
      </c>
      <c r="AZ188">
        <f>IF(AND('Spacer Rifle'!B191=4,'Spacer Rifle'!V191="Yes"),1,0)</f>
        <v>0</v>
      </c>
      <c r="BA188">
        <f>IF(AND('Spacer Rifle'!B191=5,'Spacer Rifle'!V191="Yes"),1,0)</f>
        <v>0</v>
      </c>
      <c r="BB188">
        <f>IF(AND('Spacer Rifle'!B191=6,'Spacer Rifle'!V191="Yes"),1,0)</f>
        <v>0</v>
      </c>
      <c r="BC188">
        <f>IF(AND('Spacer Rifle'!B191=7,'Spacer Rifle'!V191="Yes"),1,0)</f>
        <v>0</v>
      </c>
      <c r="BD188">
        <f>IF(AND('Spacer Rifle'!B191=8,'Spacer Rifle'!V191="Yes"),1,0)</f>
        <v>0</v>
      </c>
      <c r="BF188">
        <f>IF(AND(LMG!B192=1,LMG!V192="Yes"),1,0)</f>
        <v>0</v>
      </c>
      <c r="BG188">
        <f>IF(AND(LMG!B192=2,LMG!V192="Yes"),1,0)</f>
        <v>0</v>
      </c>
      <c r="BH188">
        <f>IF(AND(LMG!B192=3,LMG!V192="Yes"),1,0)</f>
        <v>0</v>
      </c>
      <c r="BI188">
        <f>IF(AND(LMG!B192=4,LMG!V192="Yes"),1,0)</f>
        <v>0</v>
      </c>
      <c r="BJ188">
        <f>IF(AND(LMG!B192=5,LMG!V192="Yes"),1,0)</f>
        <v>0</v>
      </c>
      <c r="BK188">
        <f>IF(AND(LMG!B192=6,LMG!V192="Yes"),1,0)</f>
        <v>0</v>
      </c>
      <c r="BL188">
        <f>IF(AND(LMG!B192=7,LMG!V192="Yes"),1,0)</f>
        <v>0</v>
      </c>
      <c r="BM188">
        <f>IF(AND(LMG!B192=8,LMG!V192="Yes"),1,0)</f>
        <v>0</v>
      </c>
      <c r="BO188">
        <f>IF(AND(Shotgun!B192=1,Shotgun!V192="Yes"),1,0)</f>
        <v>0</v>
      </c>
      <c r="BP188">
        <f>IF(AND(Shotgun!B192=2,Shotgun!V192="Yes"),1,0)</f>
        <v>0</v>
      </c>
      <c r="BQ188">
        <f>IF(AND(Shotgun!B192=3,Shotgun!V192="Yes"),1,0)</f>
        <v>0</v>
      </c>
      <c r="BR188">
        <f>IF(AND(Shotgun!B192=4,Shotgun!V192="Yes"),1,0)</f>
        <v>0</v>
      </c>
      <c r="BS188">
        <f>IF(AND(Shotgun!B192=5,Shotgun!V192="Yes"),1,0)</f>
        <v>0</v>
      </c>
      <c r="BT188">
        <f>IF(AND(Shotgun!B192=6,Shotgun!V192="Yes"),1,0)</f>
        <v>0</v>
      </c>
      <c r="BU188">
        <f>IF(AND(Shotgun!B192=7,Shotgun!V192="Yes"),1,0)</f>
        <v>0</v>
      </c>
      <c r="BV188">
        <f>IF(AND(Shotgun!B192=8,Shotgun!V192="Yes"),1,0)</f>
        <v>0</v>
      </c>
      <c r="BX188">
        <f>IF(AND(Melee!B190=1,Melee!S190="Yes"),1,0)</f>
        <v>0</v>
      </c>
      <c r="BY188">
        <f>IF(AND(Melee!B190=2,Melee!S190="Yes"),1,0)</f>
        <v>0</v>
      </c>
      <c r="BZ188">
        <f>IF(AND(Melee!B190=3,Melee!S190="Yes"),1,0)</f>
        <v>0</v>
      </c>
      <c r="CA188">
        <f>IF(AND(Melee!B190=4,Melee!S190="Yes"),1,0)</f>
        <v>0</v>
      </c>
      <c r="CB188">
        <f>IF(AND(Melee!B190=5,Melee!S190="Yes"),1,0)</f>
        <v>0</v>
      </c>
      <c r="CC188">
        <f>IF(AND(Melee!B190=6,Melee!S190="Yes"),1,0)</f>
        <v>0</v>
      </c>
      <c r="CD188">
        <f>IF(AND(Melee!B190=7,Melee!S190="Yes"),1,0)</f>
        <v>0</v>
      </c>
      <c r="CE188">
        <f>IF(AND(Melee!B190=8,Melee!S190="Yes"),1,0)</f>
        <v>0</v>
      </c>
      <c r="CG188">
        <f>IF(AND(Misc!B189=1,Misc!O189="Yes"),1,0)</f>
        <v>0</v>
      </c>
      <c r="CH188">
        <f>IF(AND(Misc!B189=2,Misc!O189="Yes"),1,0)</f>
        <v>0</v>
      </c>
      <c r="CI188">
        <f>IF(AND(Misc!B189=3,Misc!O189="Yes"),1,0)</f>
        <v>0</v>
      </c>
      <c r="CJ188">
        <f>IF(AND(Misc!B189=4,Misc!O189="Yes"),1,0)</f>
        <v>0</v>
      </c>
      <c r="CK188">
        <f>IF(AND(Misc!B189=5,Misc!O189="Yes"),1,0)</f>
        <v>0</v>
      </c>
      <c r="CL188">
        <f>IF(AND(Misc!B189=6,Misc!O189="Yes"),1,0)</f>
        <v>0</v>
      </c>
      <c r="CM188">
        <f>IF(AND(Misc!B189=7,Misc!O189="Yes"),1,0)</f>
        <v>0</v>
      </c>
      <c r="CN188">
        <f>IF(AND(Misc!B189=8,Misc!O189="Yes"),1,0)</f>
        <v>0</v>
      </c>
    </row>
    <row r="189" spans="4:92">
      <c r="D189">
        <f>IF(AND(Handgun!B192=1,Handgun!V192="Yes"),1,0)</f>
        <v>0</v>
      </c>
      <c r="E189">
        <f>IF(AND(Handgun!B192=2,Handgun!V192="Yes"),1,0)</f>
        <v>0</v>
      </c>
      <c r="F189">
        <f>IF(AND(Handgun!B192=3,Handgun!V192="Yes"),1,0)</f>
        <v>0</v>
      </c>
      <c r="G189">
        <f>IF(AND(Handgun!B192=4,Handgun!V192="Yes"),1,0)</f>
        <v>0</v>
      </c>
      <c r="H189">
        <f>IF(AND(Handgun!B192=5,Handgun!V192="Yes"),1,0)</f>
        <v>0</v>
      </c>
      <c r="I189">
        <f>IF(AND(Handgun!B192=6,Handgun!V192="Yes"),1,0)</f>
        <v>0</v>
      </c>
      <c r="J189">
        <f>IF(AND(Handgun!B192=7,Handgun!V192="Yes"),1,0)</f>
        <v>0</v>
      </c>
      <c r="K189">
        <f>IF(AND(Handgun!B192=8,Handgun!V192="Yes"),1,0)</f>
        <v>0</v>
      </c>
      <c r="M189">
        <f>IF(AND(Revolver!B192=1,Revolver!V192="Yes"),1,0)</f>
        <v>0</v>
      </c>
      <c r="N189">
        <f>IF(AND(Revolver!B192=1,Revolver!V192="Yes"),1,0)</f>
        <v>0</v>
      </c>
      <c r="O189">
        <f>IF(AND(Revolver!B192=1,Revolver!V192="Yes"),1,0)</f>
        <v>0</v>
      </c>
      <c r="P189">
        <f>IF(AND(Revolver!B192=1,Revolver!V192="Yes"),1,0)</f>
        <v>0</v>
      </c>
      <c r="Q189">
        <f>IF(AND(Revolver!B192=5,Revolver!V192="Yes"),1,0)</f>
        <v>0</v>
      </c>
      <c r="R189">
        <f>IF(AND(Revolver!B192=6,Revolver!V192="Yes"),1,0)</f>
        <v>0</v>
      </c>
      <c r="S189">
        <f>IF(AND(Revolver!B192=7,Revolver!V192="Yes"),1,0)</f>
        <v>0</v>
      </c>
      <c r="T189">
        <f>IF(AND(Revolver!B192=8,Revolver!V192="Yes"),1,0)</f>
        <v>0</v>
      </c>
      <c r="V189">
        <f>IF(AND(SMG!B193=1,SMG!V193="Yes"),1,0)</f>
        <v>0</v>
      </c>
      <c r="W189">
        <f>IF(AND(SMG!B193=2,SMG!V193="Yes"),1,0)</f>
        <v>0</v>
      </c>
      <c r="X189">
        <f>IF(AND(SMG!B193=3,SMG!V193="Yes"),1,0)</f>
        <v>0</v>
      </c>
      <c r="Y189">
        <f>IF(AND(SMG!B193=4,SMG!V193="Yes"),1,0)</f>
        <v>0</v>
      </c>
      <c r="Z189">
        <f>IF(AND(SMG!B193=5,SMG!V193="Yes"),1,0)</f>
        <v>0</v>
      </c>
      <c r="AA189">
        <f>IF(AND(SMG!B193=6,SMG!V193="Yes"),1,0)</f>
        <v>0</v>
      </c>
      <c r="AB189">
        <f>IF(AND(SMG!B193=7,SMG!V193="Yes"),1,0)</f>
        <v>0</v>
      </c>
      <c r="AC189">
        <f>IF(AND(SMG!B193=8,SMG!V193="Yes"),1,0)</f>
        <v>0</v>
      </c>
      <c r="AE189">
        <f>IF(AND(Rifle!B192=1,Rifle!V192="Yes"),1,0)</f>
        <v>0</v>
      </c>
      <c r="AF189">
        <f>IF(AND(Rifle!B192=2,Rifle!V192="Yes"),1,0)</f>
        <v>0</v>
      </c>
      <c r="AG189">
        <f>IF(AND(Rifle!B192=3,Rifle!V192="Yes"),1,0)</f>
        <v>0</v>
      </c>
      <c r="AH189">
        <f>IF(AND(Rifle!B192=4,Rifle!V192="Yes"),1,0)</f>
        <v>0</v>
      </c>
      <c r="AI189">
        <f>IF(AND(Rifle!B192=5,Rifle!V192="Yes"),1,0)</f>
        <v>0</v>
      </c>
      <c r="AJ189">
        <f>IF(AND(Rifle!B192=6,Rifle!V192="Yes"),1,0)</f>
        <v>0</v>
      </c>
      <c r="AK189">
        <f>IF(AND(Rifle!B192=7,Rifle!V192="Yes"),1,0)</f>
        <v>0</v>
      </c>
      <c r="AL189">
        <f>IF(AND(Rifle!B192=8,Rifle!V192="Yes"),1,0)</f>
        <v>0</v>
      </c>
      <c r="AN189">
        <f>IF(AND('Sniper Rifle'!B192=1,'Sniper Rifle'!V192="Yes"),1,0)</f>
        <v>0</v>
      </c>
      <c r="AO189">
        <f>IF(AND('Sniper Rifle'!B192=2,'Sniper Rifle'!V192="Yes"),1,0)</f>
        <v>0</v>
      </c>
      <c r="AP189">
        <f>IF(AND('Sniper Rifle'!B192=3,'Sniper Rifle'!V192="Yes"),1,0)</f>
        <v>0</v>
      </c>
      <c r="AQ189">
        <f>IF(AND('Sniper Rifle'!B192=4,'Sniper Rifle'!V192="Yes"),1,0)</f>
        <v>0</v>
      </c>
      <c r="AR189">
        <f>IF(AND('Sniper Rifle'!B192=5,'Sniper Rifle'!V192="Yes"),1,0)</f>
        <v>0</v>
      </c>
      <c r="AS189">
        <f>IF(AND('Sniper Rifle'!B192=6,'Sniper Rifle'!V192="Yes"),1,0)</f>
        <v>0</v>
      </c>
      <c r="AT189">
        <f>IF(AND('Sniper Rifle'!B192=7,'Sniper Rifle'!V192="Yes"),1,0)</f>
        <v>0</v>
      </c>
      <c r="AU189">
        <f>IF(AND('Sniper Rifle'!B192=8,'Sniper Rifle'!V192="Yes"),1,0)</f>
        <v>0</v>
      </c>
      <c r="AW189">
        <f>IF(AND('Spacer Rifle'!B192=1,'Spacer Rifle'!V192="Yes"),1,0)</f>
        <v>0</v>
      </c>
      <c r="AX189">
        <f>IF(AND('Spacer Rifle'!B192=2,'Spacer Rifle'!V192="Yes"),1,0)</f>
        <v>0</v>
      </c>
      <c r="AY189">
        <f>IF(AND('Spacer Rifle'!B192=3,'Spacer Rifle'!V192="Yes"),1,0)</f>
        <v>0</v>
      </c>
      <c r="AZ189">
        <f>IF(AND('Spacer Rifle'!B192=4,'Spacer Rifle'!V192="Yes"),1,0)</f>
        <v>0</v>
      </c>
      <c r="BA189">
        <f>IF(AND('Spacer Rifle'!B192=5,'Spacer Rifle'!V192="Yes"),1,0)</f>
        <v>0</v>
      </c>
      <c r="BB189">
        <f>IF(AND('Spacer Rifle'!B192=6,'Spacer Rifle'!V192="Yes"),1,0)</f>
        <v>0</v>
      </c>
      <c r="BC189">
        <f>IF(AND('Spacer Rifle'!B192=7,'Spacer Rifle'!V192="Yes"),1,0)</f>
        <v>0</v>
      </c>
      <c r="BD189">
        <f>IF(AND('Spacer Rifle'!B192=8,'Spacer Rifle'!V192="Yes"),1,0)</f>
        <v>0</v>
      </c>
      <c r="BF189">
        <f>IF(AND(LMG!B193=1,LMG!V193="Yes"),1,0)</f>
        <v>0</v>
      </c>
      <c r="BG189">
        <f>IF(AND(LMG!B193=2,LMG!V193="Yes"),1,0)</f>
        <v>0</v>
      </c>
      <c r="BH189">
        <f>IF(AND(LMG!B193=3,LMG!V193="Yes"),1,0)</f>
        <v>0</v>
      </c>
      <c r="BI189">
        <f>IF(AND(LMG!B193=4,LMG!V193="Yes"),1,0)</f>
        <v>0</v>
      </c>
      <c r="BJ189">
        <f>IF(AND(LMG!B193=5,LMG!V193="Yes"),1,0)</f>
        <v>0</v>
      </c>
      <c r="BK189">
        <f>IF(AND(LMG!B193=6,LMG!V193="Yes"),1,0)</f>
        <v>0</v>
      </c>
      <c r="BL189">
        <f>IF(AND(LMG!B193=7,LMG!V193="Yes"),1,0)</f>
        <v>0</v>
      </c>
      <c r="BM189">
        <f>IF(AND(LMG!B193=8,LMG!V193="Yes"),1,0)</f>
        <v>0</v>
      </c>
      <c r="BO189">
        <f>IF(AND(Shotgun!B193=1,Shotgun!V193="Yes"),1,0)</f>
        <v>0</v>
      </c>
      <c r="BP189">
        <f>IF(AND(Shotgun!B193=2,Shotgun!V193="Yes"),1,0)</f>
        <v>0</v>
      </c>
      <c r="BQ189">
        <f>IF(AND(Shotgun!B193=3,Shotgun!V193="Yes"),1,0)</f>
        <v>0</v>
      </c>
      <c r="BR189">
        <f>IF(AND(Shotgun!B193=4,Shotgun!V193="Yes"),1,0)</f>
        <v>0</v>
      </c>
      <c r="BS189">
        <f>IF(AND(Shotgun!B193=5,Shotgun!V193="Yes"),1,0)</f>
        <v>0</v>
      </c>
      <c r="BT189">
        <f>IF(AND(Shotgun!B193=6,Shotgun!V193="Yes"),1,0)</f>
        <v>0</v>
      </c>
      <c r="BU189">
        <f>IF(AND(Shotgun!B193=7,Shotgun!V193="Yes"),1,0)</f>
        <v>0</v>
      </c>
      <c r="BV189">
        <f>IF(AND(Shotgun!B193=8,Shotgun!V193="Yes"),1,0)</f>
        <v>0</v>
      </c>
      <c r="BX189">
        <f>IF(AND(Melee!B191=1,Melee!S191="Yes"),1,0)</f>
        <v>0</v>
      </c>
      <c r="BY189">
        <f>IF(AND(Melee!B191=2,Melee!S191="Yes"),1,0)</f>
        <v>0</v>
      </c>
      <c r="BZ189">
        <f>IF(AND(Melee!B191=3,Melee!S191="Yes"),1,0)</f>
        <v>0</v>
      </c>
      <c r="CA189">
        <f>IF(AND(Melee!B191=4,Melee!S191="Yes"),1,0)</f>
        <v>0</v>
      </c>
      <c r="CB189">
        <f>IF(AND(Melee!B191=5,Melee!S191="Yes"),1,0)</f>
        <v>0</v>
      </c>
      <c r="CC189">
        <f>IF(AND(Melee!B191=6,Melee!S191="Yes"),1,0)</f>
        <v>0</v>
      </c>
      <c r="CD189">
        <f>IF(AND(Melee!B191=7,Melee!S191="Yes"),1,0)</f>
        <v>0</v>
      </c>
      <c r="CE189">
        <f>IF(AND(Melee!B191=8,Melee!S191="Yes"),1,0)</f>
        <v>0</v>
      </c>
      <c r="CG189">
        <f>IF(AND(Misc!B190=1,Misc!O190="Yes"),1,0)</f>
        <v>0</v>
      </c>
      <c r="CH189">
        <f>IF(AND(Misc!B190=2,Misc!O190="Yes"),1,0)</f>
        <v>0</v>
      </c>
      <c r="CI189">
        <f>IF(AND(Misc!B190=3,Misc!O190="Yes"),1,0)</f>
        <v>0</v>
      </c>
      <c r="CJ189">
        <f>IF(AND(Misc!B190=4,Misc!O190="Yes"),1,0)</f>
        <v>0</v>
      </c>
      <c r="CK189">
        <f>IF(AND(Misc!B190=5,Misc!O190="Yes"),1,0)</f>
        <v>0</v>
      </c>
      <c r="CL189">
        <f>IF(AND(Misc!B190=6,Misc!O190="Yes"),1,0)</f>
        <v>0</v>
      </c>
      <c r="CM189">
        <f>IF(AND(Misc!B190=7,Misc!O190="Yes"),1,0)</f>
        <v>0</v>
      </c>
      <c r="CN189">
        <f>IF(AND(Misc!B190=8,Misc!O190="Yes"),1,0)</f>
        <v>0</v>
      </c>
    </row>
    <row r="190" spans="4:92">
      <c r="D190">
        <f>IF(AND(Handgun!B193=1,Handgun!V193="Yes"),1,0)</f>
        <v>0</v>
      </c>
      <c r="E190">
        <f>IF(AND(Handgun!B193=2,Handgun!V193="Yes"),1,0)</f>
        <v>0</v>
      </c>
      <c r="F190">
        <f>IF(AND(Handgun!B193=3,Handgun!V193="Yes"),1,0)</f>
        <v>0</v>
      </c>
      <c r="G190">
        <f>IF(AND(Handgun!B193=4,Handgun!V193="Yes"),1,0)</f>
        <v>0</v>
      </c>
      <c r="H190">
        <f>IF(AND(Handgun!B193=5,Handgun!V193="Yes"),1,0)</f>
        <v>0</v>
      </c>
      <c r="I190">
        <f>IF(AND(Handgun!B193=6,Handgun!V193="Yes"),1,0)</f>
        <v>0</v>
      </c>
      <c r="J190">
        <f>IF(AND(Handgun!B193=7,Handgun!V193="Yes"),1,0)</f>
        <v>0</v>
      </c>
      <c r="K190">
        <f>IF(AND(Handgun!B193=8,Handgun!V193="Yes"),1,0)</f>
        <v>0</v>
      </c>
      <c r="M190">
        <f>IF(AND(Revolver!B193=1,Revolver!V193="Yes"),1,0)</f>
        <v>0</v>
      </c>
      <c r="N190">
        <f>IF(AND(Revolver!B193=1,Revolver!V193="Yes"),1,0)</f>
        <v>0</v>
      </c>
      <c r="O190">
        <f>IF(AND(Revolver!B193=1,Revolver!V193="Yes"),1,0)</f>
        <v>0</v>
      </c>
      <c r="P190">
        <f>IF(AND(Revolver!B193=1,Revolver!V193="Yes"),1,0)</f>
        <v>0</v>
      </c>
      <c r="Q190">
        <f>IF(AND(Revolver!B193=5,Revolver!V193="Yes"),1,0)</f>
        <v>0</v>
      </c>
      <c r="R190">
        <f>IF(AND(Revolver!B193=6,Revolver!V193="Yes"),1,0)</f>
        <v>0</v>
      </c>
      <c r="S190">
        <f>IF(AND(Revolver!B193=7,Revolver!V193="Yes"),1,0)</f>
        <v>0</v>
      </c>
      <c r="T190">
        <f>IF(AND(Revolver!B193=8,Revolver!V193="Yes"),1,0)</f>
        <v>0</v>
      </c>
      <c r="V190">
        <f>IF(AND(SMG!B194=1,SMG!V194="Yes"),1,0)</f>
        <v>0</v>
      </c>
      <c r="W190">
        <f>IF(AND(SMG!B194=2,SMG!V194="Yes"),1,0)</f>
        <v>0</v>
      </c>
      <c r="X190">
        <f>IF(AND(SMG!B194=3,SMG!V194="Yes"),1,0)</f>
        <v>0</v>
      </c>
      <c r="Y190">
        <f>IF(AND(SMG!B194=4,SMG!V194="Yes"),1,0)</f>
        <v>0</v>
      </c>
      <c r="Z190">
        <f>IF(AND(SMG!B194=5,SMG!V194="Yes"),1,0)</f>
        <v>0</v>
      </c>
      <c r="AA190">
        <f>IF(AND(SMG!B194=6,SMG!V194="Yes"),1,0)</f>
        <v>0</v>
      </c>
      <c r="AB190">
        <f>IF(AND(SMG!B194=7,SMG!V194="Yes"),1,0)</f>
        <v>0</v>
      </c>
      <c r="AC190">
        <f>IF(AND(SMG!B194=8,SMG!V194="Yes"),1,0)</f>
        <v>0</v>
      </c>
      <c r="AE190">
        <f>IF(AND(Rifle!B193=1,Rifle!V193="Yes"),1,0)</f>
        <v>0</v>
      </c>
      <c r="AF190">
        <f>IF(AND(Rifle!B193=2,Rifle!V193="Yes"),1,0)</f>
        <v>0</v>
      </c>
      <c r="AG190">
        <f>IF(AND(Rifle!B193=3,Rifle!V193="Yes"),1,0)</f>
        <v>0</v>
      </c>
      <c r="AH190">
        <f>IF(AND(Rifle!B193=4,Rifle!V193="Yes"),1,0)</f>
        <v>0</v>
      </c>
      <c r="AI190">
        <f>IF(AND(Rifle!B193=5,Rifle!V193="Yes"),1,0)</f>
        <v>0</v>
      </c>
      <c r="AJ190">
        <f>IF(AND(Rifle!B193=6,Rifle!V193="Yes"),1,0)</f>
        <v>0</v>
      </c>
      <c r="AK190">
        <f>IF(AND(Rifle!B193=7,Rifle!V193="Yes"),1,0)</f>
        <v>0</v>
      </c>
      <c r="AL190">
        <f>IF(AND(Rifle!B193=8,Rifle!V193="Yes"),1,0)</f>
        <v>0</v>
      </c>
      <c r="AN190">
        <f>IF(AND('Sniper Rifle'!B193=1,'Sniper Rifle'!V193="Yes"),1,0)</f>
        <v>0</v>
      </c>
      <c r="AO190">
        <f>IF(AND('Sniper Rifle'!B193=2,'Sniper Rifle'!V193="Yes"),1,0)</f>
        <v>0</v>
      </c>
      <c r="AP190">
        <f>IF(AND('Sniper Rifle'!B193=3,'Sniper Rifle'!V193="Yes"),1,0)</f>
        <v>0</v>
      </c>
      <c r="AQ190">
        <f>IF(AND('Sniper Rifle'!B193=4,'Sniper Rifle'!V193="Yes"),1,0)</f>
        <v>0</v>
      </c>
      <c r="AR190">
        <f>IF(AND('Sniper Rifle'!B193=5,'Sniper Rifle'!V193="Yes"),1,0)</f>
        <v>0</v>
      </c>
      <c r="AS190">
        <f>IF(AND('Sniper Rifle'!B193=6,'Sniper Rifle'!V193="Yes"),1,0)</f>
        <v>0</v>
      </c>
      <c r="AT190">
        <f>IF(AND('Sniper Rifle'!B193=7,'Sniper Rifle'!V193="Yes"),1,0)</f>
        <v>0</v>
      </c>
      <c r="AU190">
        <f>IF(AND('Sniper Rifle'!B193=8,'Sniper Rifle'!V193="Yes"),1,0)</f>
        <v>0</v>
      </c>
      <c r="AW190">
        <f>IF(AND('Spacer Rifle'!B193=1,'Spacer Rifle'!V193="Yes"),1,0)</f>
        <v>0</v>
      </c>
      <c r="AX190">
        <f>IF(AND('Spacer Rifle'!B193=2,'Spacer Rifle'!V193="Yes"),1,0)</f>
        <v>0</v>
      </c>
      <c r="AY190">
        <f>IF(AND('Spacer Rifle'!B193=3,'Spacer Rifle'!V193="Yes"),1,0)</f>
        <v>0</v>
      </c>
      <c r="AZ190">
        <f>IF(AND('Spacer Rifle'!B193=4,'Spacer Rifle'!V193="Yes"),1,0)</f>
        <v>0</v>
      </c>
      <c r="BA190">
        <f>IF(AND('Spacer Rifle'!B193=5,'Spacer Rifle'!V193="Yes"),1,0)</f>
        <v>0</v>
      </c>
      <c r="BB190">
        <f>IF(AND('Spacer Rifle'!B193=6,'Spacer Rifle'!V193="Yes"),1,0)</f>
        <v>0</v>
      </c>
      <c r="BC190">
        <f>IF(AND('Spacer Rifle'!B193=7,'Spacer Rifle'!V193="Yes"),1,0)</f>
        <v>0</v>
      </c>
      <c r="BD190">
        <f>IF(AND('Spacer Rifle'!B193=8,'Spacer Rifle'!V193="Yes"),1,0)</f>
        <v>0</v>
      </c>
      <c r="BF190">
        <f>IF(AND(LMG!B194=1,LMG!V194="Yes"),1,0)</f>
        <v>0</v>
      </c>
      <c r="BG190">
        <f>IF(AND(LMG!B194=2,LMG!V194="Yes"),1,0)</f>
        <v>0</v>
      </c>
      <c r="BH190">
        <f>IF(AND(LMG!B194=3,LMG!V194="Yes"),1,0)</f>
        <v>0</v>
      </c>
      <c r="BI190">
        <f>IF(AND(LMG!B194=4,LMG!V194="Yes"),1,0)</f>
        <v>0</v>
      </c>
      <c r="BJ190">
        <f>IF(AND(LMG!B194=5,LMG!V194="Yes"),1,0)</f>
        <v>0</v>
      </c>
      <c r="BK190">
        <f>IF(AND(LMG!B194=6,LMG!V194="Yes"),1,0)</f>
        <v>0</v>
      </c>
      <c r="BL190">
        <f>IF(AND(LMG!B194=7,LMG!V194="Yes"),1,0)</f>
        <v>0</v>
      </c>
      <c r="BM190">
        <f>IF(AND(LMG!B194=8,LMG!V194="Yes"),1,0)</f>
        <v>0</v>
      </c>
      <c r="BO190">
        <f>IF(AND(Shotgun!B194=1,Shotgun!V194="Yes"),1,0)</f>
        <v>0</v>
      </c>
      <c r="BP190">
        <f>IF(AND(Shotgun!B194=2,Shotgun!V194="Yes"),1,0)</f>
        <v>0</v>
      </c>
      <c r="BQ190">
        <f>IF(AND(Shotgun!B194=3,Shotgun!V194="Yes"),1,0)</f>
        <v>0</v>
      </c>
      <c r="BR190">
        <f>IF(AND(Shotgun!B194=4,Shotgun!V194="Yes"),1,0)</f>
        <v>0</v>
      </c>
      <c r="BS190">
        <f>IF(AND(Shotgun!B194=5,Shotgun!V194="Yes"),1,0)</f>
        <v>0</v>
      </c>
      <c r="BT190">
        <f>IF(AND(Shotgun!B194=6,Shotgun!V194="Yes"),1,0)</f>
        <v>0</v>
      </c>
      <c r="BU190">
        <f>IF(AND(Shotgun!B194=7,Shotgun!V194="Yes"),1,0)</f>
        <v>0</v>
      </c>
      <c r="BV190">
        <f>IF(AND(Shotgun!B194=8,Shotgun!V194="Yes"),1,0)</f>
        <v>0</v>
      </c>
      <c r="BX190">
        <f>IF(AND(Melee!B192=1,Melee!S192="Yes"),1,0)</f>
        <v>0</v>
      </c>
      <c r="BY190">
        <f>IF(AND(Melee!B192=2,Melee!S192="Yes"),1,0)</f>
        <v>0</v>
      </c>
      <c r="BZ190">
        <f>IF(AND(Melee!B192=3,Melee!S192="Yes"),1,0)</f>
        <v>0</v>
      </c>
      <c r="CA190">
        <f>IF(AND(Melee!B192=4,Melee!S192="Yes"),1,0)</f>
        <v>0</v>
      </c>
      <c r="CB190">
        <f>IF(AND(Melee!B192=5,Melee!S192="Yes"),1,0)</f>
        <v>0</v>
      </c>
      <c r="CC190">
        <f>IF(AND(Melee!B192=6,Melee!S192="Yes"),1,0)</f>
        <v>0</v>
      </c>
      <c r="CD190">
        <f>IF(AND(Melee!B192=7,Melee!S192="Yes"),1,0)</f>
        <v>0</v>
      </c>
      <c r="CE190">
        <f>IF(AND(Melee!B192=8,Melee!S192="Yes"),1,0)</f>
        <v>0</v>
      </c>
      <c r="CG190">
        <f>IF(AND(Misc!B191=1,Misc!O191="Yes"),1,0)</f>
        <v>0</v>
      </c>
      <c r="CH190">
        <f>IF(AND(Misc!B191=2,Misc!O191="Yes"),1,0)</f>
        <v>0</v>
      </c>
      <c r="CI190">
        <f>IF(AND(Misc!B191=3,Misc!O191="Yes"),1,0)</f>
        <v>0</v>
      </c>
      <c r="CJ190">
        <f>IF(AND(Misc!B191=4,Misc!O191="Yes"),1,0)</f>
        <v>0</v>
      </c>
      <c r="CK190">
        <f>IF(AND(Misc!B191=5,Misc!O191="Yes"),1,0)</f>
        <v>0</v>
      </c>
      <c r="CL190">
        <f>IF(AND(Misc!B191=6,Misc!O191="Yes"),1,0)</f>
        <v>0</v>
      </c>
      <c r="CM190">
        <f>IF(AND(Misc!B191=7,Misc!O191="Yes"),1,0)</f>
        <v>0</v>
      </c>
      <c r="CN190">
        <f>IF(AND(Misc!B191=8,Misc!O191="Yes"),1,0)</f>
        <v>0</v>
      </c>
    </row>
    <row r="191" spans="4:92">
      <c r="D191">
        <f>IF(AND(Handgun!B194=1,Handgun!V194="Yes"),1,0)</f>
        <v>0</v>
      </c>
      <c r="E191">
        <f>IF(AND(Handgun!B194=2,Handgun!V194="Yes"),1,0)</f>
        <v>0</v>
      </c>
      <c r="F191">
        <f>IF(AND(Handgun!B194=3,Handgun!V194="Yes"),1,0)</f>
        <v>0</v>
      </c>
      <c r="G191">
        <f>IF(AND(Handgun!B194=4,Handgun!V194="Yes"),1,0)</f>
        <v>0</v>
      </c>
      <c r="H191">
        <f>IF(AND(Handgun!B194=5,Handgun!V194="Yes"),1,0)</f>
        <v>0</v>
      </c>
      <c r="I191">
        <f>IF(AND(Handgun!B194=6,Handgun!V194="Yes"),1,0)</f>
        <v>0</v>
      </c>
      <c r="J191">
        <f>IF(AND(Handgun!B194=7,Handgun!V194="Yes"),1,0)</f>
        <v>0</v>
      </c>
      <c r="K191">
        <f>IF(AND(Handgun!B194=8,Handgun!V194="Yes"),1,0)</f>
        <v>0</v>
      </c>
      <c r="M191">
        <f>IF(AND(Revolver!B194=1,Revolver!V194="Yes"),1,0)</f>
        <v>0</v>
      </c>
      <c r="N191">
        <f>IF(AND(Revolver!B194=1,Revolver!V194="Yes"),1,0)</f>
        <v>0</v>
      </c>
      <c r="O191">
        <f>IF(AND(Revolver!B194=1,Revolver!V194="Yes"),1,0)</f>
        <v>0</v>
      </c>
      <c r="P191">
        <f>IF(AND(Revolver!B194=1,Revolver!V194="Yes"),1,0)</f>
        <v>0</v>
      </c>
      <c r="Q191">
        <f>IF(AND(Revolver!B194=5,Revolver!V194="Yes"),1,0)</f>
        <v>0</v>
      </c>
      <c r="R191">
        <f>IF(AND(Revolver!B194=6,Revolver!V194="Yes"),1,0)</f>
        <v>0</v>
      </c>
      <c r="S191">
        <f>IF(AND(Revolver!B194=7,Revolver!V194="Yes"),1,0)</f>
        <v>0</v>
      </c>
      <c r="T191">
        <f>IF(AND(Revolver!B194=8,Revolver!V194="Yes"),1,0)</f>
        <v>0</v>
      </c>
      <c r="V191">
        <f>IF(AND(SMG!B195=1,SMG!V195="Yes"),1,0)</f>
        <v>0</v>
      </c>
      <c r="W191">
        <f>IF(AND(SMG!B195=2,SMG!V195="Yes"),1,0)</f>
        <v>0</v>
      </c>
      <c r="X191">
        <f>IF(AND(SMG!B195=3,SMG!V195="Yes"),1,0)</f>
        <v>0</v>
      </c>
      <c r="Y191">
        <f>IF(AND(SMG!B195=4,SMG!V195="Yes"),1,0)</f>
        <v>0</v>
      </c>
      <c r="Z191">
        <f>IF(AND(SMG!B195=5,SMG!V195="Yes"),1,0)</f>
        <v>0</v>
      </c>
      <c r="AA191">
        <f>IF(AND(SMG!B195=6,SMG!V195="Yes"),1,0)</f>
        <v>0</v>
      </c>
      <c r="AB191">
        <f>IF(AND(SMG!B195=7,SMG!V195="Yes"),1,0)</f>
        <v>0</v>
      </c>
      <c r="AC191">
        <f>IF(AND(SMG!B195=8,SMG!V195="Yes"),1,0)</f>
        <v>0</v>
      </c>
      <c r="AE191">
        <f>IF(AND(Rifle!B194=1,Rifle!V194="Yes"),1,0)</f>
        <v>0</v>
      </c>
      <c r="AF191">
        <f>IF(AND(Rifle!B194=2,Rifle!V194="Yes"),1,0)</f>
        <v>0</v>
      </c>
      <c r="AG191">
        <f>IF(AND(Rifle!B194=3,Rifle!V194="Yes"),1,0)</f>
        <v>0</v>
      </c>
      <c r="AH191">
        <f>IF(AND(Rifle!B194=4,Rifle!V194="Yes"),1,0)</f>
        <v>0</v>
      </c>
      <c r="AI191">
        <f>IF(AND(Rifle!B194=5,Rifle!V194="Yes"),1,0)</f>
        <v>0</v>
      </c>
      <c r="AJ191">
        <f>IF(AND(Rifle!B194=6,Rifle!V194="Yes"),1,0)</f>
        <v>0</v>
      </c>
      <c r="AK191">
        <f>IF(AND(Rifle!B194=7,Rifle!V194="Yes"),1,0)</f>
        <v>0</v>
      </c>
      <c r="AL191">
        <f>IF(AND(Rifle!B194=8,Rifle!V194="Yes"),1,0)</f>
        <v>0</v>
      </c>
      <c r="AN191">
        <f>IF(AND('Sniper Rifle'!B194=1,'Sniper Rifle'!V194="Yes"),1,0)</f>
        <v>0</v>
      </c>
      <c r="AO191">
        <f>IF(AND('Sniper Rifle'!B194=2,'Sniper Rifle'!V194="Yes"),1,0)</f>
        <v>0</v>
      </c>
      <c r="AP191">
        <f>IF(AND('Sniper Rifle'!B194=3,'Sniper Rifle'!V194="Yes"),1,0)</f>
        <v>0</v>
      </c>
      <c r="AQ191">
        <f>IF(AND('Sniper Rifle'!B194=4,'Sniper Rifle'!V194="Yes"),1,0)</f>
        <v>0</v>
      </c>
      <c r="AR191">
        <f>IF(AND('Sniper Rifle'!B194=5,'Sniper Rifle'!V194="Yes"),1,0)</f>
        <v>0</v>
      </c>
      <c r="AS191">
        <f>IF(AND('Sniper Rifle'!B194=6,'Sniper Rifle'!V194="Yes"),1,0)</f>
        <v>0</v>
      </c>
      <c r="AT191">
        <f>IF(AND('Sniper Rifle'!B194=7,'Sniper Rifle'!V194="Yes"),1,0)</f>
        <v>0</v>
      </c>
      <c r="AU191">
        <f>IF(AND('Sniper Rifle'!B194=8,'Sniper Rifle'!V194="Yes"),1,0)</f>
        <v>0</v>
      </c>
      <c r="AW191">
        <f>IF(AND('Spacer Rifle'!B194=1,'Spacer Rifle'!V194="Yes"),1,0)</f>
        <v>0</v>
      </c>
      <c r="AX191">
        <f>IF(AND('Spacer Rifle'!B194=2,'Spacer Rifle'!V194="Yes"),1,0)</f>
        <v>0</v>
      </c>
      <c r="AY191">
        <f>IF(AND('Spacer Rifle'!B194=3,'Spacer Rifle'!V194="Yes"),1,0)</f>
        <v>0</v>
      </c>
      <c r="AZ191">
        <f>IF(AND('Spacer Rifle'!B194=4,'Spacer Rifle'!V194="Yes"),1,0)</f>
        <v>0</v>
      </c>
      <c r="BA191">
        <f>IF(AND('Spacer Rifle'!B194=5,'Spacer Rifle'!V194="Yes"),1,0)</f>
        <v>0</v>
      </c>
      <c r="BB191">
        <f>IF(AND('Spacer Rifle'!B194=6,'Spacer Rifle'!V194="Yes"),1,0)</f>
        <v>0</v>
      </c>
      <c r="BC191">
        <f>IF(AND('Spacer Rifle'!B194=7,'Spacer Rifle'!V194="Yes"),1,0)</f>
        <v>0</v>
      </c>
      <c r="BD191">
        <f>IF(AND('Spacer Rifle'!B194=8,'Spacer Rifle'!V194="Yes"),1,0)</f>
        <v>0</v>
      </c>
      <c r="BF191">
        <f>IF(AND(LMG!B195=1,LMG!V195="Yes"),1,0)</f>
        <v>0</v>
      </c>
      <c r="BG191">
        <f>IF(AND(LMG!B195=2,LMG!V195="Yes"),1,0)</f>
        <v>0</v>
      </c>
      <c r="BH191">
        <f>IF(AND(LMG!B195=3,LMG!V195="Yes"),1,0)</f>
        <v>0</v>
      </c>
      <c r="BI191">
        <f>IF(AND(LMG!B195=4,LMG!V195="Yes"),1,0)</f>
        <v>0</v>
      </c>
      <c r="BJ191">
        <f>IF(AND(LMG!B195=5,LMG!V195="Yes"),1,0)</f>
        <v>0</v>
      </c>
      <c r="BK191">
        <f>IF(AND(LMG!B195=6,LMG!V195="Yes"),1,0)</f>
        <v>0</v>
      </c>
      <c r="BL191">
        <f>IF(AND(LMG!B195=7,LMG!V195="Yes"),1,0)</f>
        <v>0</v>
      </c>
      <c r="BM191">
        <f>IF(AND(LMG!B195=8,LMG!V195="Yes"),1,0)</f>
        <v>0</v>
      </c>
      <c r="BO191">
        <f>IF(AND(Shotgun!B195=1,Shotgun!V195="Yes"),1,0)</f>
        <v>0</v>
      </c>
      <c r="BP191">
        <f>IF(AND(Shotgun!B195=2,Shotgun!V195="Yes"),1,0)</f>
        <v>0</v>
      </c>
      <c r="BQ191">
        <f>IF(AND(Shotgun!B195=3,Shotgun!V195="Yes"),1,0)</f>
        <v>0</v>
      </c>
      <c r="BR191">
        <f>IF(AND(Shotgun!B195=4,Shotgun!V195="Yes"),1,0)</f>
        <v>0</v>
      </c>
      <c r="BS191">
        <f>IF(AND(Shotgun!B195=5,Shotgun!V195="Yes"),1,0)</f>
        <v>0</v>
      </c>
      <c r="BT191">
        <f>IF(AND(Shotgun!B195=6,Shotgun!V195="Yes"),1,0)</f>
        <v>0</v>
      </c>
      <c r="BU191">
        <f>IF(AND(Shotgun!B195=7,Shotgun!V195="Yes"),1,0)</f>
        <v>0</v>
      </c>
      <c r="BV191">
        <f>IF(AND(Shotgun!B195=8,Shotgun!V195="Yes"),1,0)</f>
        <v>0</v>
      </c>
      <c r="BX191">
        <f>IF(AND(Melee!B193=1,Melee!S193="Yes"),1,0)</f>
        <v>0</v>
      </c>
      <c r="BY191">
        <f>IF(AND(Melee!B193=2,Melee!S193="Yes"),1,0)</f>
        <v>0</v>
      </c>
      <c r="BZ191">
        <f>IF(AND(Melee!B193=3,Melee!S193="Yes"),1,0)</f>
        <v>0</v>
      </c>
      <c r="CA191">
        <f>IF(AND(Melee!B193=4,Melee!S193="Yes"),1,0)</f>
        <v>0</v>
      </c>
      <c r="CB191">
        <f>IF(AND(Melee!B193=5,Melee!S193="Yes"),1,0)</f>
        <v>0</v>
      </c>
      <c r="CC191">
        <f>IF(AND(Melee!B193=6,Melee!S193="Yes"),1,0)</f>
        <v>0</v>
      </c>
      <c r="CD191">
        <f>IF(AND(Melee!B193=7,Melee!S193="Yes"),1,0)</f>
        <v>0</v>
      </c>
      <c r="CE191">
        <f>IF(AND(Melee!B193=8,Melee!S193="Yes"),1,0)</f>
        <v>0</v>
      </c>
      <c r="CG191">
        <f>IF(AND(Misc!B192=1,Misc!O192="Yes"),1,0)</f>
        <v>0</v>
      </c>
      <c r="CH191">
        <f>IF(AND(Misc!B192=2,Misc!O192="Yes"),1,0)</f>
        <v>0</v>
      </c>
      <c r="CI191">
        <f>IF(AND(Misc!B192=3,Misc!O192="Yes"),1,0)</f>
        <v>0</v>
      </c>
      <c r="CJ191">
        <f>IF(AND(Misc!B192=4,Misc!O192="Yes"),1,0)</f>
        <v>0</v>
      </c>
      <c r="CK191">
        <f>IF(AND(Misc!B192=5,Misc!O192="Yes"),1,0)</f>
        <v>0</v>
      </c>
      <c r="CL191">
        <f>IF(AND(Misc!B192=6,Misc!O192="Yes"),1,0)</f>
        <v>0</v>
      </c>
      <c r="CM191">
        <f>IF(AND(Misc!B192=7,Misc!O192="Yes"),1,0)</f>
        <v>0</v>
      </c>
      <c r="CN191">
        <f>IF(AND(Misc!B192=8,Misc!O192="Yes"),1,0)</f>
        <v>0</v>
      </c>
    </row>
    <row r="192" spans="4:92">
      <c r="D192">
        <f>IF(AND(Handgun!B195=1,Handgun!V195="Yes"),1,0)</f>
        <v>0</v>
      </c>
      <c r="E192">
        <f>IF(AND(Handgun!B195=2,Handgun!V195="Yes"),1,0)</f>
        <v>0</v>
      </c>
      <c r="F192">
        <f>IF(AND(Handgun!B195=3,Handgun!V195="Yes"),1,0)</f>
        <v>0</v>
      </c>
      <c r="G192">
        <f>IF(AND(Handgun!B195=4,Handgun!V195="Yes"),1,0)</f>
        <v>0</v>
      </c>
      <c r="H192">
        <f>IF(AND(Handgun!B195=5,Handgun!V195="Yes"),1,0)</f>
        <v>0</v>
      </c>
      <c r="I192">
        <f>IF(AND(Handgun!B195=6,Handgun!V195="Yes"),1,0)</f>
        <v>0</v>
      </c>
      <c r="J192">
        <f>IF(AND(Handgun!B195=7,Handgun!V195="Yes"),1,0)</f>
        <v>0</v>
      </c>
      <c r="K192">
        <f>IF(AND(Handgun!B195=8,Handgun!V195="Yes"),1,0)</f>
        <v>0</v>
      </c>
      <c r="M192">
        <f>IF(AND(Revolver!B195=1,Revolver!V195="Yes"),1,0)</f>
        <v>0</v>
      </c>
      <c r="N192">
        <f>IF(AND(Revolver!B195=1,Revolver!V195="Yes"),1,0)</f>
        <v>0</v>
      </c>
      <c r="O192">
        <f>IF(AND(Revolver!B195=1,Revolver!V195="Yes"),1,0)</f>
        <v>0</v>
      </c>
      <c r="P192">
        <f>IF(AND(Revolver!B195=1,Revolver!V195="Yes"),1,0)</f>
        <v>0</v>
      </c>
      <c r="Q192">
        <f>IF(AND(Revolver!B195=5,Revolver!V195="Yes"),1,0)</f>
        <v>0</v>
      </c>
      <c r="R192">
        <f>IF(AND(Revolver!B195=6,Revolver!V195="Yes"),1,0)</f>
        <v>0</v>
      </c>
      <c r="S192">
        <f>IF(AND(Revolver!B195=7,Revolver!V195="Yes"),1,0)</f>
        <v>0</v>
      </c>
      <c r="T192">
        <f>IF(AND(Revolver!B195=8,Revolver!V195="Yes"),1,0)</f>
        <v>0</v>
      </c>
      <c r="V192">
        <f>IF(AND(SMG!B196=1,SMG!V196="Yes"),1,0)</f>
        <v>0</v>
      </c>
      <c r="W192">
        <f>IF(AND(SMG!B196=2,SMG!V196="Yes"),1,0)</f>
        <v>0</v>
      </c>
      <c r="X192">
        <f>IF(AND(SMG!B196=3,SMG!V196="Yes"),1,0)</f>
        <v>0</v>
      </c>
      <c r="Y192">
        <f>IF(AND(SMG!B196=4,SMG!V196="Yes"),1,0)</f>
        <v>0</v>
      </c>
      <c r="Z192">
        <f>IF(AND(SMG!B196=5,SMG!V196="Yes"),1,0)</f>
        <v>0</v>
      </c>
      <c r="AA192">
        <f>IF(AND(SMG!B196=6,SMG!V196="Yes"),1,0)</f>
        <v>0</v>
      </c>
      <c r="AB192">
        <f>IF(AND(SMG!B196=7,SMG!V196="Yes"),1,0)</f>
        <v>0</v>
      </c>
      <c r="AC192">
        <f>IF(AND(SMG!B196=8,SMG!V196="Yes"),1,0)</f>
        <v>0</v>
      </c>
      <c r="AE192">
        <f>IF(AND(Rifle!B195=1,Rifle!V195="Yes"),1,0)</f>
        <v>0</v>
      </c>
      <c r="AF192">
        <f>IF(AND(Rifle!B195=2,Rifle!V195="Yes"),1,0)</f>
        <v>0</v>
      </c>
      <c r="AG192">
        <f>IF(AND(Rifle!B195=3,Rifle!V195="Yes"),1,0)</f>
        <v>0</v>
      </c>
      <c r="AH192">
        <f>IF(AND(Rifle!B195=4,Rifle!V195="Yes"),1,0)</f>
        <v>0</v>
      </c>
      <c r="AI192">
        <f>IF(AND(Rifle!B195=5,Rifle!V195="Yes"),1,0)</f>
        <v>0</v>
      </c>
      <c r="AJ192">
        <f>IF(AND(Rifle!B195=6,Rifle!V195="Yes"),1,0)</f>
        <v>0</v>
      </c>
      <c r="AK192">
        <f>IF(AND(Rifle!B195=7,Rifle!V195="Yes"),1,0)</f>
        <v>0</v>
      </c>
      <c r="AL192">
        <f>IF(AND(Rifle!B195=8,Rifle!V195="Yes"),1,0)</f>
        <v>0</v>
      </c>
      <c r="AN192">
        <f>IF(AND('Sniper Rifle'!B195=1,'Sniper Rifle'!V195="Yes"),1,0)</f>
        <v>0</v>
      </c>
      <c r="AO192">
        <f>IF(AND('Sniper Rifle'!B195=2,'Sniper Rifle'!V195="Yes"),1,0)</f>
        <v>0</v>
      </c>
      <c r="AP192">
        <f>IF(AND('Sniper Rifle'!B195=3,'Sniper Rifle'!V195="Yes"),1,0)</f>
        <v>0</v>
      </c>
      <c r="AQ192">
        <f>IF(AND('Sniper Rifle'!B195=4,'Sniper Rifle'!V195="Yes"),1,0)</f>
        <v>0</v>
      </c>
      <c r="AR192">
        <f>IF(AND('Sniper Rifle'!B195=5,'Sniper Rifle'!V195="Yes"),1,0)</f>
        <v>0</v>
      </c>
      <c r="AS192">
        <f>IF(AND('Sniper Rifle'!B195=6,'Sniper Rifle'!V195="Yes"),1,0)</f>
        <v>0</v>
      </c>
      <c r="AT192">
        <f>IF(AND('Sniper Rifle'!B195=7,'Sniper Rifle'!V195="Yes"),1,0)</f>
        <v>0</v>
      </c>
      <c r="AU192">
        <f>IF(AND('Sniper Rifle'!B195=8,'Sniper Rifle'!V195="Yes"),1,0)</f>
        <v>0</v>
      </c>
      <c r="AW192">
        <f>IF(AND('Spacer Rifle'!B195=1,'Spacer Rifle'!V195="Yes"),1,0)</f>
        <v>0</v>
      </c>
      <c r="AX192">
        <f>IF(AND('Spacer Rifle'!B195=2,'Spacer Rifle'!V195="Yes"),1,0)</f>
        <v>0</v>
      </c>
      <c r="AY192">
        <f>IF(AND('Spacer Rifle'!B195=3,'Spacer Rifle'!V195="Yes"),1,0)</f>
        <v>0</v>
      </c>
      <c r="AZ192">
        <f>IF(AND('Spacer Rifle'!B195=4,'Spacer Rifle'!V195="Yes"),1,0)</f>
        <v>0</v>
      </c>
      <c r="BA192">
        <f>IF(AND('Spacer Rifle'!B195=5,'Spacer Rifle'!V195="Yes"),1,0)</f>
        <v>0</v>
      </c>
      <c r="BB192">
        <f>IF(AND('Spacer Rifle'!B195=6,'Spacer Rifle'!V195="Yes"),1,0)</f>
        <v>0</v>
      </c>
      <c r="BC192">
        <f>IF(AND('Spacer Rifle'!B195=7,'Spacer Rifle'!V195="Yes"),1,0)</f>
        <v>0</v>
      </c>
      <c r="BD192">
        <f>IF(AND('Spacer Rifle'!B195=8,'Spacer Rifle'!V195="Yes"),1,0)</f>
        <v>0</v>
      </c>
      <c r="BF192">
        <f>IF(AND(LMG!B196=1,LMG!V196="Yes"),1,0)</f>
        <v>0</v>
      </c>
      <c r="BG192">
        <f>IF(AND(LMG!B196=2,LMG!V196="Yes"),1,0)</f>
        <v>0</v>
      </c>
      <c r="BH192">
        <f>IF(AND(LMG!B196=3,LMG!V196="Yes"),1,0)</f>
        <v>0</v>
      </c>
      <c r="BI192">
        <f>IF(AND(LMG!B196=4,LMG!V196="Yes"),1,0)</f>
        <v>0</v>
      </c>
      <c r="BJ192">
        <f>IF(AND(LMG!B196=5,LMG!V196="Yes"),1,0)</f>
        <v>0</v>
      </c>
      <c r="BK192">
        <f>IF(AND(LMG!B196=6,LMG!V196="Yes"),1,0)</f>
        <v>0</v>
      </c>
      <c r="BL192">
        <f>IF(AND(LMG!B196=7,LMG!V196="Yes"),1,0)</f>
        <v>0</v>
      </c>
      <c r="BM192">
        <f>IF(AND(LMG!B196=8,LMG!V196="Yes"),1,0)</f>
        <v>0</v>
      </c>
      <c r="BO192">
        <f>IF(AND(Shotgun!B196=1,Shotgun!V196="Yes"),1,0)</f>
        <v>0</v>
      </c>
      <c r="BP192">
        <f>IF(AND(Shotgun!B196=2,Shotgun!V196="Yes"),1,0)</f>
        <v>0</v>
      </c>
      <c r="BQ192">
        <f>IF(AND(Shotgun!B196=3,Shotgun!V196="Yes"),1,0)</f>
        <v>0</v>
      </c>
      <c r="BR192">
        <f>IF(AND(Shotgun!B196=4,Shotgun!V196="Yes"),1,0)</f>
        <v>0</v>
      </c>
      <c r="BS192">
        <f>IF(AND(Shotgun!B196=5,Shotgun!V196="Yes"),1,0)</f>
        <v>0</v>
      </c>
      <c r="BT192">
        <f>IF(AND(Shotgun!B196=6,Shotgun!V196="Yes"),1,0)</f>
        <v>0</v>
      </c>
      <c r="BU192">
        <f>IF(AND(Shotgun!B196=7,Shotgun!V196="Yes"),1,0)</f>
        <v>0</v>
      </c>
      <c r="BV192">
        <f>IF(AND(Shotgun!B196=8,Shotgun!V196="Yes"),1,0)</f>
        <v>0</v>
      </c>
      <c r="BX192">
        <f>IF(AND(Melee!B194=1,Melee!S194="Yes"),1,0)</f>
        <v>0</v>
      </c>
      <c r="BY192">
        <f>IF(AND(Melee!B194=2,Melee!S194="Yes"),1,0)</f>
        <v>0</v>
      </c>
      <c r="BZ192">
        <f>IF(AND(Melee!B194=3,Melee!S194="Yes"),1,0)</f>
        <v>0</v>
      </c>
      <c r="CA192">
        <f>IF(AND(Melee!B194=4,Melee!S194="Yes"),1,0)</f>
        <v>0</v>
      </c>
      <c r="CB192">
        <f>IF(AND(Melee!B194=5,Melee!S194="Yes"),1,0)</f>
        <v>0</v>
      </c>
      <c r="CC192">
        <f>IF(AND(Melee!B194=6,Melee!S194="Yes"),1,0)</f>
        <v>0</v>
      </c>
      <c r="CD192">
        <f>IF(AND(Melee!B194=7,Melee!S194="Yes"),1,0)</f>
        <v>0</v>
      </c>
      <c r="CE192">
        <f>IF(AND(Melee!B194=8,Melee!S194="Yes"),1,0)</f>
        <v>0</v>
      </c>
      <c r="CG192">
        <f>IF(AND(Misc!B193=1,Misc!O193="Yes"),1,0)</f>
        <v>0</v>
      </c>
      <c r="CH192">
        <f>IF(AND(Misc!B193=2,Misc!O193="Yes"),1,0)</f>
        <v>0</v>
      </c>
      <c r="CI192">
        <f>IF(AND(Misc!B193=3,Misc!O193="Yes"),1,0)</f>
        <v>0</v>
      </c>
      <c r="CJ192">
        <f>IF(AND(Misc!B193=4,Misc!O193="Yes"),1,0)</f>
        <v>0</v>
      </c>
      <c r="CK192">
        <f>IF(AND(Misc!B193=5,Misc!O193="Yes"),1,0)</f>
        <v>0</v>
      </c>
      <c r="CL192">
        <f>IF(AND(Misc!B193=6,Misc!O193="Yes"),1,0)</f>
        <v>0</v>
      </c>
      <c r="CM192">
        <f>IF(AND(Misc!B193=7,Misc!O193="Yes"),1,0)</f>
        <v>0</v>
      </c>
      <c r="CN192">
        <f>IF(AND(Misc!B193=8,Misc!O193="Yes"),1,0)</f>
        <v>0</v>
      </c>
    </row>
    <row r="193" spans="4:92">
      <c r="D193">
        <f>IF(AND(Handgun!B196=1,Handgun!V196="Yes"),1,0)</f>
        <v>0</v>
      </c>
      <c r="E193">
        <f>IF(AND(Handgun!B196=2,Handgun!V196="Yes"),1,0)</f>
        <v>0</v>
      </c>
      <c r="F193">
        <f>IF(AND(Handgun!B196=3,Handgun!V196="Yes"),1,0)</f>
        <v>0</v>
      </c>
      <c r="G193">
        <f>IF(AND(Handgun!B196=4,Handgun!V196="Yes"),1,0)</f>
        <v>0</v>
      </c>
      <c r="H193">
        <f>IF(AND(Handgun!B196=5,Handgun!V196="Yes"),1,0)</f>
        <v>0</v>
      </c>
      <c r="I193">
        <f>IF(AND(Handgun!B196=6,Handgun!V196="Yes"),1,0)</f>
        <v>0</v>
      </c>
      <c r="J193">
        <f>IF(AND(Handgun!B196=7,Handgun!V196="Yes"),1,0)</f>
        <v>0</v>
      </c>
      <c r="K193">
        <f>IF(AND(Handgun!B196=8,Handgun!V196="Yes"),1,0)</f>
        <v>0</v>
      </c>
      <c r="M193">
        <f>IF(AND(Revolver!B196=1,Revolver!V196="Yes"),1,0)</f>
        <v>0</v>
      </c>
      <c r="N193">
        <f>IF(AND(Revolver!B196=1,Revolver!V196="Yes"),1,0)</f>
        <v>0</v>
      </c>
      <c r="O193">
        <f>IF(AND(Revolver!B196=1,Revolver!V196="Yes"),1,0)</f>
        <v>0</v>
      </c>
      <c r="P193">
        <f>IF(AND(Revolver!B196=1,Revolver!V196="Yes"),1,0)</f>
        <v>0</v>
      </c>
      <c r="Q193">
        <f>IF(AND(Revolver!B196=5,Revolver!V196="Yes"),1,0)</f>
        <v>0</v>
      </c>
      <c r="R193">
        <f>IF(AND(Revolver!B196=6,Revolver!V196="Yes"),1,0)</f>
        <v>0</v>
      </c>
      <c r="S193">
        <f>IF(AND(Revolver!B196=7,Revolver!V196="Yes"),1,0)</f>
        <v>0</v>
      </c>
      <c r="T193">
        <f>IF(AND(Revolver!B196=8,Revolver!V196="Yes"),1,0)</f>
        <v>0</v>
      </c>
      <c r="V193">
        <f>IF(AND(SMG!B197=1,SMG!V197="Yes"),1,0)</f>
        <v>0</v>
      </c>
      <c r="W193">
        <f>IF(AND(SMG!B197=2,SMG!V197="Yes"),1,0)</f>
        <v>0</v>
      </c>
      <c r="X193">
        <f>IF(AND(SMG!B197=3,SMG!V197="Yes"),1,0)</f>
        <v>0</v>
      </c>
      <c r="Y193">
        <f>IF(AND(SMG!B197=4,SMG!V197="Yes"),1,0)</f>
        <v>0</v>
      </c>
      <c r="Z193">
        <f>IF(AND(SMG!B197=5,SMG!V197="Yes"),1,0)</f>
        <v>0</v>
      </c>
      <c r="AA193">
        <f>IF(AND(SMG!B197=6,SMG!V197="Yes"),1,0)</f>
        <v>0</v>
      </c>
      <c r="AB193">
        <f>IF(AND(SMG!B197=7,SMG!V197="Yes"),1,0)</f>
        <v>0</v>
      </c>
      <c r="AC193">
        <f>IF(AND(SMG!B197=8,SMG!V197="Yes"),1,0)</f>
        <v>0</v>
      </c>
      <c r="AE193">
        <f>IF(AND(Rifle!B196=1,Rifle!V196="Yes"),1,0)</f>
        <v>0</v>
      </c>
      <c r="AF193">
        <f>IF(AND(Rifle!B196=2,Rifle!V196="Yes"),1,0)</f>
        <v>0</v>
      </c>
      <c r="AG193">
        <f>IF(AND(Rifle!B196=3,Rifle!V196="Yes"),1,0)</f>
        <v>0</v>
      </c>
      <c r="AH193">
        <f>IF(AND(Rifle!B196=4,Rifle!V196="Yes"),1,0)</f>
        <v>0</v>
      </c>
      <c r="AI193">
        <f>IF(AND(Rifle!B196=5,Rifle!V196="Yes"),1,0)</f>
        <v>0</v>
      </c>
      <c r="AJ193">
        <f>IF(AND(Rifle!B196=6,Rifle!V196="Yes"),1,0)</f>
        <v>0</v>
      </c>
      <c r="AK193">
        <f>IF(AND(Rifle!B196=7,Rifle!V196="Yes"),1,0)</f>
        <v>0</v>
      </c>
      <c r="AL193">
        <f>IF(AND(Rifle!B196=8,Rifle!V196="Yes"),1,0)</f>
        <v>0</v>
      </c>
      <c r="AN193">
        <f>IF(AND('Sniper Rifle'!B196=1,'Sniper Rifle'!V196="Yes"),1,0)</f>
        <v>0</v>
      </c>
      <c r="AO193">
        <f>IF(AND('Sniper Rifle'!B196=2,'Sniper Rifle'!V196="Yes"),1,0)</f>
        <v>0</v>
      </c>
      <c r="AP193">
        <f>IF(AND('Sniper Rifle'!B196=3,'Sniper Rifle'!V196="Yes"),1,0)</f>
        <v>0</v>
      </c>
      <c r="AQ193">
        <f>IF(AND('Sniper Rifle'!B196=4,'Sniper Rifle'!V196="Yes"),1,0)</f>
        <v>0</v>
      </c>
      <c r="AR193">
        <f>IF(AND('Sniper Rifle'!B196=5,'Sniper Rifle'!V196="Yes"),1,0)</f>
        <v>0</v>
      </c>
      <c r="AS193">
        <f>IF(AND('Sniper Rifle'!B196=6,'Sniper Rifle'!V196="Yes"),1,0)</f>
        <v>0</v>
      </c>
      <c r="AT193">
        <f>IF(AND('Sniper Rifle'!B196=7,'Sniper Rifle'!V196="Yes"),1,0)</f>
        <v>0</v>
      </c>
      <c r="AU193">
        <f>IF(AND('Sniper Rifle'!B196=8,'Sniper Rifle'!V196="Yes"),1,0)</f>
        <v>0</v>
      </c>
      <c r="AW193">
        <f>IF(AND('Spacer Rifle'!B196=1,'Spacer Rifle'!V196="Yes"),1,0)</f>
        <v>0</v>
      </c>
      <c r="AX193">
        <f>IF(AND('Spacer Rifle'!B196=2,'Spacer Rifle'!V196="Yes"),1,0)</f>
        <v>0</v>
      </c>
      <c r="AY193">
        <f>IF(AND('Spacer Rifle'!B196=3,'Spacer Rifle'!V196="Yes"),1,0)</f>
        <v>0</v>
      </c>
      <c r="AZ193">
        <f>IF(AND('Spacer Rifle'!B196=4,'Spacer Rifle'!V196="Yes"),1,0)</f>
        <v>0</v>
      </c>
      <c r="BA193">
        <f>IF(AND('Spacer Rifle'!B196=5,'Spacer Rifle'!V196="Yes"),1,0)</f>
        <v>0</v>
      </c>
      <c r="BB193">
        <f>IF(AND('Spacer Rifle'!B196=6,'Spacer Rifle'!V196="Yes"),1,0)</f>
        <v>0</v>
      </c>
      <c r="BC193">
        <f>IF(AND('Spacer Rifle'!B196=7,'Spacer Rifle'!V196="Yes"),1,0)</f>
        <v>0</v>
      </c>
      <c r="BD193">
        <f>IF(AND('Spacer Rifle'!B196=8,'Spacer Rifle'!V196="Yes"),1,0)</f>
        <v>0</v>
      </c>
      <c r="BF193">
        <f>IF(AND(LMG!B197=1,LMG!V197="Yes"),1,0)</f>
        <v>0</v>
      </c>
      <c r="BG193">
        <f>IF(AND(LMG!B197=2,LMG!V197="Yes"),1,0)</f>
        <v>0</v>
      </c>
      <c r="BH193">
        <f>IF(AND(LMG!B197=3,LMG!V197="Yes"),1,0)</f>
        <v>0</v>
      </c>
      <c r="BI193">
        <f>IF(AND(LMG!B197=4,LMG!V197="Yes"),1,0)</f>
        <v>0</v>
      </c>
      <c r="BJ193">
        <f>IF(AND(LMG!B197=5,LMG!V197="Yes"),1,0)</f>
        <v>0</v>
      </c>
      <c r="BK193">
        <f>IF(AND(LMG!B197=6,LMG!V197="Yes"),1,0)</f>
        <v>0</v>
      </c>
      <c r="BL193">
        <f>IF(AND(LMG!B197=7,LMG!V197="Yes"),1,0)</f>
        <v>0</v>
      </c>
      <c r="BM193">
        <f>IF(AND(LMG!B197=8,LMG!V197="Yes"),1,0)</f>
        <v>0</v>
      </c>
      <c r="BO193">
        <f>IF(AND(Shotgun!B197=1,Shotgun!V197="Yes"),1,0)</f>
        <v>0</v>
      </c>
      <c r="BP193">
        <f>IF(AND(Shotgun!B197=2,Shotgun!V197="Yes"),1,0)</f>
        <v>0</v>
      </c>
      <c r="BQ193">
        <f>IF(AND(Shotgun!B197=3,Shotgun!V197="Yes"),1,0)</f>
        <v>0</v>
      </c>
      <c r="BR193">
        <f>IF(AND(Shotgun!B197=4,Shotgun!V197="Yes"),1,0)</f>
        <v>0</v>
      </c>
      <c r="BS193">
        <f>IF(AND(Shotgun!B197=5,Shotgun!V197="Yes"),1,0)</f>
        <v>0</v>
      </c>
      <c r="BT193">
        <f>IF(AND(Shotgun!B197=6,Shotgun!V197="Yes"),1,0)</f>
        <v>0</v>
      </c>
      <c r="BU193">
        <f>IF(AND(Shotgun!B197=7,Shotgun!V197="Yes"),1,0)</f>
        <v>0</v>
      </c>
      <c r="BV193">
        <f>IF(AND(Shotgun!B197=8,Shotgun!V197="Yes"),1,0)</f>
        <v>0</v>
      </c>
      <c r="BX193">
        <f>IF(AND(Melee!B195=1,Melee!S195="Yes"),1,0)</f>
        <v>0</v>
      </c>
      <c r="BY193">
        <f>IF(AND(Melee!B195=2,Melee!S195="Yes"),1,0)</f>
        <v>0</v>
      </c>
      <c r="BZ193">
        <f>IF(AND(Melee!B195=3,Melee!S195="Yes"),1,0)</f>
        <v>0</v>
      </c>
      <c r="CA193">
        <f>IF(AND(Melee!B195=4,Melee!S195="Yes"),1,0)</f>
        <v>0</v>
      </c>
      <c r="CB193">
        <f>IF(AND(Melee!B195=5,Melee!S195="Yes"),1,0)</f>
        <v>0</v>
      </c>
      <c r="CC193">
        <f>IF(AND(Melee!B195=6,Melee!S195="Yes"),1,0)</f>
        <v>0</v>
      </c>
      <c r="CD193">
        <f>IF(AND(Melee!B195=7,Melee!S195="Yes"),1,0)</f>
        <v>0</v>
      </c>
      <c r="CE193">
        <f>IF(AND(Melee!B195=8,Melee!S195="Yes"),1,0)</f>
        <v>0</v>
      </c>
      <c r="CG193">
        <f>IF(AND(Misc!B194=1,Misc!O194="Yes"),1,0)</f>
        <v>0</v>
      </c>
      <c r="CH193">
        <f>IF(AND(Misc!B194=2,Misc!O194="Yes"),1,0)</f>
        <v>0</v>
      </c>
      <c r="CI193">
        <f>IF(AND(Misc!B194=3,Misc!O194="Yes"),1,0)</f>
        <v>0</v>
      </c>
      <c r="CJ193">
        <f>IF(AND(Misc!B194=4,Misc!O194="Yes"),1,0)</f>
        <v>0</v>
      </c>
      <c r="CK193">
        <f>IF(AND(Misc!B194=5,Misc!O194="Yes"),1,0)</f>
        <v>0</v>
      </c>
      <c r="CL193">
        <f>IF(AND(Misc!B194=6,Misc!O194="Yes"),1,0)</f>
        <v>0</v>
      </c>
      <c r="CM193">
        <f>IF(AND(Misc!B194=7,Misc!O194="Yes"),1,0)</f>
        <v>0</v>
      </c>
      <c r="CN193">
        <f>IF(AND(Misc!B194=8,Misc!O194="Yes"),1,0)</f>
        <v>0</v>
      </c>
    </row>
    <row r="194" spans="4:92">
      <c r="D194">
        <f>IF(AND(Handgun!B197=1,Handgun!V197="Yes"),1,0)</f>
        <v>0</v>
      </c>
      <c r="E194">
        <f>IF(AND(Handgun!B197=2,Handgun!V197="Yes"),1,0)</f>
        <v>0</v>
      </c>
      <c r="F194">
        <f>IF(AND(Handgun!B197=3,Handgun!V197="Yes"),1,0)</f>
        <v>0</v>
      </c>
      <c r="G194">
        <f>IF(AND(Handgun!B197=4,Handgun!V197="Yes"),1,0)</f>
        <v>0</v>
      </c>
      <c r="H194">
        <f>IF(AND(Handgun!B197=5,Handgun!V197="Yes"),1,0)</f>
        <v>0</v>
      </c>
      <c r="I194">
        <f>IF(AND(Handgun!B197=6,Handgun!V197="Yes"),1,0)</f>
        <v>0</v>
      </c>
      <c r="J194">
        <f>IF(AND(Handgun!B197=7,Handgun!V197="Yes"),1,0)</f>
        <v>0</v>
      </c>
      <c r="K194">
        <f>IF(AND(Handgun!B197=8,Handgun!V197="Yes"),1,0)</f>
        <v>0</v>
      </c>
      <c r="M194">
        <f>IF(AND(Revolver!B197=1,Revolver!V197="Yes"),1,0)</f>
        <v>0</v>
      </c>
      <c r="N194">
        <f>IF(AND(Revolver!B197=1,Revolver!V197="Yes"),1,0)</f>
        <v>0</v>
      </c>
      <c r="O194">
        <f>IF(AND(Revolver!B197=1,Revolver!V197="Yes"),1,0)</f>
        <v>0</v>
      </c>
      <c r="P194">
        <f>IF(AND(Revolver!B197=1,Revolver!V197="Yes"),1,0)</f>
        <v>0</v>
      </c>
      <c r="Q194">
        <f>IF(AND(Revolver!B197=5,Revolver!V197="Yes"),1,0)</f>
        <v>0</v>
      </c>
      <c r="R194">
        <f>IF(AND(Revolver!B197=6,Revolver!V197="Yes"),1,0)</f>
        <v>0</v>
      </c>
      <c r="S194">
        <f>IF(AND(Revolver!B197=7,Revolver!V197="Yes"),1,0)</f>
        <v>0</v>
      </c>
      <c r="T194">
        <f>IF(AND(Revolver!B197=8,Revolver!V197="Yes"),1,0)</f>
        <v>0</v>
      </c>
      <c r="V194">
        <f>IF(AND(SMG!B198=1,SMG!V198="Yes"),1,0)</f>
        <v>0</v>
      </c>
      <c r="W194">
        <f>IF(AND(SMG!B198=2,SMG!V198="Yes"),1,0)</f>
        <v>0</v>
      </c>
      <c r="X194">
        <f>IF(AND(SMG!B198=3,SMG!V198="Yes"),1,0)</f>
        <v>0</v>
      </c>
      <c r="Y194">
        <f>IF(AND(SMG!B198=4,SMG!V198="Yes"),1,0)</f>
        <v>0</v>
      </c>
      <c r="Z194">
        <f>IF(AND(SMG!B198=5,SMG!V198="Yes"),1,0)</f>
        <v>0</v>
      </c>
      <c r="AA194">
        <f>IF(AND(SMG!B198=6,SMG!V198="Yes"),1,0)</f>
        <v>0</v>
      </c>
      <c r="AB194">
        <f>IF(AND(SMG!B198=7,SMG!V198="Yes"),1,0)</f>
        <v>0</v>
      </c>
      <c r="AC194">
        <f>IF(AND(SMG!B198=8,SMG!V198="Yes"),1,0)</f>
        <v>0</v>
      </c>
      <c r="AE194">
        <f>IF(AND(Rifle!B197=1,Rifle!V197="Yes"),1,0)</f>
        <v>0</v>
      </c>
      <c r="AF194">
        <f>IF(AND(Rifle!B197=2,Rifle!V197="Yes"),1,0)</f>
        <v>0</v>
      </c>
      <c r="AG194">
        <f>IF(AND(Rifle!B197=3,Rifle!V197="Yes"),1,0)</f>
        <v>0</v>
      </c>
      <c r="AH194">
        <f>IF(AND(Rifle!B197=4,Rifle!V197="Yes"),1,0)</f>
        <v>0</v>
      </c>
      <c r="AI194">
        <f>IF(AND(Rifle!B197=5,Rifle!V197="Yes"),1,0)</f>
        <v>0</v>
      </c>
      <c r="AJ194">
        <f>IF(AND(Rifle!B197=6,Rifle!V197="Yes"),1,0)</f>
        <v>0</v>
      </c>
      <c r="AK194">
        <f>IF(AND(Rifle!B197=7,Rifle!V197="Yes"),1,0)</f>
        <v>0</v>
      </c>
      <c r="AL194">
        <f>IF(AND(Rifle!B197=8,Rifle!V197="Yes"),1,0)</f>
        <v>0</v>
      </c>
      <c r="AN194">
        <f>IF(AND('Sniper Rifle'!B197=1,'Sniper Rifle'!V197="Yes"),1,0)</f>
        <v>0</v>
      </c>
      <c r="AO194">
        <f>IF(AND('Sniper Rifle'!B197=2,'Sniper Rifle'!V197="Yes"),1,0)</f>
        <v>0</v>
      </c>
      <c r="AP194">
        <f>IF(AND('Sniper Rifle'!B197=3,'Sniper Rifle'!V197="Yes"),1,0)</f>
        <v>0</v>
      </c>
      <c r="AQ194">
        <f>IF(AND('Sniper Rifle'!B197=4,'Sniper Rifle'!V197="Yes"),1,0)</f>
        <v>0</v>
      </c>
      <c r="AR194">
        <f>IF(AND('Sniper Rifle'!B197=5,'Sniper Rifle'!V197="Yes"),1,0)</f>
        <v>0</v>
      </c>
      <c r="AS194">
        <f>IF(AND('Sniper Rifle'!B197=6,'Sniper Rifle'!V197="Yes"),1,0)</f>
        <v>0</v>
      </c>
      <c r="AT194">
        <f>IF(AND('Sniper Rifle'!B197=7,'Sniper Rifle'!V197="Yes"),1,0)</f>
        <v>0</v>
      </c>
      <c r="AU194">
        <f>IF(AND('Sniper Rifle'!B197=8,'Sniper Rifle'!V197="Yes"),1,0)</f>
        <v>0</v>
      </c>
      <c r="AW194">
        <f>IF(AND('Spacer Rifle'!B197=1,'Spacer Rifle'!V197="Yes"),1,0)</f>
        <v>0</v>
      </c>
      <c r="AX194">
        <f>IF(AND('Spacer Rifle'!B197=2,'Spacer Rifle'!V197="Yes"),1,0)</f>
        <v>0</v>
      </c>
      <c r="AY194">
        <f>IF(AND('Spacer Rifle'!B197=3,'Spacer Rifle'!V197="Yes"),1,0)</f>
        <v>0</v>
      </c>
      <c r="AZ194">
        <f>IF(AND('Spacer Rifle'!B197=4,'Spacer Rifle'!V197="Yes"),1,0)</f>
        <v>0</v>
      </c>
      <c r="BA194">
        <f>IF(AND('Spacer Rifle'!B197=5,'Spacer Rifle'!V197="Yes"),1,0)</f>
        <v>0</v>
      </c>
      <c r="BB194">
        <f>IF(AND('Spacer Rifle'!B197=6,'Spacer Rifle'!V197="Yes"),1,0)</f>
        <v>0</v>
      </c>
      <c r="BC194">
        <f>IF(AND('Spacer Rifle'!B197=7,'Spacer Rifle'!V197="Yes"),1,0)</f>
        <v>0</v>
      </c>
      <c r="BD194">
        <f>IF(AND('Spacer Rifle'!B197=8,'Spacer Rifle'!V197="Yes"),1,0)</f>
        <v>0</v>
      </c>
      <c r="BF194">
        <f>IF(AND(LMG!B198=1,LMG!V198="Yes"),1,0)</f>
        <v>0</v>
      </c>
      <c r="BG194">
        <f>IF(AND(LMG!B198=2,LMG!V198="Yes"),1,0)</f>
        <v>0</v>
      </c>
      <c r="BH194">
        <f>IF(AND(LMG!B198=3,LMG!V198="Yes"),1,0)</f>
        <v>0</v>
      </c>
      <c r="BI194">
        <f>IF(AND(LMG!B198=4,LMG!V198="Yes"),1,0)</f>
        <v>0</v>
      </c>
      <c r="BJ194">
        <f>IF(AND(LMG!B198=5,LMG!V198="Yes"),1,0)</f>
        <v>0</v>
      </c>
      <c r="BK194">
        <f>IF(AND(LMG!B198=6,LMG!V198="Yes"),1,0)</f>
        <v>0</v>
      </c>
      <c r="BL194">
        <f>IF(AND(LMG!B198=7,LMG!V198="Yes"),1,0)</f>
        <v>0</v>
      </c>
      <c r="BM194">
        <f>IF(AND(LMG!B198=8,LMG!V198="Yes"),1,0)</f>
        <v>0</v>
      </c>
      <c r="BO194">
        <f>IF(AND(Shotgun!B198=1,Shotgun!V198="Yes"),1,0)</f>
        <v>0</v>
      </c>
      <c r="BP194">
        <f>IF(AND(Shotgun!B198=2,Shotgun!V198="Yes"),1,0)</f>
        <v>0</v>
      </c>
      <c r="BQ194">
        <f>IF(AND(Shotgun!B198=3,Shotgun!V198="Yes"),1,0)</f>
        <v>0</v>
      </c>
      <c r="BR194">
        <f>IF(AND(Shotgun!B198=4,Shotgun!V198="Yes"),1,0)</f>
        <v>0</v>
      </c>
      <c r="BS194">
        <f>IF(AND(Shotgun!B198=5,Shotgun!V198="Yes"),1,0)</f>
        <v>0</v>
      </c>
      <c r="BT194">
        <f>IF(AND(Shotgun!B198=6,Shotgun!V198="Yes"),1,0)</f>
        <v>0</v>
      </c>
      <c r="BU194">
        <f>IF(AND(Shotgun!B198=7,Shotgun!V198="Yes"),1,0)</f>
        <v>0</v>
      </c>
      <c r="BV194">
        <f>IF(AND(Shotgun!B198=8,Shotgun!V198="Yes"),1,0)</f>
        <v>0</v>
      </c>
      <c r="BX194">
        <f>IF(AND(Melee!B196=1,Melee!S196="Yes"),1,0)</f>
        <v>0</v>
      </c>
      <c r="BY194">
        <f>IF(AND(Melee!B196=2,Melee!S196="Yes"),1,0)</f>
        <v>0</v>
      </c>
      <c r="BZ194">
        <f>IF(AND(Melee!B196=3,Melee!S196="Yes"),1,0)</f>
        <v>0</v>
      </c>
      <c r="CA194">
        <f>IF(AND(Melee!B196=4,Melee!S196="Yes"),1,0)</f>
        <v>0</v>
      </c>
      <c r="CB194">
        <f>IF(AND(Melee!B196=5,Melee!S196="Yes"),1,0)</f>
        <v>0</v>
      </c>
      <c r="CC194">
        <f>IF(AND(Melee!B196=6,Melee!S196="Yes"),1,0)</f>
        <v>0</v>
      </c>
      <c r="CD194">
        <f>IF(AND(Melee!B196=7,Melee!S196="Yes"),1,0)</f>
        <v>0</v>
      </c>
      <c r="CE194">
        <f>IF(AND(Melee!B196=8,Melee!S196="Yes"),1,0)</f>
        <v>0</v>
      </c>
      <c r="CG194">
        <f>IF(AND(Misc!B195=1,Misc!O195="Yes"),1,0)</f>
        <v>0</v>
      </c>
      <c r="CH194">
        <f>IF(AND(Misc!B195=2,Misc!O195="Yes"),1,0)</f>
        <v>0</v>
      </c>
      <c r="CI194">
        <f>IF(AND(Misc!B195=3,Misc!O195="Yes"),1,0)</f>
        <v>0</v>
      </c>
      <c r="CJ194">
        <f>IF(AND(Misc!B195=4,Misc!O195="Yes"),1,0)</f>
        <v>0</v>
      </c>
      <c r="CK194">
        <f>IF(AND(Misc!B195=5,Misc!O195="Yes"),1,0)</f>
        <v>0</v>
      </c>
      <c r="CL194">
        <f>IF(AND(Misc!B195=6,Misc!O195="Yes"),1,0)</f>
        <v>0</v>
      </c>
      <c r="CM194">
        <f>IF(AND(Misc!B195=7,Misc!O195="Yes"),1,0)</f>
        <v>0</v>
      </c>
      <c r="CN194">
        <f>IF(AND(Misc!B195=8,Misc!O195="Yes"),1,0)</f>
        <v>0</v>
      </c>
    </row>
    <row r="195" spans="4:92">
      <c r="D195">
        <f>IF(AND(Handgun!B198=1,Handgun!V198="Yes"),1,0)</f>
        <v>0</v>
      </c>
      <c r="E195">
        <f>IF(AND(Handgun!B198=2,Handgun!V198="Yes"),1,0)</f>
        <v>0</v>
      </c>
      <c r="F195">
        <f>IF(AND(Handgun!B198=3,Handgun!V198="Yes"),1,0)</f>
        <v>0</v>
      </c>
      <c r="G195">
        <f>IF(AND(Handgun!B198=4,Handgun!V198="Yes"),1,0)</f>
        <v>0</v>
      </c>
      <c r="H195">
        <f>IF(AND(Handgun!B198=5,Handgun!V198="Yes"),1,0)</f>
        <v>0</v>
      </c>
      <c r="I195">
        <f>IF(AND(Handgun!B198=6,Handgun!V198="Yes"),1,0)</f>
        <v>0</v>
      </c>
      <c r="J195">
        <f>IF(AND(Handgun!B198=7,Handgun!V198="Yes"),1,0)</f>
        <v>0</v>
      </c>
      <c r="K195">
        <f>IF(AND(Handgun!B198=8,Handgun!V198="Yes"),1,0)</f>
        <v>0</v>
      </c>
      <c r="M195">
        <f>IF(AND(Revolver!B198=1,Revolver!V198="Yes"),1,0)</f>
        <v>0</v>
      </c>
      <c r="N195">
        <f>IF(AND(Revolver!B198=1,Revolver!V198="Yes"),1,0)</f>
        <v>0</v>
      </c>
      <c r="O195">
        <f>IF(AND(Revolver!B198=1,Revolver!V198="Yes"),1,0)</f>
        <v>0</v>
      </c>
      <c r="P195">
        <f>IF(AND(Revolver!B198=1,Revolver!V198="Yes"),1,0)</f>
        <v>0</v>
      </c>
      <c r="Q195">
        <f>IF(AND(Revolver!B198=5,Revolver!V198="Yes"),1,0)</f>
        <v>0</v>
      </c>
      <c r="R195">
        <f>IF(AND(Revolver!B198=6,Revolver!V198="Yes"),1,0)</f>
        <v>0</v>
      </c>
      <c r="S195">
        <f>IF(AND(Revolver!B198=7,Revolver!V198="Yes"),1,0)</f>
        <v>0</v>
      </c>
      <c r="T195">
        <f>IF(AND(Revolver!B198=8,Revolver!V198="Yes"),1,0)</f>
        <v>0</v>
      </c>
      <c r="V195">
        <f>IF(AND(SMG!B199=1,SMG!V199="Yes"),1,0)</f>
        <v>0</v>
      </c>
      <c r="W195">
        <f>IF(AND(SMG!B199=2,SMG!V199="Yes"),1,0)</f>
        <v>0</v>
      </c>
      <c r="X195">
        <f>IF(AND(SMG!B199=3,SMG!V199="Yes"),1,0)</f>
        <v>0</v>
      </c>
      <c r="Y195">
        <f>IF(AND(SMG!B199=4,SMG!V199="Yes"),1,0)</f>
        <v>0</v>
      </c>
      <c r="Z195">
        <f>IF(AND(SMG!B199=5,SMG!V199="Yes"),1,0)</f>
        <v>0</v>
      </c>
      <c r="AA195">
        <f>IF(AND(SMG!B199=6,SMG!V199="Yes"),1,0)</f>
        <v>0</v>
      </c>
      <c r="AB195">
        <f>IF(AND(SMG!B199=7,SMG!V199="Yes"),1,0)</f>
        <v>0</v>
      </c>
      <c r="AC195">
        <f>IF(AND(SMG!B199=8,SMG!V199="Yes"),1,0)</f>
        <v>0</v>
      </c>
      <c r="AE195">
        <f>IF(AND(Rifle!B198=1,Rifle!V198="Yes"),1,0)</f>
        <v>0</v>
      </c>
      <c r="AF195">
        <f>IF(AND(Rifle!B198=2,Rifle!V198="Yes"),1,0)</f>
        <v>0</v>
      </c>
      <c r="AG195">
        <f>IF(AND(Rifle!B198=3,Rifle!V198="Yes"),1,0)</f>
        <v>0</v>
      </c>
      <c r="AH195">
        <f>IF(AND(Rifle!B198=4,Rifle!V198="Yes"),1,0)</f>
        <v>0</v>
      </c>
      <c r="AI195">
        <f>IF(AND(Rifle!B198=5,Rifle!V198="Yes"),1,0)</f>
        <v>0</v>
      </c>
      <c r="AJ195">
        <f>IF(AND(Rifle!B198=6,Rifle!V198="Yes"),1,0)</f>
        <v>0</v>
      </c>
      <c r="AK195">
        <f>IF(AND(Rifle!B198=7,Rifle!V198="Yes"),1,0)</f>
        <v>0</v>
      </c>
      <c r="AL195">
        <f>IF(AND(Rifle!B198=8,Rifle!V198="Yes"),1,0)</f>
        <v>0</v>
      </c>
      <c r="AN195">
        <f>IF(AND('Sniper Rifle'!B198=1,'Sniper Rifle'!V198="Yes"),1,0)</f>
        <v>0</v>
      </c>
      <c r="AO195">
        <f>IF(AND('Sniper Rifle'!B198=2,'Sniper Rifle'!V198="Yes"),1,0)</f>
        <v>0</v>
      </c>
      <c r="AP195">
        <f>IF(AND('Sniper Rifle'!B198=3,'Sniper Rifle'!V198="Yes"),1,0)</f>
        <v>0</v>
      </c>
      <c r="AQ195">
        <f>IF(AND('Sniper Rifle'!B198=4,'Sniper Rifle'!V198="Yes"),1,0)</f>
        <v>0</v>
      </c>
      <c r="AR195">
        <f>IF(AND('Sniper Rifle'!B198=5,'Sniper Rifle'!V198="Yes"),1,0)</f>
        <v>0</v>
      </c>
      <c r="AS195">
        <f>IF(AND('Sniper Rifle'!B198=6,'Sniper Rifle'!V198="Yes"),1,0)</f>
        <v>0</v>
      </c>
      <c r="AT195">
        <f>IF(AND('Sniper Rifle'!B198=7,'Sniper Rifle'!V198="Yes"),1,0)</f>
        <v>0</v>
      </c>
      <c r="AU195">
        <f>IF(AND('Sniper Rifle'!B198=8,'Sniper Rifle'!V198="Yes"),1,0)</f>
        <v>0</v>
      </c>
      <c r="AW195">
        <f>IF(AND('Spacer Rifle'!B198=1,'Spacer Rifle'!V198="Yes"),1,0)</f>
        <v>0</v>
      </c>
      <c r="AX195">
        <f>IF(AND('Spacer Rifle'!B198=2,'Spacer Rifle'!V198="Yes"),1,0)</f>
        <v>0</v>
      </c>
      <c r="AY195">
        <f>IF(AND('Spacer Rifle'!B198=3,'Spacer Rifle'!V198="Yes"),1,0)</f>
        <v>0</v>
      </c>
      <c r="AZ195">
        <f>IF(AND('Spacer Rifle'!B198=4,'Spacer Rifle'!V198="Yes"),1,0)</f>
        <v>0</v>
      </c>
      <c r="BA195">
        <f>IF(AND('Spacer Rifle'!B198=5,'Spacer Rifle'!V198="Yes"),1,0)</f>
        <v>0</v>
      </c>
      <c r="BB195">
        <f>IF(AND('Spacer Rifle'!B198=6,'Spacer Rifle'!V198="Yes"),1,0)</f>
        <v>0</v>
      </c>
      <c r="BC195">
        <f>IF(AND('Spacer Rifle'!B198=7,'Spacer Rifle'!V198="Yes"),1,0)</f>
        <v>0</v>
      </c>
      <c r="BD195">
        <f>IF(AND('Spacer Rifle'!B198=8,'Spacer Rifle'!V198="Yes"),1,0)</f>
        <v>0</v>
      </c>
      <c r="BF195">
        <f>IF(AND(LMG!B199=1,LMG!V199="Yes"),1,0)</f>
        <v>0</v>
      </c>
      <c r="BG195">
        <f>IF(AND(LMG!B199=2,LMG!V199="Yes"),1,0)</f>
        <v>0</v>
      </c>
      <c r="BH195">
        <f>IF(AND(LMG!B199=3,LMG!V199="Yes"),1,0)</f>
        <v>0</v>
      </c>
      <c r="BI195">
        <f>IF(AND(LMG!B199=4,LMG!V199="Yes"),1,0)</f>
        <v>0</v>
      </c>
      <c r="BJ195">
        <f>IF(AND(LMG!B199=5,LMG!V199="Yes"),1,0)</f>
        <v>0</v>
      </c>
      <c r="BK195">
        <f>IF(AND(LMG!B199=6,LMG!V199="Yes"),1,0)</f>
        <v>0</v>
      </c>
      <c r="BL195">
        <f>IF(AND(LMG!B199=7,LMG!V199="Yes"),1,0)</f>
        <v>0</v>
      </c>
      <c r="BM195">
        <f>IF(AND(LMG!B199=8,LMG!V199="Yes"),1,0)</f>
        <v>0</v>
      </c>
      <c r="BO195">
        <f>IF(AND(Shotgun!B199=1,Shotgun!V199="Yes"),1,0)</f>
        <v>0</v>
      </c>
      <c r="BP195">
        <f>IF(AND(Shotgun!B199=2,Shotgun!V199="Yes"),1,0)</f>
        <v>0</v>
      </c>
      <c r="BQ195">
        <f>IF(AND(Shotgun!B199=3,Shotgun!V199="Yes"),1,0)</f>
        <v>0</v>
      </c>
      <c r="BR195">
        <f>IF(AND(Shotgun!B199=4,Shotgun!V199="Yes"),1,0)</f>
        <v>0</v>
      </c>
      <c r="BS195">
        <f>IF(AND(Shotgun!B199=5,Shotgun!V199="Yes"),1,0)</f>
        <v>0</v>
      </c>
      <c r="BT195">
        <f>IF(AND(Shotgun!B199=6,Shotgun!V199="Yes"),1,0)</f>
        <v>0</v>
      </c>
      <c r="BU195">
        <f>IF(AND(Shotgun!B199=7,Shotgun!V199="Yes"),1,0)</f>
        <v>0</v>
      </c>
      <c r="BV195">
        <f>IF(AND(Shotgun!B199=8,Shotgun!V199="Yes"),1,0)</f>
        <v>0</v>
      </c>
      <c r="BX195">
        <f>IF(AND(Melee!B197=1,Melee!S197="Yes"),1,0)</f>
        <v>0</v>
      </c>
      <c r="BY195">
        <f>IF(AND(Melee!B197=2,Melee!S197="Yes"),1,0)</f>
        <v>0</v>
      </c>
      <c r="BZ195">
        <f>IF(AND(Melee!B197=3,Melee!S197="Yes"),1,0)</f>
        <v>0</v>
      </c>
      <c r="CA195">
        <f>IF(AND(Melee!B197=4,Melee!S197="Yes"),1,0)</f>
        <v>0</v>
      </c>
      <c r="CB195">
        <f>IF(AND(Melee!B197=5,Melee!S197="Yes"),1,0)</f>
        <v>0</v>
      </c>
      <c r="CC195">
        <f>IF(AND(Melee!B197=6,Melee!S197="Yes"),1,0)</f>
        <v>0</v>
      </c>
      <c r="CD195">
        <f>IF(AND(Melee!B197=7,Melee!S197="Yes"),1,0)</f>
        <v>0</v>
      </c>
      <c r="CE195">
        <f>IF(AND(Melee!B197=8,Melee!S197="Yes"),1,0)</f>
        <v>0</v>
      </c>
      <c r="CG195">
        <f>IF(AND(Misc!B196=1,Misc!O196="Yes"),1,0)</f>
        <v>0</v>
      </c>
      <c r="CH195">
        <f>IF(AND(Misc!B196=2,Misc!O196="Yes"),1,0)</f>
        <v>0</v>
      </c>
      <c r="CI195">
        <f>IF(AND(Misc!B196=3,Misc!O196="Yes"),1,0)</f>
        <v>0</v>
      </c>
      <c r="CJ195">
        <f>IF(AND(Misc!B196=4,Misc!O196="Yes"),1,0)</f>
        <v>0</v>
      </c>
      <c r="CK195">
        <f>IF(AND(Misc!B196=5,Misc!O196="Yes"),1,0)</f>
        <v>0</v>
      </c>
      <c r="CL195">
        <f>IF(AND(Misc!B196=6,Misc!O196="Yes"),1,0)</f>
        <v>0</v>
      </c>
      <c r="CM195">
        <f>IF(AND(Misc!B196=7,Misc!O196="Yes"),1,0)</f>
        <v>0</v>
      </c>
      <c r="CN195">
        <f>IF(AND(Misc!B196=8,Misc!O196="Yes"),1,0)</f>
        <v>0</v>
      </c>
    </row>
    <row r="196" spans="4:92">
      <c r="D196">
        <f>IF(AND(Handgun!B199=1,Handgun!V199="Yes"),1,0)</f>
        <v>0</v>
      </c>
      <c r="E196">
        <f>IF(AND(Handgun!B199=2,Handgun!V199="Yes"),1,0)</f>
        <v>0</v>
      </c>
      <c r="F196">
        <f>IF(AND(Handgun!B199=3,Handgun!V199="Yes"),1,0)</f>
        <v>0</v>
      </c>
      <c r="G196">
        <f>IF(AND(Handgun!B199=4,Handgun!V199="Yes"),1,0)</f>
        <v>0</v>
      </c>
      <c r="H196">
        <f>IF(AND(Handgun!B199=5,Handgun!V199="Yes"),1,0)</f>
        <v>0</v>
      </c>
      <c r="I196">
        <f>IF(AND(Handgun!B199=6,Handgun!V199="Yes"),1,0)</f>
        <v>0</v>
      </c>
      <c r="J196">
        <f>IF(AND(Handgun!B199=7,Handgun!V199="Yes"),1,0)</f>
        <v>0</v>
      </c>
      <c r="K196">
        <f>IF(AND(Handgun!B199=8,Handgun!V199="Yes"),1,0)</f>
        <v>0</v>
      </c>
      <c r="M196">
        <f>IF(AND(Revolver!B199=1,Revolver!V199="Yes"),1,0)</f>
        <v>0</v>
      </c>
      <c r="N196">
        <f>IF(AND(Revolver!B199=1,Revolver!V199="Yes"),1,0)</f>
        <v>0</v>
      </c>
      <c r="O196">
        <f>IF(AND(Revolver!B199=1,Revolver!V199="Yes"),1,0)</f>
        <v>0</v>
      </c>
      <c r="P196">
        <f>IF(AND(Revolver!B199=1,Revolver!V199="Yes"),1,0)</f>
        <v>0</v>
      </c>
      <c r="Q196">
        <f>IF(AND(Revolver!B199=5,Revolver!V199="Yes"),1,0)</f>
        <v>0</v>
      </c>
      <c r="R196">
        <f>IF(AND(Revolver!B199=6,Revolver!V199="Yes"),1,0)</f>
        <v>0</v>
      </c>
      <c r="S196">
        <f>IF(AND(Revolver!B199=7,Revolver!V199="Yes"),1,0)</f>
        <v>0</v>
      </c>
      <c r="T196">
        <f>IF(AND(Revolver!B199=8,Revolver!V199="Yes"),1,0)</f>
        <v>0</v>
      </c>
      <c r="V196">
        <f>IF(AND(SMG!B200=1,SMG!V200="Yes"),1,0)</f>
        <v>0</v>
      </c>
      <c r="W196">
        <f>IF(AND(SMG!B200=2,SMG!V200="Yes"),1,0)</f>
        <v>0</v>
      </c>
      <c r="X196">
        <f>IF(AND(SMG!B200=3,SMG!V200="Yes"),1,0)</f>
        <v>0</v>
      </c>
      <c r="Y196">
        <f>IF(AND(SMG!B200=4,SMG!V200="Yes"),1,0)</f>
        <v>0</v>
      </c>
      <c r="Z196">
        <f>IF(AND(SMG!B200=5,SMG!V200="Yes"),1,0)</f>
        <v>0</v>
      </c>
      <c r="AA196">
        <f>IF(AND(SMG!B200=6,SMG!V200="Yes"),1,0)</f>
        <v>0</v>
      </c>
      <c r="AB196">
        <f>IF(AND(SMG!B200=7,SMG!V200="Yes"),1,0)</f>
        <v>0</v>
      </c>
      <c r="AC196">
        <f>IF(AND(SMG!B200=8,SMG!V200="Yes"),1,0)</f>
        <v>0</v>
      </c>
      <c r="AE196">
        <f>IF(AND(Rifle!B199=1,Rifle!V199="Yes"),1,0)</f>
        <v>0</v>
      </c>
      <c r="AF196">
        <f>IF(AND(Rifle!B199=2,Rifle!V199="Yes"),1,0)</f>
        <v>0</v>
      </c>
      <c r="AG196">
        <f>IF(AND(Rifle!B199=3,Rifle!V199="Yes"),1,0)</f>
        <v>0</v>
      </c>
      <c r="AH196">
        <f>IF(AND(Rifle!B199=4,Rifle!V199="Yes"),1,0)</f>
        <v>0</v>
      </c>
      <c r="AI196">
        <f>IF(AND(Rifle!B199=5,Rifle!V199="Yes"),1,0)</f>
        <v>0</v>
      </c>
      <c r="AJ196">
        <f>IF(AND(Rifle!B199=6,Rifle!V199="Yes"),1,0)</f>
        <v>0</v>
      </c>
      <c r="AK196">
        <f>IF(AND(Rifle!B199=7,Rifle!V199="Yes"),1,0)</f>
        <v>0</v>
      </c>
      <c r="AL196">
        <f>IF(AND(Rifle!B199=8,Rifle!V199="Yes"),1,0)</f>
        <v>0</v>
      </c>
      <c r="AN196">
        <f>IF(AND('Sniper Rifle'!B199=1,'Sniper Rifle'!V199="Yes"),1,0)</f>
        <v>0</v>
      </c>
      <c r="AO196">
        <f>IF(AND('Sniper Rifle'!B199=2,'Sniper Rifle'!V199="Yes"),1,0)</f>
        <v>0</v>
      </c>
      <c r="AP196">
        <f>IF(AND('Sniper Rifle'!B199=3,'Sniper Rifle'!V199="Yes"),1,0)</f>
        <v>0</v>
      </c>
      <c r="AQ196">
        <f>IF(AND('Sniper Rifle'!B199=4,'Sniper Rifle'!V199="Yes"),1,0)</f>
        <v>0</v>
      </c>
      <c r="AR196">
        <f>IF(AND('Sniper Rifle'!B199=5,'Sniper Rifle'!V199="Yes"),1,0)</f>
        <v>0</v>
      </c>
      <c r="AS196">
        <f>IF(AND('Sniper Rifle'!B199=6,'Sniper Rifle'!V199="Yes"),1,0)</f>
        <v>0</v>
      </c>
      <c r="AT196">
        <f>IF(AND('Sniper Rifle'!B199=7,'Sniper Rifle'!V199="Yes"),1,0)</f>
        <v>0</v>
      </c>
      <c r="AU196">
        <f>IF(AND('Sniper Rifle'!B199=8,'Sniper Rifle'!V199="Yes"),1,0)</f>
        <v>0</v>
      </c>
      <c r="AW196">
        <f>IF(AND('Spacer Rifle'!B199=1,'Spacer Rifle'!V199="Yes"),1,0)</f>
        <v>0</v>
      </c>
      <c r="AX196">
        <f>IF(AND('Spacer Rifle'!B199=2,'Spacer Rifle'!V199="Yes"),1,0)</f>
        <v>0</v>
      </c>
      <c r="AY196">
        <f>IF(AND('Spacer Rifle'!B199=3,'Spacer Rifle'!V199="Yes"),1,0)</f>
        <v>0</v>
      </c>
      <c r="AZ196">
        <f>IF(AND('Spacer Rifle'!B199=4,'Spacer Rifle'!V199="Yes"),1,0)</f>
        <v>0</v>
      </c>
      <c r="BA196">
        <f>IF(AND('Spacer Rifle'!B199=5,'Spacer Rifle'!V199="Yes"),1,0)</f>
        <v>0</v>
      </c>
      <c r="BB196">
        <f>IF(AND('Spacer Rifle'!B199=6,'Spacer Rifle'!V199="Yes"),1,0)</f>
        <v>0</v>
      </c>
      <c r="BC196">
        <f>IF(AND('Spacer Rifle'!B199=7,'Spacer Rifle'!V199="Yes"),1,0)</f>
        <v>0</v>
      </c>
      <c r="BD196">
        <f>IF(AND('Spacer Rifle'!B199=8,'Spacer Rifle'!V199="Yes"),1,0)</f>
        <v>0</v>
      </c>
      <c r="BF196">
        <f>IF(AND(LMG!B200=1,LMG!V200="Yes"),1,0)</f>
        <v>0</v>
      </c>
      <c r="BG196">
        <f>IF(AND(LMG!B200=2,LMG!V200="Yes"),1,0)</f>
        <v>0</v>
      </c>
      <c r="BH196">
        <f>IF(AND(LMG!B200=3,LMG!V200="Yes"),1,0)</f>
        <v>0</v>
      </c>
      <c r="BI196">
        <f>IF(AND(LMG!B200=4,LMG!V200="Yes"),1,0)</f>
        <v>0</v>
      </c>
      <c r="BJ196">
        <f>IF(AND(LMG!B200=5,LMG!V200="Yes"),1,0)</f>
        <v>0</v>
      </c>
      <c r="BK196">
        <f>IF(AND(LMG!B200=6,LMG!V200="Yes"),1,0)</f>
        <v>0</v>
      </c>
      <c r="BL196">
        <f>IF(AND(LMG!B200=7,LMG!V200="Yes"),1,0)</f>
        <v>0</v>
      </c>
      <c r="BM196">
        <f>IF(AND(LMG!B200=8,LMG!V200="Yes"),1,0)</f>
        <v>0</v>
      </c>
      <c r="BO196">
        <f>IF(AND(Shotgun!B200=1,Shotgun!V200="Yes"),1,0)</f>
        <v>0</v>
      </c>
      <c r="BP196">
        <f>IF(AND(Shotgun!B200=2,Shotgun!V200="Yes"),1,0)</f>
        <v>0</v>
      </c>
      <c r="BQ196">
        <f>IF(AND(Shotgun!B200=3,Shotgun!V200="Yes"),1,0)</f>
        <v>0</v>
      </c>
      <c r="BR196">
        <f>IF(AND(Shotgun!B200=4,Shotgun!V200="Yes"),1,0)</f>
        <v>0</v>
      </c>
      <c r="BS196">
        <f>IF(AND(Shotgun!B200=5,Shotgun!V200="Yes"),1,0)</f>
        <v>0</v>
      </c>
      <c r="BT196">
        <f>IF(AND(Shotgun!B200=6,Shotgun!V200="Yes"),1,0)</f>
        <v>0</v>
      </c>
      <c r="BU196">
        <f>IF(AND(Shotgun!B200=7,Shotgun!V200="Yes"),1,0)</f>
        <v>0</v>
      </c>
      <c r="BV196">
        <f>IF(AND(Shotgun!B200=8,Shotgun!V200="Yes"),1,0)</f>
        <v>0</v>
      </c>
      <c r="BX196">
        <f>IF(AND(Melee!B198=1,Melee!S198="Yes"),1,0)</f>
        <v>0</v>
      </c>
      <c r="BY196">
        <f>IF(AND(Melee!B198=2,Melee!S198="Yes"),1,0)</f>
        <v>0</v>
      </c>
      <c r="BZ196">
        <f>IF(AND(Melee!B198=3,Melee!S198="Yes"),1,0)</f>
        <v>0</v>
      </c>
      <c r="CA196">
        <f>IF(AND(Melee!B198=4,Melee!S198="Yes"),1,0)</f>
        <v>0</v>
      </c>
      <c r="CB196">
        <f>IF(AND(Melee!B198=5,Melee!S198="Yes"),1,0)</f>
        <v>0</v>
      </c>
      <c r="CC196">
        <f>IF(AND(Melee!B198=6,Melee!S198="Yes"),1,0)</f>
        <v>0</v>
      </c>
      <c r="CD196">
        <f>IF(AND(Melee!B198=7,Melee!S198="Yes"),1,0)</f>
        <v>0</v>
      </c>
      <c r="CE196">
        <f>IF(AND(Melee!B198=8,Melee!S198="Yes"),1,0)</f>
        <v>0</v>
      </c>
      <c r="CG196">
        <f>IF(AND(Misc!B197=1,Misc!O197="Yes"),1,0)</f>
        <v>0</v>
      </c>
      <c r="CH196">
        <f>IF(AND(Misc!B197=2,Misc!O197="Yes"),1,0)</f>
        <v>0</v>
      </c>
      <c r="CI196">
        <f>IF(AND(Misc!B197=3,Misc!O197="Yes"),1,0)</f>
        <v>0</v>
      </c>
      <c r="CJ196">
        <f>IF(AND(Misc!B197=4,Misc!O197="Yes"),1,0)</f>
        <v>0</v>
      </c>
      <c r="CK196">
        <f>IF(AND(Misc!B197=5,Misc!O197="Yes"),1,0)</f>
        <v>0</v>
      </c>
      <c r="CL196">
        <f>IF(AND(Misc!B197=6,Misc!O197="Yes"),1,0)</f>
        <v>0</v>
      </c>
      <c r="CM196">
        <f>IF(AND(Misc!B197=7,Misc!O197="Yes"),1,0)</f>
        <v>0</v>
      </c>
      <c r="CN196">
        <f>IF(AND(Misc!B197=8,Misc!O197="Yes"),1,0)</f>
        <v>0</v>
      </c>
    </row>
    <row r="197" spans="4:92">
      <c r="D197">
        <f>IF(AND(Handgun!B200=1,Handgun!V200="Yes"),1,0)</f>
        <v>0</v>
      </c>
      <c r="E197">
        <f>IF(AND(Handgun!B200=2,Handgun!V200="Yes"),1,0)</f>
        <v>0</v>
      </c>
      <c r="F197">
        <f>IF(AND(Handgun!B200=3,Handgun!V200="Yes"),1,0)</f>
        <v>0</v>
      </c>
      <c r="G197">
        <f>IF(AND(Handgun!B200=4,Handgun!V200="Yes"),1,0)</f>
        <v>0</v>
      </c>
      <c r="H197">
        <f>IF(AND(Handgun!B200=5,Handgun!V200="Yes"),1,0)</f>
        <v>0</v>
      </c>
      <c r="I197">
        <f>IF(AND(Handgun!B200=6,Handgun!V200="Yes"),1,0)</f>
        <v>0</v>
      </c>
      <c r="J197">
        <f>IF(AND(Handgun!B200=7,Handgun!V200="Yes"),1,0)</f>
        <v>0</v>
      </c>
      <c r="K197">
        <f>IF(AND(Handgun!B200=8,Handgun!V200="Yes"),1,0)</f>
        <v>0</v>
      </c>
      <c r="M197">
        <f>IF(AND(Revolver!B200=1,Revolver!V200="Yes"),1,0)</f>
        <v>0</v>
      </c>
      <c r="N197">
        <f>IF(AND(Revolver!B200=1,Revolver!V200="Yes"),1,0)</f>
        <v>0</v>
      </c>
      <c r="O197">
        <f>IF(AND(Revolver!B200=1,Revolver!V200="Yes"),1,0)</f>
        <v>0</v>
      </c>
      <c r="P197">
        <f>IF(AND(Revolver!B200=1,Revolver!V200="Yes"),1,0)</f>
        <v>0</v>
      </c>
      <c r="Q197">
        <f>IF(AND(Revolver!B200=5,Revolver!V200="Yes"),1,0)</f>
        <v>0</v>
      </c>
      <c r="R197">
        <f>IF(AND(Revolver!B200=6,Revolver!V200="Yes"),1,0)</f>
        <v>0</v>
      </c>
      <c r="S197">
        <f>IF(AND(Revolver!B200=7,Revolver!V200="Yes"),1,0)</f>
        <v>0</v>
      </c>
      <c r="T197">
        <f>IF(AND(Revolver!B200=8,Revolver!V200="Yes"),1,0)</f>
        <v>0</v>
      </c>
      <c r="V197">
        <f>IF(AND(SMG!B201=1,SMG!V201="Yes"),1,0)</f>
        <v>0</v>
      </c>
      <c r="W197">
        <f>IF(AND(SMG!B201=2,SMG!V201="Yes"),1,0)</f>
        <v>0</v>
      </c>
      <c r="X197">
        <f>IF(AND(SMG!B201=3,SMG!V201="Yes"),1,0)</f>
        <v>0</v>
      </c>
      <c r="Y197">
        <f>IF(AND(SMG!B201=4,SMG!V201="Yes"),1,0)</f>
        <v>0</v>
      </c>
      <c r="Z197">
        <f>IF(AND(SMG!B201=5,SMG!V201="Yes"),1,0)</f>
        <v>0</v>
      </c>
      <c r="AA197">
        <f>IF(AND(SMG!B201=6,SMG!V201="Yes"),1,0)</f>
        <v>0</v>
      </c>
      <c r="AB197">
        <f>IF(AND(SMG!B201=7,SMG!V201="Yes"),1,0)</f>
        <v>0</v>
      </c>
      <c r="AC197">
        <f>IF(AND(SMG!B201=8,SMG!V201="Yes"),1,0)</f>
        <v>0</v>
      </c>
      <c r="AE197">
        <f>IF(AND(Rifle!B200=1,Rifle!V200="Yes"),1,0)</f>
        <v>0</v>
      </c>
      <c r="AF197">
        <f>IF(AND(Rifle!B200=2,Rifle!V200="Yes"),1,0)</f>
        <v>0</v>
      </c>
      <c r="AG197">
        <f>IF(AND(Rifle!B200=3,Rifle!V200="Yes"),1,0)</f>
        <v>0</v>
      </c>
      <c r="AH197">
        <f>IF(AND(Rifle!B200=4,Rifle!V200="Yes"),1,0)</f>
        <v>0</v>
      </c>
      <c r="AI197">
        <f>IF(AND(Rifle!B200=5,Rifle!V200="Yes"),1,0)</f>
        <v>0</v>
      </c>
      <c r="AJ197">
        <f>IF(AND(Rifle!B200=6,Rifle!V200="Yes"),1,0)</f>
        <v>0</v>
      </c>
      <c r="AK197">
        <f>IF(AND(Rifle!B200=7,Rifle!V200="Yes"),1,0)</f>
        <v>0</v>
      </c>
      <c r="AL197">
        <f>IF(AND(Rifle!B200=8,Rifle!V200="Yes"),1,0)</f>
        <v>0</v>
      </c>
      <c r="AN197">
        <f>IF(AND('Sniper Rifle'!B200=1,'Sniper Rifle'!V200="Yes"),1,0)</f>
        <v>0</v>
      </c>
      <c r="AO197">
        <f>IF(AND('Sniper Rifle'!B200=2,'Sniper Rifle'!V200="Yes"),1,0)</f>
        <v>0</v>
      </c>
      <c r="AP197">
        <f>IF(AND('Sniper Rifle'!B200=3,'Sniper Rifle'!V200="Yes"),1,0)</f>
        <v>0</v>
      </c>
      <c r="AQ197">
        <f>IF(AND('Sniper Rifle'!B200=4,'Sniper Rifle'!V200="Yes"),1,0)</f>
        <v>0</v>
      </c>
      <c r="AR197">
        <f>IF(AND('Sniper Rifle'!B200=5,'Sniper Rifle'!V200="Yes"),1,0)</f>
        <v>0</v>
      </c>
      <c r="AS197">
        <f>IF(AND('Sniper Rifle'!B200=6,'Sniper Rifle'!V200="Yes"),1,0)</f>
        <v>0</v>
      </c>
      <c r="AT197">
        <f>IF(AND('Sniper Rifle'!B200=7,'Sniper Rifle'!V200="Yes"),1,0)</f>
        <v>0</v>
      </c>
      <c r="AU197">
        <f>IF(AND('Sniper Rifle'!B200=8,'Sniper Rifle'!V200="Yes"),1,0)</f>
        <v>0</v>
      </c>
      <c r="AW197">
        <f>IF(AND('Spacer Rifle'!B200=1,'Spacer Rifle'!V200="Yes"),1,0)</f>
        <v>0</v>
      </c>
      <c r="AX197">
        <f>IF(AND('Spacer Rifle'!B200=2,'Spacer Rifle'!V200="Yes"),1,0)</f>
        <v>0</v>
      </c>
      <c r="AY197">
        <f>IF(AND('Spacer Rifle'!B200=3,'Spacer Rifle'!V200="Yes"),1,0)</f>
        <v>0</v>
      </c>
      <c r="AZ197">
        <f>IF(AND('Spacer Rifle'!B200=4,'Spacer Rifle'!V200="Yes"),1,0)</f>
        <v>0</v>
      </c>
      <c r="BA197">
        <f>IF(AND('Spacer Rifle'!B200=5,'Spacer Rifle'!V200="Yes"),1,0)</f>
        <v>0</v>
      </c>
      <c r="BB197">
        <f>IF(AND('Spacer Rifle'!B200=6,'Spacer Rifle'!V200="Yes"),1,0)</f>
        <v>0</v>
      </c>
      <c r="BC197">
        <f>IF(AND('Spacer Rifle'!B200=7,'Spacer Rifle'!V200="Yes"),1,0)</f>
        <v>0</v>
      </c>
      <c r="BD197">
        <f>IF(AND('Spacer Rifle'!B200=8,'Spacer Rifle'!V200="Yes"),1,0)</f>
        <v>0</v>
      </c>
      <c r="BF197">
        <f>IF(AND(LMG!B201=1,LMG!V201="Yes"),1,0)</f>
        <v>0</v>
      </c>
      <c r="BG197">
        <f>IF(AND(LMG!B201=2,LMG!V201="Yes"),1,0)</f>
        <v>0</v>
      </c>
      <c r="BH197">
        <f>IF(AND(LMG!B201=3,LMG!V201="Yes"),1,0)</f>
        <v>0</v>
      </c>
      <c r="BI197">
        <f>IF(AND(LMG!B201=4,LMG!V201="Yes"),1,0)</f>
        <v>0</v>
      </c>
      <c r="BJ197">
        <f>IF(AND(LMG!B201=5,LMG!V201="Yes"),1,0)</f>
        <v>0</v>
      </c>
      <c r="BK197">
        <f>IF(AND(LMG!B201=6,LMG!V201="Yes"),1,0)</f>
        <v>0</v>
      </c>
      <c r="BL197">
        <f>IF(AND(LMG!B201=7,LMG!V201="Yes"),1,0)</f>
        <v>0</v>
      </c>
      <c r="BM197">
        <f>IF(AND(LMG!B201=8,LMG!V201="Yes"),1,0)</f>
        <v>0</v>
      </c>
      <c r="BO197">
        <f>IF(AND(Shotgun!B201=1,Shotgun!V201="Yes"),1,0)</f>
        <v>0</v>
      </c>
      <c r="BP197">
        <f>IF(AND(Shotgun!B201=2,Shotgun!V201="Yes"),1,0)</f>
        <v>0</v>
      </c>
      <c r="BQ197">
        <f>IF(AND(Shotgun!B201=3,Shotgun!V201="Yes"),1,0)</f>
        <v>0</v>
      </c>
      <c r="BR197">
        <f>IF(AND(Shotgun!B201=4,Shotgun!V201="Yes"),1,0)</f>
        <v>0</v>
      </c>
      <c r="BS197">
        <f>IF(AND(Shotgun!B201=5,Shotgun!V201="Yes"),1,0)</f>
        <v>0</v>
      </c>
      <c r="BT197">
        <f>IF(AND(Shotgun!B201=6,Shotgun!V201="Yes"),1,0)</f>
        <v>0</v>
      </c>
      <c r="BU197">
        <f>IF(AND(Shotgun!B201=7,Shotgun!V201="Yes"),1,0)</f>
        <v>0</v>
      </c>
      <c r="BV197">
        <f>IF(AND(Shotgun!B201=8,Shotgun!V201="Yes"),1,0)</f>
        <v>0</v>
      </c>
      <c r="BX197">
        <f>IF(AND(Melee!B199=1,Melee!S199="Yes"),1,0)</f>
        <v>0</v>
      </c>
      <c r="BY197">
        <f>IF(AND(Melee!B199=2,Melee!S199="Yes"),1,0)</f>
        <v>0</v>
      </c>
      <c r="BZ197">
        <f>IF(AND(Melee!B199=3,Melee!S199="Yes"),1,0)</f>
        <v>0</v>
      </c>
      <c r="CA197">
        <f>IF(AND(Melee!B199=4,Melee!S199="Yes"),1,0)</f>
        <v>0</v>
      </c>
      <c r="CB197">
        <f>IF(AND(Melee!B199=5,Melee!S199="Yes"),1,0)</f>
        <v>0</v>
      </c>
      <c r="CC197">
        <f>IF(AND(Melee!B199=6,Melee!S199="Yes"),1,0)</f>
        <v>0</v>
      </c>
      <c r="CD197">
        <f>IF(AND(Melee!B199=7,Melee!S199="Yes"),1,0)</f>
        <v>0</v>
      </c>
      <c r="CE197">
        <f>IF(AND(Melee!B199=8,Melee!S199="Yes"),1,0)</f>
        <v>0</v>
      </c>
      <c r="CG197">
        <f>IF(AND(Misc!B198=1,Misc!O198="Yes"),1,0)</f>
        <v>0</v>
      </c>
      <c r="CH197">
        <f>IF(AND(Misc!B198=2,Misc!O198="Yes"),1,0)</f>
        <v>0</v>
      </c>
      <c r="CI197">
        <f>IF(AND(Misc!B198=3,Misc!O198="Yes"),1,0)</f>
        <v>0</v>
      </c>
      <c r="CJ197">
        <f>IF(AND(Misc!B198=4,Misc!O198="Yes"),1,0)</f>
        <v>0</v>
      </c>
      <c r="CK197">
        <f>IF(AND(Misc!B198=5,Misc!O198="Yes"),1,0)</f>
        <v>0</v>
      </c>
      <c r="CL197">
        <f>IF(AND(Misc!B198=6,Misc!O198="Yes"),1,0)</f>
        <v>0</v>
      </c>
      <c r="CM197">
        <f>IF(AND(Misc!B198=7,Misc!O198="Yes"),1,0)</f>
        <v>0</v>
      </c>
      <c r="CN197">
        <f>IF(AND(Misc!B198=8,Misc!O198="Yes"),1,0)</f>
        <v>0</v>
      </c>
    </row>
    <row r="198" spans="4:92">
      <c r="D198">
        <f>IF(AND(Handgun!B201=1,Handgun!V201="Yes"),1,0)</f>
        <v>0</v>
      </c>
      <c r="E198">
        <f>IF(AND(Handgun!B201=2,Handgun!V201="Yes"),1,0)</f>
        <v>0</v>
      </c>
      <c r="F198">
        <f>IF(AND(Handgun!B201=3,Handgun!V201="Yes"),1,0)</f>
        <v>0</v>
      </c>
      <c r="G198">
        <f>IF(AND(Handgun!B201=4,Handgun!V201="Yes"),1,0)</f>
        <v>0</v>
      </c>
      <c r="H198">
        <f>IF(AND(Handgun!B201=5,Handgun!V201="Yes"),1,0)</f>
        <v>0</v>
      </c>
      <c r="I198">
        <f>IF(AND(Handgun!B201=6,Handgun!V201="Yes"),1,0)</f>
        <v>0</v>
      </c>
      <c r="J198">
        <f>IF(AND(Handgun!B201=7,Handgun!V201="Yes"),1,0)</f>
        <v>0</v>
      </c>
      <c r="K198">
        <f>IF(AND(Handgun!B201=8,Handgun!V201="Yes"),1,0)</f>
        <v>0</v>
      </c>
      <c r="M198">
        <f>IF(AND(Revolver!B201=1,Revolver!V201="Yes"),1,0)</f>
        <v>0</v>
      </c>
      <c r="N198">
        <f>IF(AND(Revolver!B201=1,Revolver!V201="Yes"),1,0)</f>
        <v>0</v>
      </c>
      <c r="O198">
        <f>IF(AND(Revolver!B201=1,Revolver!V201="Yes"),1,0)</f>
        <v>0</v>
      </c>
      <c r="P198">
        <f>IF(AND(Revolver!B201=1,Revolver!V201="Yes"),1,0)</f>
        <v>0</v>
      </c>
      <c r="Q198">
        <f>IF(AND(Revolver!B201=5,Revolver!V201="Yes"),1,0)</f>
        <v>0</v>
      </c>
      <c r="R198">
        <f>IF(AND(Revolver!B201=6,Revolver!V201="Yes"),1,0)</f>
        <v>0</v>
      </c>
      <c r="S198">
        <f>IF(AND(Revolver!B201=7,Revolver!V201="Yes"),1,0)</f>
        <v>0</v>
      </c>
      <c r="T198">
        <f>IF(AND(Revolver!B201=8,Revolver!V201="Yes"),1,0)</f>
        <v>0</v>
      </c>
      <c r="V198">
        <f>IF(AND(SMG!B202=1,SMG!V202="Yes"),1,0)</f>
        <v>0</v>
      </c>
      <c r="W198">
        <f>IF(AND(SMG!B202=2,SMG!V202="Yes"),1,0)</f>
        <v>0</v>
      </c>
      <c r="X198">
        <f>IF(AND(SMG!B202=3,SMG!V202="Yes"),1,0)</f>
        <v>0</v>
      </c>
      <c r="Y198">
        <f>IF(AND(SMG!B202=4,SMG!V202="Yes"),1,0)</f>
        <v>0</v>
      </c>
      <c r="Z198">
        <f>IF(AND(SMG!B202=5,SMG!V202="Yes"),1,0)</f>
        <v>0</v>
      </c>
      <c r="AA198">
        <f>IF(AND(SMG!B202=6,SMG!V202="Yes"),1,0)</f>
        <v>0</v>
      </c>
      <c r="AB198">
        <f>IF(AND(SMG!B202=7,SMG!V202="Yes"),1,0)</f>
        <v>0</v>
      </c>
      <c r="AC198">
        <f>IF(AND(SMG!B202=8,SMG!V202="Yes"),1,0)</f>
        <v>0</v>
      </c>
      <c r="AE198">
        <f>IF(AND(Rifle!B201=1,Rifle!V201="Yes"),1,0)</f>
        <v>0</v>
      </c>
      <c r="AF198">
        <f>IF(AND(Rifle!B201=2,Rifle!V201="Yes"),1,0)</f>
        <v>0</v>
      </c>
      <c r="AG198">
        <f>IF(AND(Rifle!B201=3,Rifle!V201="Yes"),1,0)</f>
        <v>0</v>
      </c>
      <c r="AH198">
        <f>IF(AND(Rifle!B201=4,Rifle!V201="Yes"),1,0)</f>
        <v>0</v>
      </c>
      <c r="AI198">
        <f>IF(AND(Rifle!B201=5,Rifle!V201="Yes"),1,0)</f>
        <v>0</v>
      </c>
      <c r="AJ198">
        <f>IF(AND(Rifle!B201=6,Rifle!V201="Yes"),1,0)</f>
        <v>0</v>
      </c>
      <c r="AK198">
        <f>IF(AND(Rifle!B201=7,Rifle!V201="Yes"),1,0)</f>
        <v>0</v>
      </c>
      <c r="AL198">
        <f>IF(AND(Rifle!B201=8,Rifle!V201="Yes"),1,0)</f>
        <v>0</v>
      </c>
      <c r="AN198">
        <f>IF(AND('Sniper Rifle'!B201=1,'Sniper Rifle'!V201="Yes"),1,0)</f>
        <v>0</v>
      </c>
      <c r="AO198">
        <f>IF(AND('Sniper Rifle'!B201=2,'Sniper Rifle'!V201="Yes"),1,0)</f>
        <v>0</v>
      </c>
      <c r="AP198">
        <f>IF(AND('Sniper Rifle'!B201=3,'Sniper Rifle'!V201="Yes"),1,0)</f>
        <v>0</v>
      </c>
      <c r="AQ198">
        <f>IF(AND('Sniper Rifle'!B201=4,'Sniper Rifle'!V201="Yes"),1,0)</f>
        <v>0</v>
      </c>
      <c r="AR198">
        <f>IF(AND('Sniper Rifle'!B201=5,'Sniper Rifle'!V201="Yes"),1,0)</f>
        <v>0</v>
      </c>
      <c r="AS198">
        <f>IF(AND('Sniper Rifle'!B201=6,'Sniper Rifle'!V201="Yes"),1,0)</f>
        <v>0</v>
      </c>
      <c r="AT198">
        <f>IF(AND('Sniper Rifle'!B201=7,'Sniper Rifle'!V201="Yes"),1,0)</f>
        <v>0</v>
      </c>
      <c r="AU198">
        <f>IF(AND('Sniper Rifle'!B201=8,'Sniper Rifle'!V201="Yes"),1,0)</f>
        <v>0</v>
      </c>
      <c r="AW198">
        <f>IF(AND('Spacer Rifle'!B201=1,'Spacer Rifle'!V201="Yes"),1,0)</f>
        <v>0</v>
      </c>
      <c r="AX198">
        <f>IF(AND('Spacer Rifle'!B201=2,'Spacer Rifle'!V201="Yes"),1,0)</f>
        <v>0</v>
      </c>
      <c r="AY198">
        <f>IF(AND('Spacer Rifle'!B201=3,'Spacer Rifle'!V201="Yes"),1,0)</f>
        <v>0</v>
      </c>
      <c r="AZ198">
        <f>IF(AND('Spacer Rifle'!B201=4,'Spacer Rifle'!V201="Yes"),1,0)</f>
        <v>0</v>
      </c>
      <c r="BA198">
        <f>IF(AND('Spacer Rifle'!B201=5,'Spacer Rifle'!V201="Yes"),1,0)</f>
        <v>0</v>
      </c>
      <c r="BB198">
        <f>IF(AND('Spacer Rifle'!B201=6,'Spacer Rifle'!V201="Yes"),1,0)</f>
        <v>0</v>
      </c>
      <c r="BC198">
        <f>IF(AND('Spacer Rifle'!B201=7,'Spacer Rifle'!V201="Yes"),1,0)</f>
        <v>0</v>
      </c>
      <c r="BD198">
        <f>IF(AND('Spacer Rifle'!B201=8,'Spacer Rifle'!V201="Yes"),1,0)</f>
        <v>0</v>
      </c>
      <c r="BF198">
        <f>IF(AND(LMG!B202=1,LMG!V202="Yes"),1,0)</f>
        <v>0</v>
      </c>
      <c r="BG198">
        <f>IF(AND(LMG!B202=2,LMG!V202="Yes"),1,0)</f>
        <v>0</v>
      </c>
      <c r="BH198">
        <f>IF(AND(LMG!B202=3,LMG!V202="Yes"),1,0)</f>
        <v>0</v>
      </c>
      <c r="BI198">
        <f>IF(AND(LMG!B202=4,LMG!V202="Yes"),1,0)</f>
        <v>0</v>
      </c>
      <c r="BJ198">
        <f>IF(AND(LMG!B202=5,LMG!V202="Yes"),1,0)</f>
        <v>0</v>
      </c>
      <c r="BK198">
        <f>IF(AND(LMG!B202=6,LMG!V202="Yes"),1,0)</f>
        <v>0</v>
      </c>
      <c r="BL198">
        <f>IF(AND(LMG!B202=7,LMG!V202="Yes"),1,0)</f>
        <v>0</v>
      </c>
      <c r="BM198">
        <f>IF(AND(LMG!B202=8,LMG!V202="Yes"),1,0)</f>
        <v>0</v>
      </c>
      <c r="BO198">
        <f>IF(AND(Shotgun!B202=1,Shotgun!V202="Yes"),1,0)</f>
        <v>0</v>
      </c>
      <c r="BP198">
        <f>IF(AND(Shotgun!B202=2,Shotgun!V202="Yes"),1,0)</f>
        <v>0</v>
      </c>
      <c r="BQ198">
        <f>IF(AND(Shotgun!B202=3,Shotgun!V202="Yes"),1,0)</f>
        <v>0</v>
      </c>
      <c r="BR198">
        <f>IF(AND(Shotgun!B202=4,Shotgun!V202="Yes"),1,0)</f>
        <v>0</v>
      </c>
      <c r="BS198">
        <f>IF(AND(Shotgun!B202=5,Shotgun!V202="Yes"),1,0)</f>
        <v>0</v>
      </c>
      <c r="BT198">
        <f>IF(AND(Shotgun!B202=6,Shotgun!V202="Yes"),1,0)</f>
        <v>0</v>
      </c>
      <c r="BU198">
        <f>IF(AND(Shotgun!B202=7,Shotgun!V202="Yes"),1,0)</f>
        <v>0</v>
      </c>
      <c r="BV198">
        <f>IF(AND(Shotgun!B202=8,Shotgun!V202="Yes"),1,0)</f>
        <v>0</v>
      </c>
      <c r="BX198">
        <f>IF(AND(Melee!B200=1,Melee!S200="Yes"),1,0)</f>
        <v>0</v>
      </c>
      <c r="BY198">
        <f>IF(AND(Melee!B200=2,Melee!S200="Yes"),1,0)</f>
        <v>0</v>
      </c>
      <c r="BZ198">
        <f>IF(AND(Melee!B200=3,Melee!S200="Yes"),1,0)</f>
        <v>0</v>
      </c>
      <c r="CA198">
        <f>IF(AND(Melee!B200=4,Melee!S200="Yes"),1,0)</f>
        <v>0</v>
      </c>
      <c r="CB198">
        <f>IF(AND(Melee!B200=5,Melee!S200="Yes"),1,0)</f>
        <v>0</v>
      </c>
      <c r="CC198">
        <f>IF(AND(Melee!B200=6,Melee!S200="Yes"),1,0)</f>
        <v>0</v>
      </c>
      <c r="CD198">
        <f>IF(AND(Melee!B200=7,Melee!S200="Yes"),1,0)</f>
        <v>0</v>
      </c>
      <c r="CE198">
        <f>IF(AND(Melee!B200=8,Melee!S200="Yes"),1,0)</f>
        <v>0</v>
      </c>
      <c r="CG198">
        <f>IF(AND(Misc!B199=1,Misc!O199="Yes"),1,0)</f>
        <v>0</v>
      </c>
      <c r="CH198">
        <f>IF(AND(Misc!B199=2,Misc!O199="Yes"),1,0)</f>
        <v>0</v>
      </c>
      <c r="CI198">
        <f>IF(AND(Misc!B199=3,Misc!O199="Yes"),1,0)</f>
        <v>0</v>
      </c>
      <c r="CJ198">
        <f>IF(AND(Misc!B199=4,Misc!O199="Yes"),1,0)</f>
        <v>0</v>
      </c>
      <c r="CK198">
        <f>IF(AND(Misc!B199=5,Misc!O199="Yes"),1,0)</f>
        <v>0</v>
      </c>
      <c r="CL198">
        <f>IF(AND(Misc!B199=6,Misc!O199="Yes"),1,0)</f>
        <v>0</v>
      </c>
      <c r="CM198">
        <f>IF(AND(Misc!B199=7,Misc!O199="Yes"),1,0)</f>
        <v>0</v>
      </c>
      <c r="CN198">
        <f>IF(AND(Misc!B199=8,Misc!O199="Yes"),1,0)</f>
        <v>0</v>
      </c>
    </row>
    <row r="199" spans="4:92">
      <c r="D199">
        <f>IF(AND(Handgun!B202=1,Handgun!V202="Yes"),1,0)</f>
        <v>0</v>
      </c>
      <c r="E199">
        <f>IF(AND(Handgun!B202=2,Handgun!V202="Yes"),1,0)</f>
        <v>0</v>
      </c>
      <c r="F199">
        <f>IF(AND(Handgun!B202=3,Handgun!V202="Yes"),1,0)</f>
        <v>0</v>
      </c>
      <c r="G199">
        <f>IF(AND(Handgun!B202=4,Handgun!V202="Yes"),1,0)</f>
        <v>0</v>
      </c>
      <c r="H199">
        <f>IF(AND(Handgun!B202=5,Handgun!V202="Yes"),1,0)</f>
        <v>0</v>
      </c>
      <c r="I199">
        <f>IF(AND(Handgun!B202=6,Handgun!V202="Yes"),1,0)</f>
        <v>0</v>
      </c>
      <c r="J199">
        <f>IF(AND(Handgun!B202=7,Handgun!V202="Yes"),1,0)</f>
        <v>0</v>
      </c>
      <c r="K199">
        <f>IF(AND(Handgun!B202=8,Handgun!V202="Yes"),1,0)</f>
        <v>0</v>
      </c>
      <c r="M199">
        <f>IF(AND(Revolver!B202=1,Revolver!V202="Yes"),1,0)</f>
        <v>0</v>
      </c>
      <c r="N199">
        <f>IF(AND(Revolver!B202=1,Revolver!V202="Yes"),1,0)</f>
        <v>0</v>
      </c>
      <c r="O199">
        <f>IF(AND(Revolver!B202=1,Revolver!V202="Yes"),1,0)</f>
        <v>0</v>
      </c>
      <c r="P199">
        <f>IF(AND(Revolver!B202=1,Revolver!V202="Yes"),1,0)</f>
        <v>0</v>
      </c>
      <c r="Q199">
        <f>IF(AND(Revolver!B202=5,Revolver!V202="Yes"),1,0)</f>
        <v>0</v>
      </c>
      <c r="R199">
        <f>IF(AND(Revolver!B202=6,Revolver!V202="Yes"),1,0)</f>
        <v>0</v>
      </c>
      <c r="S199">
        <f>IF(AND(Revolver!B202=7,Revolver!V202="Yes"),1,0)</f>
        <v>0</v>
      </c>
      <c r="T199">
        <f>IF(AND(Revolver!B202=8,Revolver!V202="Yes"),1,0)</f>
        <v>0</v>
      </c>
      <c r="V199">
        <f>IF(AND(SMG!B203=1,SMG!V203="Yes"),1,0)</f>
        <v>0</v>
      </c>
      <c r="W199">
        <f>IF(AND(SMG!B203=2,SMG!V203="Yes"),1,0)</f>
        <v>0</v>
      </c>
      <c r="X199">
        <f>IF(AND(SMG!B203=3,SMG!V203="Yes"),1,0)</f>
        <v>0</v>
      </c>
      <c r="Y199">
        <f>IF(AND(SMG!B203=4,SMG!V203="Yes"),1,0)</f>
        <v>0</v>
      </c>
      <c r="Z199">
        <f>IF(AND(SMG!B203=5,SMG!V203="Yes"),1,0)</f>
        <v>0</v>
      </c>
      <c r="AA199">
        <f>IF(AND(SMG!B203=6,SMG!V203="Yes"),1,0)</f>
        <v>0</v>
      </c>
      <c r="AB199">
        <f>IF(AND(SMG!B203=7,SMG!V203="Yes"),1,0)</f>
        <v>0</v>
      </c>
      <c r="AC199">
        <f>IF(AND(SMG!B203=8,SMG!V203="Yes"),1,0)</f>
        <v>0</v>
      </c>
      <c r="AE199">
        <f>IF(AND(Rifle!B202=1,Rifle!V202="Yes"),1,0)</f>
        <v>0</v>
      </c>
      <c r="AF199">
        <f>IF(AND(Rifle!B202=2,Rifle!V202="Yes"),1,0)</f>
        <v>0</v>
      </c>
      <c r="AG199">
        <f>IF(AND(Rifle!B202=3,Rifle!V202="Yes"),1,0)</f>
        <v>0</v>
      </c>
      <c r="AH199">
        <f>IF(AND(Rifle!B202=4,Rifle!V202="Yes"),1,0)</f>
        <v>0</v>
      </c>
      <c r="AI199">
        <f>IF(AND(Rifle!B202=5,Rifle!V202="Yes"),1,0)</f>
        <v>0</v>
      </c>
      <c r="AJ199">
        <f>IF(AND(Rifle!B202=6,Rifle!V202="Yes"),1,0)</f>
        <v>0</v>
      </c>
      <c r="AK199">
        <f>IF(AND(Rifle!B202=7,Rifle!V202="Yes"),1,0)</f>
        <v>0</v>
      </c>
      <c r="AL199">
        <f>IF(AND(Rifle!B202=8,Rifle!V202="Yes"),1,0)</f>
        <v>0</v>
      </c>
      <c r="AN199">
        <f>IF(AND('Sniper Rifle'!B202=1,'Sniper Rifle'!V202="Yes"),1,0)</f>
        <v>0</v>
      </c>
      <c r="AO199">
        <f>IF(AND('Sniper Rifle'!B202=2,'Sniper Rifle'!V202="Yes"),1,0)</f>
        <v>0</v>
      </c>
      <c r="AP199">
        <f>IF(AND('Sniper Rifle'!B202=3,'Sniper Rifle'!V202="Yes"),1,0)</f>
        <v>0</v>
      </c>
      <c r="AQ199">
        <f>IF(AND('Sniper Rifle'!B202=4,'Sniper Rifle'!V202="Yes"),1,0)</f>
        <v>0</v>
      </c>
      <c r="AR199">
        <f>IF(AND('Sniper Rifle'!B202=5,'Sniper Rifle'!V202="Yes"),1,0)</f>
        <v>0</v>
      </c>
      <c r="AS199">
        <f>IF(AND('Sniper Rifle'!B202=6,'Sniper Rifle'!V202="Yes"),1,0)</f>
        <v>0</v>
      </c>
      <c r="AT199">
        <f>IF(AND('Sniper Rifle'!B202=7,'Sniper Rifle'!V202="Yes"),1,0)</f>
        <v>0</v>
      </c>
      <c r="AU199">
        <f>IF(AND('Sniper Rifle'!B202=8,'Sniper Rifle'!V202="Yes"),1,0)</f>
        <v>0</v>
      </c>
      <c r="AW199">
        <f>IF(AND('Spacer Rifle'!B202=1,'Spacer Rifle'!V202="Yes"),1,0)</f>
        <v>0</v>
      </c>
      <c r="AX199">
        <f>IF(AND('Spacer Rifle'!B202=2,'Spacer Rifle'!V202="Yes"),1,0)</f>
        <v>0</v>
      </c>
      <c r="AY199">
        <f>IF(AND('Spacer Rifle'!B202=3,'Spacer Rifle'!V202="Yes"),1,0)</f>
        <v>0</v>
      </c>
      <c r="AZ199">
        <f>IF(AND('Spacer Rifle'!B202=4,'Spacer Rifle'!V202="Yes"),1,0)</f>
        <v>0</v>
      </c>
      <c r="BA199">
        <f>IF(AND('Spacer Rifle'!B202=5,'Spacer Rifle'!V202="Yes"),1,0)</f>
        <v>0</v>
      </c>
      <c r="BB199">
        <f>IF(AND('Spacer Rifle'!B202=6,'Spacer Rifle'!V202="Yes"),1,0)</f>
        <v>0</v>
      </c>
      <c r="BC199">
        <f>IF(AND('Spacer Rifle'!B202=7,'Spacer Rifle'!V202="Yes"),1,0)</f>
        <v>0</v>
      </c>
      <c r="BD199">
        <f>IF(AND('Spacer Rifle'!B202=8,'Spacer Rifle'!V202="Yes"),1,0)</f>
        <v>0</v>
      </c>
      <c r="BF199">
        <f>IF(AND(LMG!B203=1,LMG!V203="Yes"),1,0)</f>
        <v>0</v>
      </c>
      <c r="BG199">
        <f>IF(AND(LMG!B203=2,LMG!V203="Yes"),1,0)</f>
        <v>0</v>
      </c>
      <c r="BH199">
        <f>IF(AND(LMG!B203=3,LMG!V203="Yes"),1,0)</f>
        <v>0</v>
      </c>
      <c r="BI199">
        <f>IF(AND(LMG!B203=4,LMG!V203="Yes"),1,0)</f>
        <v>0</v>
      </c>
      <c r="BJ199">
        <f>IF(AND(LMG!B203=5,LMG!V203="Yes"),1,0)</f>
        <v>0</v>
      </c>
      <c r="BK199">
        <f>IF(AND(LMG!B203=6,LMG!V203="Yes"),1,0)</f>
        <v>0</v>
      </c>
      <c r="BL199">
        <f>IF(AND(LMG!B203=7,LMG!V203="Yes"),1,0)</f>
        <v>0</v>
      </c>
      <c r="BM199">
        <f>IF(AND(LMG!B203=8,LMG!V203="Yes"),1,0)</f>
        <v>0</v>
      </c>
      <c r="BO199">
        <f>IF(AND(Shotgun!B203=1,Shotgun!V203="Yes"),1,0)</f>
        <v>0</v>
      </c>
      <c r="BP199">
        <f>IF(AND(Shotgun!B203=2,Shotgun!V203="Yes"),1,0)</f>
        <v>0</v>
      </c>
      <c r="BQ199">
        <f>IF(AND(Shotgun!B203=3,Shotgun!V203="Yes"),1,0)</f>
        <v>0</v>
      </c>
      <c r="BR199">
        <f>IF(AND(Shotgun!B203=4,Shotgun!V203="Yes"),1,0)</f>
        <v>0</v>
      </c>
      <c r="BS199">
        <f>IF(AND(Shotgun!B203=5,Shotgun!V203="Yes"),1,0)</f>
        <v>0</v>
      </c>
      <c r="BT199">
        <f>IF(AND(Shotgun!B203=6,Shotgun!V203="Yes"),1,0)</f>
        <v>0</v>
      </c>
      <c r="BU199">
        <f>IF(AND(Shotgun!B203=7,Shotgun!V203="Yes"),1,0)</f>
        <v>0</v>
      </c>
      <c r="BV199">
        <f>IF(AND(Shotgun!B203=8,Shotgun!V203="Yes"),1,0)</f>
        <v>0</v>
      </c>
      <c r="BX199">
        <f>IF(AND(Melee!B201=1,Melee!S201="Yes"),1,0)</f>
        <v>0</v>
      </c>
      <c r="BY199">
        <f>IF(AND(Melee!B201=2,Melee!S201="Yes"),1,0)</f>
        <v>0</v>
      </c>
      <c r="BZ199">
        <f>IF(AND(Melee!B201=3,Melee!S201="Yes"),1,0)</f>
        <v>0</v>
      </c>
      <c r="CA199">
        <f>IF(AND(Melee!B201=4,Melee!S201="Yes"),1,0)</f>
        <v>0</v>
      </c>
      <c r="CB199">
        <f>IF(AND(Melee!B201=5,Melee!S201="Yes"),1,0)</f>
        <v>0</v>
      </c>
      <c r="CC199">
        <f>IF(AND(Melee!B201=6,Melee!S201="Yes"),1,0)</f>
        <v>0</v>
      </c>
      <c r="CD199">
        <f>IF(AND(Melee!B201=7,Melee!S201="Yes"),1,0)</f>
        <v>0</v>
      </c>
      <c r="CE199">
        <f>IF(AND(Melee!B201=8,Melee!S201="Yes"),1,0)</f>
        <v>0</v>
      </c>
      <c r="CG199">
        <f>IF(AND(Misc!B200=1,Misc!O200="Yes"),1,0)</f>
        <v>0</v>
      </c>
      <c r="CH199">
        <f>IF(AND(Misc!B200=2,Misc!O200="Yes"),1,0)</f>
        <v>0</v>
      </c>
      <c r="CI199">
        <f>IF(AND(Misc!B200=3,Misc!O200="Yes"),1,0)</f>
        <v>0</v>
      </c>
      <c r="CJ199">
        <f>IF(AND(Misc!B200=4,Misc!O200="Yes"),1,0)</f>
        <v>0</v>
      </c>
      <c r="CK199">
        <f>IF(AND(Misc!B200=5,Misc!O200="Yes"),1,0)</f>
        <v>0</v>
      </c>
      <c r="CL199">
        <f>IF(AND(Misc!B200=6,Misc!O200="Yes"),1,0)</f>
        <v>0</v>
      </c>
      <c r="CM199">
        <f>IF(AND(Misc!B200=7,Misc!O200="Yes"),1,0)</f>
        <v>0</v>
      </c>
      <c r="CN199">
        <f>IF(AND(Misc!B200=8,Misc!O200="Yes"),1,0)</f>
        <v>0</v>
      </c>
    </row>
    <row r="200" spans="4:92">
      <c r="D200">
        <f>IF(AND(Handgun!B203=1,Handgun!V203="Yes"),1,0)</f>
        <v>0</v>
      </c>
      <c r="E200">
        <f>IF(AND(Handgun!B203=2,Handgun!V203="Yes"),1,0)</f>
        <v>0</v>
      </c>
      <c r="F200">
        <f>IF(AND(Handgun!B203=3,Handgun!V203="Yes"),1,0)</f>
        <v>0</v>
      </c>
      <c r="G200">
        <f>IF(AND(Handgun!B203=4,Handgun!V203="Yes"),1,0)</f>
        <v>0</v>
      </c>
      <c r="H200">
        <f>IF(AND(Handgun!B203=5,Handgun!V203="Yes"),1,0)</f>
        <v>0</v>
      </c>
      <c r="I200">
        <f>IF(AND(Handgun!B203=6,Handgun!V203="Yes"),1,0)</f>
        <v>0</v>
      </c>
      <c r="J200">
        <f>IF(AND(Handgun!B203=7,Handgun!V203="Yes"),1,0)</f>
        <v>0</v>
      </c>
      <c r="K200">
        <f>IF(AND(Handgun!B203=8,Handgun!V203="Yes"),1,0)</f>
        <v>0</v>
      </c>
      <c r="M200">
        <f>IF(AND(Revolver!B203=1,Revolver!V203="Yes"),1,0)</f>
        <v>0</v>
      </c>
      <c r="N200">
        <f>IF(AND(Revolver!B203=1,Revolver!V203="Yes"),1,0)</f>
        <v>0</v>
      </c>
      <c r="O200">
        <f>IF(AND(Revolver!B203=1,Revolver!V203="Yes"),1,0)</f>
        <v>0</v>
      </c>
      <c r="P200">
        <f>IF(AND(Revolver!B203=1,Revolver!V203="Yes"),1,0)</f>
        <v>0</v>
      </c>
      <c r="Q200">
        <f>IF(AND(Revolver!B203=5,Revolver!V203="Yes"),1,0)</f>
        <v>0</v>
      </c>
      <c r="R200">
        <f>IF(AND(Revolver!B203=6,Revolver!V203="Yes"),1,0)</f>
        <v>0</v>
      </c>
      <c r="S200">
        <f>IF(AND(Revolver!B203=7,Revolver!V203="Yes"),1,0)</f>
        <v>0</v>
      </c>
      <c r="T200">
        <f>IF(AND(Revolver!B203=8,Revolver!V203="Yes"),1,0)</f>
        <v>0</v>
      </c>
      <c r="V200">
        <f>IF(AND(SMG!B204=1,SMG!V204="Yes"),1,0)</f>
        <v>0</v>
      </c>
      <c r="W200">
        <f>IF(AND(SMG!B204=2,SMG!V204="Yes"),1,0)</f>
        <v>0</v>
      </c>
      <c r="X200">
        <f>IF(AND(SMG!B204=3,SMG!V204="Yes"),1,0)</f>
        <v>0</v>
      </c>
      <c r="Y200">
        <f>IF(AND(SMG!B204=4,SMG!V204="Yes"),1,0)</f>
        <v>0</v>
      </c>
      <c r="Z200">
        <f>IF(AND(SMG!B204=5,SMG!V204="Yes"),1,0)</f>
        <v>0</v>
      </c>
      <c r="AA200">
        <f>IF(AND(SMG!B204=6,SMG!V204="Yes"),1,0)</f>
        <v>0</v>
      </c>
      <c r="AB200">
        <f>IF(AND(SMG!B204=7,SMG!V204="Yes"),1,0)</f>
        <v>0</v>
      </c>
      <c r="AC200">
        <f>IF(AND(SMG!B204=8,SMG!V204="Yes"),1,0)</f>
        <v>0</v>
      </c>
      <c r="AE200">
        <f>IF(AND(Rifle!B203=1,Rifle!V203="Yes"),1,0)</f>
        <v>0</v>
      </c>
      <c r="AF200">
        <f>IF(AND(Rifle!B203=2,Rifle!V203="Yes"),1,0)</f>
        <v>0</v>
      </c>
      <c r="AG200">
        <f>IF(AND(Rifle!B203=3,Rifle!V203="Yes"),1,0)</f>
        <v>0</v>
      </c>
      <c r="AH200">
        <f>IF(AND(Rifle!B203=4,Rifle!V203="Yes"),1,0)</f>
        <v>0</v>
      </c>
      <c r="AI200">
        <f>IF(AND(Rifle!B203=5,Rifle!V203="Yes"),1,0)</f>
        <v>0</v>
      </c>
      <c r="AJ200">
        <f>IF(AND(Rifle!B203=6,Rifle!V203="Yes"),1,0)</f>
        <v>0</v>
      </c>
      <c r="AK200">
        <f>IF(AND(Rifle!B203=7,Rifle!V203="Yes"),1,0)</f>
        <v>0</v>
      </c>
      <c r="AL200">
        <f>IF(AND(Rifle!B203=8,Rifle!V203="Yes"),1,0)</f>
        <v>0</v>
      </c>
      <c r="AN200">
        <f>IF(AND('Sniper Rifle'!B203=1,'Sniper Rifle'!V203="Yes"),1,0)</f>
        <v>0</v>
      </c>
      <c r="AO200">
        <f>IF(AND('Sniper Rifle'!B203=2,'Sniper Rifle'!V203="Yes"),1,0)</f>
        <v>0</v>
      </c>
      <c r="AP200">
        <f>IF(AND('Sniper Rifle'!B203=3,'Sniper Rifle'!V203="Yes"),1,0)</f>
        <v>0</v>
      </c>
      <c r="AQ200">
        <f>IF(AND('Sniper Rifle'!B203=4,'Sniper Rifle'!V203="Yes"),1,0)</f>
        <v>0</v>
      </c>
      <c r="AR200">
        <f>IF(AND('Sniper Rifle'!B203=5,'Sniper Rifle'!V203="Yes"),1,0)</f>
        <v>0</v>
      </c>
      <c r="AS200">
        <f>IF(AND('Sniper Rifle'!B203=6,'Sniper Rifle'!V203="Yes"),1,0)</f>
        <v>0</v>
      </c>
      <c r="AT200">
        <f>IF(AND('Sniper Rifle'!B203=7,'Sniper Rifle'!V203="Yes"),1,0)</f>
        <v>0</v>
      </c>
      <c r="AU200">
        <f>IF(AND('Sniper Rifle'!B203=8,'Sniper Rifle'!V203="Yes"),1,0)</f>
        <v>0</v>
      </c>
      <c r="AW200">
        <f>IF(AND('Spacer Rifle'!B203=1,'Spacer Rifle'!V203="Yes"),1,0)</f>
        <v>0</v>
      </c>
      <c r="AX200">
        <f>IF(AND('Spacer Rifle'!B203=2,'Spacer Rifle'!V203="Yes"),1,0)</f>
        <v>0</v>
      </c>
      <c r="AY200">
        <f>IF(AND('Spacer Rifle'!B203=3,'Spacer Rifle'!V203="Yes"),1,0)</f>
        <v>0</v>
      </c>
      <c r="AZ200">
        <f>IF(AND('Spacer Rifle'!B203=4,'Spacer Rifle'!V203="Yes"),1,0)</f>
        <v>0</v>
      </c>
      <c r="BA200">
        <f>IF(AND('Spacer Rifle'!B203=5,'Spacer Rifle'!V203="Yes"),1,0)</f>
        <v>0</v>
      </c>
      <c r="BB200">
        <f>IF(AND('Spacer Rifle'!B203=6,'Spacer Rifle'!V203="Yes"),1,0)</f>
        <v>0</v>
      </c>
      <c r="BC200">
        <f>IF(AND('Spacer Rifle'!B203=7,'Spacer Rifle'!V203="Yes"),1,0)</f>
        <v>0</v>
      </c>
      <c r="BD200">
        <f>IF(AND('Spacer Rifle'!B203=8,'Spacer Rifle'!V203="Yes"),1,0)</f>
        <v>0</v>
      </c>
      <c r="BF200">
        <f>IF(AND(LMG!B204=1,LMG!V204="Yes"),1,0)</f>
        <v>0</v>
      </c>
      <c r="BG200">
        <f>IF(AND(LMG!B204=2,LMG!V204="Yes"),1,0)</f>
        <v>0</v>
      </c>
      <c r="BH200">
        <f>IF(AND(LMG!B204=3,LMG!V204="Yes"),1,0)</f>
        <v>0</v>
      </c>
      <c r="BI200">
        <f>IF(AND(LMG!B204=4,LMG!V204="Yes"),1,0)</f>
        <v>0</v>
      </c>
      <c r="BJ200">
        <f>IF(AND(LMG!B204=5,LMG!V204="Yes"),1,0)</f>
        <v>0</v>
      </c>
      <c r="BK200">
        <f>IF(AND(LMG!B204=6,LMG!V204="Yes"),1,0)</f>
        <v>0</v>
      </c>
      <c r="BL200">
        <f>IF(AND(LMG!B204=7,LMG!V204="Yes"),1,0)</f>
        <v>0</v>
      </c>
      <c r="BM200">
        <f>IF(AND(LMG!B204=8,LMG!V204="Yes"),1,0)</f>
        <v>0</v>
      </c>
      <c r="BO200">
        <f>IF(AND(Shotgun!B204=1,Shotgun!V204="Yes"),1,0)</f>
        <v>0</v>
      </c>
      <c r="BP200">
        <f>IF(AND(Shotgun!B204=2,Shotgun!V204="Yes"),1,0)</f>
        <v>0</v>
      </c>
      <c r="BQ200">
        <f>IF(AND(Shotgun!B204=3,Shotgun!V204="Yes"),1,0)</f>
        <v>0</v>
      </c>
      <c r="BR200">
        <f>IF(AND(Shotgun!B204=4,Shotgun!V204="Yes"),1,0)</f>
        <v>0</v>
      </c>
      <c r="BS200">
        <f>IF(AND(Shotgun!B204=5,Shotgun!V204="Yes"),1,0)</f>
        <v>0</v>
      </c>
      <c r="BT200">
        <f>IF(AND(Shotgun!B204=6,Shotgun!V204="Yes"),1,0)</f>
        <v>0</v>
      </c>
      <c r="BU200">
        <f>IF(AND(Shotgun!B204=7,Shotgun!V204="Yes"),1,0)</f>
        <v>0</v>
      </c>
      <c r="BV200">
        <f>IF(AND(Shotgun!B204=8,Shotgun!V204="Yes"),1,0)</f>
        <v>0</v>
      </c>
      <c r="BX200">
        <f>IF(AND(Melee!B202=1,Melee!S202="Yes"),1,0)</f>
        <v>0</v>
      </c>
      <c r="BY200">
        <f>IF(AND(Melee!B202=2,Melee!S202="Yes"),1,0)</f>
        <v>0</v>
      </c>
      <c r="BZ200">
        <f>IF(AND(Melee!B202=3,Melee!S202="Yes"),1,0)</f>
        <v>0</v>
      </c>
      <c r="CA200">
        <f>IF(AND(Melee!B202=4,Melee!S202="Yes"),1,0)</f>
        <v>0</v>
      </c>
      <c r="CB200">
        <f>IF(AND(Melee!B202=5,Melee!S202="Yes"),1,0)</f>
        <v>0</v>
      </c>
      <c r="CC200">
        <f>IF(AND(Melee!B202=6,Melee!S202="Yes"),1,0)</f>
        <v>0</v>
      </c>
      <c r="CD200">
        <f>IF(AND(Melee!B202=7,Melee!S202="Yes"),1,0)</f>
        <v>0</v>
      </c>
      <c r="CE200">
        <f>IF(AND(Melee!B202=8,Melee!S202="Yes"),1,0)</f>
        <v>0</v>
      </c>
      <c r="CG200">
        <f>IF(AND(Misc!B201=1,Misc!O201="Yes"),1,0)</f>
        <v>0</v>
      </c>
      <c r="CH200">
        <f>IF(AND(Misc!B201=2,Misc!O201="Yes"),1,0)</f>
        <v>0</v>
      </c>
      <c r="CI200">
        <f>IF(AND(Misc!B201=3,Misc!O201="Yes"),1,0)</f>
        <v>0</v>
      </c>
      <c r="CJ200">
        <f>IF(AND(Misc!B201=4,Misc!O201="Yes"),1,0)</f>
        <v>0</v>
      </c>
      <c r="CK200">
        <f>IF(AND(Misc!B201=5,Misc!O201="Yes"),1,0)</f>
        <v>0</v>
      </c>
      <c r="CL200">
        <f>IF(AND(Misc!B201=6,Misc!O201="Yes"),1,0)</f>
        <v>0</v>
      </c>
      <c r="CM200">
        <f>IF(AND(Misc!B201=7,Misc!O201="Yes"),1,0)</f>
        <v>0</v>
      </c>
      <c r="CN200">
        <f>IF(AND(Misc!B201=8,Misc!O201="Yes"),1,0)</f>
        <v>0</v>
      </c>
    </row>
    <row r="201" spans="4:92">
      <c r="D201">
        <f>IF(AND(Handgun!B204=1,Handgun!V204="Yes"),1,0)</f>
        <v>0</v>
      </c>
      <c r="E201">
        <f>IF(AND(Handgun!B204=2,Handgun!V204="Yes"),1,0)</f>
        <v>0</v>
      </c>
      <c r="F201">
        <f>IF(AND(Handgun!B204=3,Handgun!V204="Yes"),1,0)</f>
        <v>0</v>
      </c>
      <c r="G201">
        <f>IF(AND(Handgun!B204=4,Handgun!V204="Yes"),1,0)</f>
        <v>0</v>
      </c>
      <c r="H201">
        <f>IF(AND(Handgun!B204=5,Handgun!V204="Yes"),1,0)</f>
        <v>0</v>
      </c>
      <c r="I201">
        <f>IF(AND(Handgun!B204=6,Handgun!V204="Yes"),1,0)</f>
        <v>0</v>
      </c>
      <c r="J201">
        <f>IF(AND(Handgun!B204=7,Handgun!V204="Yes"),1,0)</f>
        <v>0</v>
      </c>
      <c r="K201">
        <f>IF(AND(Handgun!B204=8,Handgun!V204="Yes"),1,0)</f>
        <v>0</v>
      </c>
      <c r="M201">
        <f>IF(AND(Revolver!B204=1,Revolver!V204="Yes"),1,0)</f>
        <v>0</v>
      </c>
      <c r="N201">
        <f>IF(AND(Revolver!B204=1,Revolver!V204="Yes"),1,0)</f>
        <v>0</v>
      </c>
      <c r="O201">
        <f>IF(AND(Revolver!B204=1,Revolver!V204="Yes"),1,0)</f>
        <v>0</v>
      </c>
      <c r="P201">
        <f>IF(AND(Revolver!B204=1,Revolver!V204="Yes"),1,0)</f>
        <v>0</v>
      </c>
      <c r="Q201">
        <f>IF(AND(Revolver!B204=5,Revolver!V204="Yes"),1,0)</f>
        <v>0</v>
      </c>
      <c r="R201">
        <f>IF(AND(Revolver!B204=6,Revolver!V204="Yes"),1,0)</f>
        <v>0</v>
      </c>
      <c r="S201">
        <f>IF(AND(Revolver!B204=7,Revolver!V204="Yes"),1,0)</f>
        <v>0</v>
      </c>
      <c r="T201">
        <f>IF(AND(Revolver!B204=8,Revolver!V204="Yes"),1,0)</f>
        <v>0</v>
      </c>
      <c r="V201">
        <f>IF(AND(SMG!B205=1,SMG!V205="Yes"),1,0)</f>
        <v>0</v>
      </c>
      <c r="W201">
        <f>IF(AND(SMG!B205=2,SMG!V205="Yes"),1,0)</f>
        <v>0</v>
      </c>
      <c r="X201">
        <f>IF(AND(SMG!B205=3,SMG!V205="Yes"),1,0)</f>
        <v>0</v>
      </c>
      <c r="Y201">
        <f>IF(AND(SMG!B205=4,SMG!V205="Yes"),1,0)</f>
        <v>0</v>
      </c>
      <c r="Z201">
        <f>IF(AND(SMG!B205=5,SMG!V205="Yes"),1,0)</f>
        <v>0</v>
      </c>
      <c r="AA201">
        <f>IF(AND(SMG!B205=6,SMG!V205="Yes"),1,0)</f>
        <v>0</v>
      </c>
      <c r="AB201">
        <f>IF(AND(SMG!B205=7,SMG!V205="Yes"),1,0)</f>
        <v>0</v>
      </c>
      <c r="AC201">
        <f>IF(AND(SMG!B205=8,SMG!V205="Yes"),1,0)</f>
        <v>0</v>
      </c>
      <c r="AE201">
        <f>IF(AND(Rifle!B204=1,Rifle!V204="Yes"),1,0)</f>
        <v>0</v>
      </c>
      <c r="AF201">
        <f>IF(AND(Rifle!B204=2,Rifle!V204="Yes"),1,0)</f>
        <v>0</v>
      </c>
      <c r="AG201">
        <f>IF(AND(Rifle!B204=3,Rifle!V204="Yes"),1,0)</f>
        <v>0</v>
      </c>
      <c r="AH201">
        <f>IF(AND(Rifle!B204=4,Rifle!V204="Yes"),1,0)</f>
        <v>0</v>
      </c>
      <c r="AI201">
        <f>IF(AND(Rifle!B204=5,Rifle!V204="Yes"),1,0)</f>
        <v>0</v>
      </c>
      <c r="AJ201">
        <f>IF(AND(Rifle!B204=6,Rifle!V204="Yes"),1,0)</f>
        <v>0</v>
      </c>
      <c r="AK201">
        <f>IF(AND(Rifle!B204=7,Rifle!V204="Yes"),1,0)</f>
        <v>0</v>
      </c>
      <c r="AL201">
        <f>IF(AND(Rifle!B204=8,Rifle!V204="Yes"),1,0)</f>
        <v>0</v>
      </c>
      <c r="AN201">
        <f>IF(AND('Sniper Rifle'!B204=1,'Sniper Rifle'!V204="Yes"),1,0)</f>
        <v>0</v>
      </c>
      <c r="AO201">
        <f>IF(AND('Sniper Rifle'!B204=2,'Sniper Rifle'!V204="Yes"),1,0)</f>
        <v>0</v>
      </c>
      <c r="AP201">
        <f>IF(AND('Sniper Rifle'!B204=3,'Sniper Rifle'!V204="Yes"),1,0)</f>
        <v>0</v>
      </c>
      <c r="AQ201">
        <f>IF(AND('Sniper Rifle'!B204=4,'Sniper Rifle'!V204="Yes"),1,0)</f>
        <v>0</v>
      </c>
      <c r="AR201">
        <f>IF(AND('Sniper Rifle'!B204=5,'Sniper Rifle'!V204="Yes"),1,0)</f>
        <v>0</v>
      </c>
      <c r="AS201">
        <f>IF(AND('Sniper Rifle'!B204=6,'Sniper Rifle'!V204="Yes"),1,0)</f>
        <v>0</v>
      </c>
      <c r="AT201">
        <f>IF(AND('Sniper Rifle'!B204=7,'Sniper Rifle'!V204="Yes"),1,0)</f>
        <v>0</v>
      </c>
      <c r="AU201">
        <f>IF(AND('Sniper Rifle'!B204=8,'Sniper Rifle'!V204="Yes"),1,0)</f>
        <v>0</v>
      </c>
      <c r="AW201">
        <f>IF(AND('Spacer Rifle'!B204=1,'Spacer Rifle'!V204="Yes"),1,0)</f>
        <v>0</v>
      </c>
      <c r="AX201">
        <f>IF(AND('Spacer Rifle'!B204=2,'Spacer Rifle'!V204="Yes"),1,0)</f>
        <v>0</v>
      </c>
      <c r="AY201">
        <f>IF(AND('Spacer Rifle'!B204=3,'Spacer Rifle'!V204="Yes"),1,0)</f>
        <v>0</v>
      </c>
      <c r="AZ201">
        <f>IF(AND('Spacer Rifle'!B204=4,'Spacer Rifle'!V204="Yes"),1,0)</f>
        <v>0</v>
      </c>
      <c r="BA201">
        <f>IF(AND('Spacer Rifle'!B204=5,'Spacer Rifle'!V204="Yes"),1,0)</f>
        <v>0</v>
      </c>
      <c r="BB201">
        <f>IF(AND('Spacer Rifle'!B204=6,'Spacer Rifle'!V204="Yes"),1,0)</f>
        <v>0</v>
      </c>
      <c r="BC201">
        <f>IF(AND('Spacer Rifle'!B204=7,'Spacer Rifle'!V204="Yes"),1,0)</f>
        <v>0</v>
      </c>
      <c r="BD201">
        <f>IF(AND('Spacer Rifle'!B204=8,'Spacer Rifle'!V204="Yes"),1,0)</f>
        <v>0</v>
      </c>
      <c r="BF201">
        <f>IF(AND(LMG!B205=1,LMG!V205="Yes"),1,0)</f>
        <v>0</v>
      </c>
      <c r="BG201">
        <f>IF(AND(LMG!B205=2,LMG!V205="Yes"),1,0)</f>
        <v>0</v>
      </c>
      <c r="BH201">
        <f>IF(AND(LMG!B205=3,LMG!V205="Yes"),1,0)</f>
        <v>0</v>
      </c>
      <c r="BI201">
        <f>IF(AND(LMG!B205=4,LMG!V205="Yes"),1,0)</f>
        <v>0</v>
      </c>
      <c r="BJ201">
        <f>IF(AND(LMG!B205=5,LMG!V205="Yes"),1,0)</f>
        <v>0</v>
      </c>
      <c r="BK201">
        <f>IF(AND(LMG!B205=6,LMG!V205="Yes"),1,0)</f>
        <v>0</v>
      </c>
      <c r="BL201">
        <f>IF(AND(LMG!B205=7,LMG!V205="Yes"),1,0)</f>
        <v>0</v>
      </c>
      <c r="BM201">
        <f>IF(AND(LMG!B205=8,LMG!V205="Yes"),1,0)</f>
        <v>0</v>
      </c>
      <c r="BO201">
        <f>IF(AND(Shotgun!B205=1,Shotgun!V205="Yes"),1,0)</f>
        <v>0</v>
      </c>
      <c r="BP201">
        <f>IF(AND(Shotgun!B205=2,Shotgun!V205="Yes"),1,0)</f>
        <v>0</v>
      </c>
      <c r="BQ201">
        <f>IF(AND(Shotgun!B205=3,Shotgun!V205="Yes"),1,0)</f>
        <v>0</v>
      </c>
      <c r="BR201">
        <f>IF(AND(Shotgun!B205=4,Shotgun!V205="Yes"),1,0)</f>
        <v>0</v>
      </c>
      <c r="BS201">
        <f>IF(AND(Shotgun!B205=5,Shotgun!V205="Yes"),1,0)</f>
        <v>0</v>
      </c>
      <c r="BT201">
        <f>IF(AND(Shotgun!B205=6,Shotgun!V205="Yes"),1,0)</f>
        <v>0</v>
      </c>
      <c r="BU201">
        <f>IF(AND(Shotgun!B205=7,Shotgun!V205="Yes"),1,0)</f>
        <v>0</v>
      </c>
      <c r="BV201">
        <f>IF(AND(Shotgun!B205=8,Shotgun!V205="Yes"),1,0)</f>
        <v>0</v>
      </c>
      <c r="BX201">
        <f>IF(AND(Melee!B203=1,Melee!S203="Yes"),1,0)</f>
        <v>0</v>
      </c>
      <c r="BY201">
        <f>IF(AND(Melee!B203=2,Melee!S203="Yes"),1,0)</f>
        <v>0</v>
      </c>
      <c r="BZ201">
        <f>IF(AND(Melee!B203=3,Melee!S203="Yes"),1,0)</f>
        <v>0</v>
      </c>
      <c r="CA201">
        <f>IF(AND(Melee!B203=4,Melee!S203="Yes"),1,0)</f>
        <v>0</v>
      </c>
      <c r="CB201">
        <f>IF(AND(Melee!B203=5,Melee!S203="Yes"),1,0)</f>
        <v>0</v>
      </c>
      <c r="CC201">
        <f>IF(AND(Melee!B203=6,Melee!S203="Yes"),1,0)</f>
        <v>0</v>
      </c>
      <c r="CD201">
        <f>IF(AND(Melee!B203=7,Melee!S203="Yes"),1,0)</f>
        <v>0</v>
      </c>
      <c r="CE201">
        <f>IF(AND(Melee!B203=8,Melee!S203="Yes"),1,0)</f>
        <v>0</v>
      </c>
      <c r="CG201">
        <f>IF(AND(Misc!B202=1,Misc!O202="Yes"),1,0)</f>
        <v>0</v>
      </c>
      <c r="CH201">
        <f>IF(AND(Misc!B202=2,Misc!O202="Yes"),1,0)</f>
        <v>0</v>
      </c>
      <c r="CI201">
        <f>IF(AND(Misc!B202=3,Misc!O202="Yes"),1,0)</f>
        <v>0</v>
      </c>
      <c r="CJ201">
        <f>IF(AND(Misc!B202=4,Misc!O202="Yes"),1,0)</f>
        <v>0</v>
      </c>
      <c r="CK201">
        <f>IF(AND(Misc!B202=5,Misc!O202="Yes"),1,0)</f>
        <v>0</v>
      </c>
      <c r="CL201">
        <f>IF(AND(Misc!B202=6,Misc!O202="Yes"),1,0)</f>
        <v>0</v>
      </c>
      <c r="CM201">
        <f>IF(AND(Misc!B202=7,Misc!O202="Yes"),1,0)</f>
        <v>0</v>
      </c>
      <c r="CN201">
        <f>IF(AND(Misc!B202=8,Misc!O202="Yes"),1,0)</f>
        <v>0</v>
      </c>
    </row>
    <row r="202" spans="4:92">
      <c r="D202">
        <f>IF(AND(Handgun!B205=1,Handgun!V205="Yes"),1,0)</f>
        <v>0</v>
      </c>
      <c r="E202">
        <f>IF(AND(Handgun!B205=2,Handgun!V205="Yes"),1,0)</f>
        <v>0</v>
      </c>
      <c r="F202">
        <f>IF(AND(Handgun!B205=3,Handgun!V205="Yes"),1,0)</f>
        <v>0</v>
      </c>
      <c r="G202">
        <f>IF(AND(Handgun!B205=4,Handgun!V205="Yes"),1,0)</f>
        <v>0</v>
      </c>
      <c r="H202">
        <f>IF(AND(Handgun!B205=5,Handgun!V205="Yes"),1,0)</f>
        <v>0</v>
      </c>
      <c r="I202">
        <f>IF(AND(Handgun!B205=6,Handgun!V205="Yes"),1,0)</f>
        <v>0</v>
      </c>
      <c r="J202">
        <f>IF(AND(Handgun!B205=7,Handgun!V205="Yes"),1,0)</f>
        <v>0</v>
      </c>
      <c r="K202">
        <f>IF(AND(Handgun!B205=8,Handgun!V205="Yes"),1,0)</f>
        <v>0</v>
      </c>
      <c r="M202">
        <f>IF(AND(Revolver!B205=1,Revolver!V205="Yes"),1,0)</f>
        <v>0</v>
      </c>
      <c r="N202">
        <f>IF(AND(Revolver!B205=1,Revolver!V205="Yes"),1,0)</f>
        <v>0</v>
      </c>
      <c r="O202">
        <f>IF(AND(Revolver!B205=1,Revolver!V205="Yes"),1,0)</f>
        <v>0</v>
      </c>
      <c r="P202">
        <f>IF(AND(Revolver!B205=1,Revolver!V205="Yes"),1,0)</f>
        <v>0</v>
      </c>
      <c r="Q202">
        <f>IF(AND(Revolver!B205=5,Revolver!V205="Yes"),1,0)</f>
        <v>0</v>
      </c>
      <c r="R202">
        <f>IF(AND(Revolver!B205=6,Revolver!V205="Yes"),1,0)</f>
        <v>0</v>
      </c>
      <c r="S202">
        <f>IF(AND(Revolver!B205=7,Revolver!V205="Yes"),1,0)</f>
        <v>0</v>
      </c>
      <c r="T202">
        <f>IF(AND(Revolver!B205=8,Revolver!V205="Yes"),1,0)</f>
        <v>0</v>
      </c>
      <c r="V202">
        <f>IF(AND(SMG!B206=1,SMG!V206="Yes"),1,0)</f>
        <v>0</v>
      </c>
      <c r="W202">
        <f>IF(AND(SMG!B206=2,SMG!V206="Yes"),1,0)</f>
        <v>0</v>
      </c>
      <c r="X202">
        <f>IF(AND(SMG!B206=3,SMG!V206="Yes"),1,0)</f>
        <v>0</v>
      </c>
      <c r="Y202">
        <f>IF(AND(SMG!B206=4,SMG!V206="Yes"),1,0)</f>
        <v>0</v>
      </c>
      <c r="Z202">
        <f>IF(AND(SMG!B206=5,SMG!V206="Yes"),1,0)</f>
        <v>0</v>
      </c>
      <c r="AA202">
        <f>IF(AND(SMG!B206=6,SMG!V206="Yes"),1,0)</f>
        <v>0</v>
      </c>
      <c r="AB202">
        <f>IF(AND(SMG!B206=7,SMG!V206="Yes"),1,0)</f>
        <v>0</v>
      </c>
      <c r="AC202">
        <f>IF(AND(SMG!B206=8,SMG!V206="Yes"),1,0)</f>
        <v>0</v>
      </c>
      <c r="AE202">
        <f>IF(AND(Rifle!B205=1,Rifle!V205="Yes"),1,0)</f>
        <v>0</v>
      </c>
      <c r="AF202">
        <f>IF(AND(Rifle!B205=2,Rifle!V205="Yes"),1,0)</f>
        <v>0</v>
      </c>
      <c r="AG202">
        <f>IF(AND(Rifle!B205=3,Rifle!V205="Yes"),1,0)</f>
        <v>0</v>
      </c>
      <c r="AH202">
        <f>IF(AND(Rifle!B205=4,Rifle!V205="Yes"),1,0)</f>
        <v>0</v>
      </c>
      <c r="AI202">
        <f>IF(AND(Rifle!B205=5,Rifle!V205="Yes"),1,0)</f>
        <v>0</v>
      </c>
      <c r="AJ202">
        <f>IF(AND(Rifle!B205=6,Rifle!V205="Yes"),1,0)</f>
        <v>0</v>
      </c>
      <c r="AK202">
        <f>IF(AND(Rifle!B205=7,Rifle!V205="Yes"),1,0)</f>
        <v>0</v>
      </c>
      <c r="AL202">
        <f>IF(AND(Rifle!B205=8,Rifle!V205="Yes"),1,0)</f>
        <v>0</v>
      </c>
      <c r="AN202">
        <f>IF(AND('Sniper Rifle'!B205=1,'Sniper Rifle'!V205="Yes"),1,0)</f>
        <v>0</v>
      </c>
      <c r="AO202">
        <f>IF(AND('Sniper Rifle'!B205=2,'Sniper Rifle'!V205="Yes"),1,0)</f>
        <v>0</v>
      </c>
      <c r="AP202">
        <f>IF(AND('Sniper Rifle'!B205=3,'Sniper Rifle'!V205="Yes"),1,0)</f>
        <v>0</v>
      </c>
      <c r="AQ202">
        <f>IF(AND('Sniper Rifle'!B205=4,'Sniper Rifle'!V205="Yes"),1,0)</f>
        <v>0</v>
      </c>
      <c r="AR202">
        <f>IF(AND('Sniper Rifle'!B205=5,'Sniper Rifle'!V205="Yes"),1,0)</f>
        <v>0</v>
      </c>
      <c r="AS202">
        <f>IF(AND('Sniper Rifle'!B205=6,'Sniper Rifle'!V205="Yes"),1,0)</f>
        <v>0</v>
      </c>
      <c r="AT202">
        <f>IF(AND('Sniper Rifle'!B205=7,'Sniper Rifle'!V205="Yes"),1,0)</f>
        <v>0</v>
      </c>
      <c r="AU202">
        <f>IF(AND('Sniper Rifle'!B205=8,'Sniper Rifle'!V205="Yes"),1,0)</f>
        <v>0</v>
      </c>
      <c r="AW202">
        <f>IF(AND('Spacer Rifle'!B205=1,'Spacer Rifle'!V205="Yes"),1,0)</f>
        <v>0</v>
      </c>
      <c r="AX202">
        <f>IF(AND('Spacer Rifle'!B205=2,'Spacer Rifle'!V205="Yes"),1,0)</f>
        <v>0</v>
      </c>
      <c r="AY202">
        <f>IF(AND('Spacer Rifle'!B205=3,'Spacer Rifle'!V205="Yes"),1,0)</f>
        <v>0</v>
      </c>
      <c r="AZ202">
        <f>IF(AND('Spacer Rifle'!B205=4,'Spacer Rifle'!V205="Yes"),1,0)</f>
        <v>0</v>
      </c>
      <c r="BA202">
        <f>IF(AND('Spacer Rifle'!B205=5,'Spacer Rifle'!V205="Yes"),1,0)</f>
        <v>0</v>
      </c>
      <c r="BB202">
        <f>IF(AND('Spacer Rifle'!B205=6,'Spacer Rifle'!V205="Yes"),1,0)</f>
        <v>0</v>
      </c>
      <c r="BC202">
        <f>IF(AND('Spacer Rifle'!B205=7,'Spacer Rifle'!V205="Yes"),1,0)</f>
        <v>0</v>
      </c>
      <c r="BD202">
        <f>IF(AND('Spacer Rifle'!B205=8,'Spacer Rifle'!V205="Yes"),1,0)</f>
        <v>0</v>
      </c>
      <c r="BF202">
        <f>IF(AND(LMG!B206=1,LMG!V206="Yes"),1,0)</f>
        <v>0</v>
      </c>
      <c r="BG202">
        <f>IF(AND(LMG!B206=2,LMG!V206="Yes"),1,0)</f>
        <v>0</v>
      </c>
      <c r="BH202">
        <f>IF(AND(LMG!B206=3,LMG!V206="Yes"),1,0)</f>
        <v>0</v>
      </c>
      <c r="BI202">
        <f>IF(AND(LMG!B206=4,LMG!V206="Yes"),1,0)</f>
        <v>0</v>
      </c>
      <c r="BJ202">
        <f>IF(AND(LMG!B206=5,LMG!V206="Yes"),1,0)</f>
        <v>0</v>
      </c>
      <c r="BK202">
        <f>IF(AND(LMG!B206=6,LMG!V206="Yes"),1,0)</f>
        <v>0</v>
      </c>
      <c r="BL202">
        <f>IF(AND(LMG!B206=7,LMG!V206="Yes"),1,0)</f>
        <v>0</v>
      </c>
      <c r="BM202">
        <f>IF(AND(LMG!B206=8,LMG!V206="Yes"),1,0)</f>
        <v>0</v>
      </c>
      <c r="BO202">
        <f>IF(AND(Shotgun!B206=1,Shotgun!V206="Yes"),1,0)</f>
        <v>0</v>
      </c>
      <c r="BP202">
        <f>IF(AND(Shotgun!B206=2,Shotgun!V206="Yes"),1,0)</f>
        <v>0</v>
      </c>
      <c r="BQ202">
        <f>IF(AND(Shotgun!B206=3,Shotgun!V206="Yes"),1,0)</f>
        <v>0</v>
      </c>
      <c r="BR202">
        <f>IF(AND(Shotgun!B206=4,Shotgun!V206="Yes"),1,0)</f>
        <v>0</v>
      </c>
      <c r="BS202">
        <f>IF(AND(Shotgun!B206=5,Shotgun!V206="Yes"),1,0)</f>
        <v>0</v>
      </c>
      <c r="BT202">
        <f>IF(AND(Shotgun!B206=6,Shotgun!V206="Yes"),1,0)</f>
        <v>0</v>
      </c>
      <c r="BU202">
        <f>IF(AND(Shotgun!B206=7,Shotgun!V206="Yes"),1,0)</f>
        <v>0</v>
      </c>
      <c r="BV202">
        <f>IF(AND(Shotgun!B206=8,Shotgun!V206="Yes"),1,0)</f>
        <v>0</v>
      </c>
      <c r="BX202">
        <f>IF(AND(Melee!B204=1,Melee!S204="Yes"),1,0)</f>
        <v>0</v>
      </c>
      <c r="BY202">
        <f>IF(AND(Melee!B204=2,Melee!S204="Yes"),1,0)</f>
        <v>0</v>
      </c>
      <c r="BZ202">
        <f>IF(AND(Melee!B204=3,Melee!S204="Yes"),1,0)</f>
        <v>0</v>
      </c>
      <c r="CA202">
        <f>IF(AND(Melee!B204=4,Melee!S204="Yes"),1,0)</f>
        <v>0</v>
      </c>
      <c r="CB202">
        <f>IF(AND(Melee!B204=5,Melee!S204="Yes"),1,0)</f>
        <v>0</v>
      </c>
      <c r="CC202">
        <f>IF(AND(Melee!B204=6,Melee!S204="Yes"),1,0)</f>
        <v>0</v>
      </c>
      <c r="CD202">
        <f>IF(AND(Melee!B204=7,Melee!S204="Yes"),1,0)</f>
        <v>0</v>
      </c>
      <c r="CE202">
        <f>IF(AND(Melee!B204=8,Melee!S204="Yes"),1,0)</f>
        <v>0</v>
      </c>
      <c r="CG202">
        <f>IF(AND(Misc!B203=1,Misc!O203="Yes"),1,0)</f>
        <v>0</v>
      </c>
      <c r="CH202">
        <f>IF(AND(Misc!B203=2,Misc!O203="Yes"),1,0)</f>
        <v>0</v>
      </c>
      <c r="CI202">
        <f>IF(AND(Misc!B203=3,Misc!O203="Yes"),1,0)</f>
        <v>0</v>
      </c>
      <c r="CJ202">
        <f>IF(AND(Misc!B203=4,Misc!O203="Yes"),1,0)</f>
        <v>0</v>
      </c>
      <c r="CK202">
        <f>IF(AND(Misc!B203=5,Misc!O203="Yes"),1,0)</f>
        <v>0</v>
      </c>
      <c r="CL202">
        <f>IF(AND(Misc!B203=6,Misc!O203="Yes"),1,0)</f>
        <v>0</v>
      </c>
      <c r="CM202">
        <f>IF(AND(Misc!B203=7,Misc!O203="Yes"),1,0)</f>
        <v>0</v>
      </c>
      <c r="CN202">
        <f>IF(AND(Misc!B203=8,Misc!O203="Yes"),1,0)</f>
        <v>0</v>
      </c>
    </row>
    <row r="203" spans="4:92">
      <c r="D203">
        <f>IF(AND(Handgun!B206=1,Handgun!V206="Yes"),1,0)</f>
        <v>0</v>
      </c>
      <c r="E203">
        <f>IF(AND(Handgun!B206=2,Handgun!V206="Yes"),1,0)</f>
        <v>0</v>
      </c>
      <c r="F203">
        <f>IF(AND(Handgun!B206=3,Handgun!V206="Yes"),1,0)</f>
        <v>0</v>
      </c>
      <c r="G203">
        <f>IF(AND(Handgun!B206=4,Handgun!V206="Yes"),1,0)</f>
        <v>0</v>
      </c>
      <c r="H203">
        <f>IF(AND(Handgun!B206=5,Handgun!V206="Yes"),1,0)</f>
        <v>0</v>
      </c>
      <c r="I203">
        <f>IF(AND(Handgun!B206=6,Handgun!V206="Yes"),1,0)</f>
        <v>0</v>
      </c>
      <c r="J203">
        <f>IF(AND(Handgun!B206=7,Handgun!V206="Yes"),1,0)</f>
        <v>0</v>
      </c>
      <c r="K203">
        <f>IF(AND(Handgun!B206=8,Handgun!V206="Yes"),1,0)</f>
        <v>0</v>
      </c>
      <c r="M203">
        <f>IF(AND(Revolver!B206=1,Revolver!V206="Yes"),1,0)</f>
        <v>0</v>
      </c>
      <c r="N203">
        <f>IF(AND(Revolver!B206=1,Revolver!V206="Yes"),1,0)</f>
        <v>0</v>
      </c>
      <c r="O203">
        <f>IF(AND(Revolver!B206=1,Revolver!V206="Yes"),1,0)</f>
        <v>0</v>
      </c>
      <c r="P203">
        <f>IF(AND(Revolver!B206=1,Revolver!V206="Yes"),1,0)</f>
        <v>0</v>
      </c>
      <c r="Q203">
        <f>IF(AND(Revolver!B206=5,Revolver!V206="Yes"),1,0)</f>
        <v>0</v>
      </c>
      <c r="R203">
        <f>IF(AND(Revolver!B206=6,Revolver!V206="Yes"),1,0)</f>
        <v>0</v>
      </c>
      <c r="S203">
        <f>IF(AND(Revolver!B206=7,Revolver!V206="Yes"),1,0)</f>
        <v>0</v>
      </c>
      <c r="T203">
        <f>IF(AND(Revolver!B206=8,Revolver!V206="Yes"),1,0)</f>
        <v>0</v>
      </c>
      <c r="V203">
        <f>IF(AND(SMG!B207=1,SMG!V207="Yes"),1,0)</f>
        <v>0</v>
      </c>
      <c r="W203">
        <f>IF(AND(SMG!B207=2,SMG!V207="Yes"),1,0)</f>
        <v>0</v>
      </c>
      <c r="X203">
        <f>IF(AND(SMG!B207=3,SMG!V207="Yes"),1,0)</f>
        <v>0</v>
      </c>
      <c r="Y203">
        <f>IF(AND(SMG!B207=4,SMG!V207="Yes"),1,0)</f>
        <v>0</v>
      </c>
      <c r="Z203">
        <f>IF(AND(SMG!B207=5,SMG!V207="Yes"),1,0)</f>
        <v>0</v>
      </c>
      <c r="AA203">
        <f>IF(AND(SMG!B207=6,SMG!V207="Yes"),1,0)</f>
        <v>0</v>
      </c>
      <c r="AB203">
        <f>IF(AND(SMG!B207=7,SMG!V207="Yes"),1,0)</f>
        <v>0</v>
      </c>
      <c r="AC203">
        <f>IF(AND(SMG!B207=8,SMG!V207="Yes"),1,0)</f>
        <v>0</v>
      </c>
      <c r="AE203">
        <f>IF(AND(Rifle!B206=1,Rifle!V206="Yes"),1,0)</f>
        <v>0</v>
      </c>
      <c r="AF203">
        <f>IF(AND(Rifle!B206=2,Rifle!V206="Yes"),1,0)</f>
        <v>0</v>
      </c>
      <c r="AG203">
        <f>IF(AND(Rifle!B206=3,Rifle!V206="Yes"),1,0)</f>
        <v>0</v>
      </c>
      <c r="AH203">
        <f>IF(AND(Rifle!B206=4,Rifle!V206="Yes"),1,0)</f>
        <v>0</v>
      </c>
      <c r="AI203">
        <f>IF(AND(Rifle!B206=5,Rifle!V206="Yes"),1,0)</f>
        <v>0</v>
      </c>
      <c r="AJ203">
        <f>IF(AND(Rifle!B206=6,Rifle!V206="Yes"),1,0)</f>
        <v>0</v>
      </c>
      <c r="AK203">
        <f>IF(AND(Rifle!B206=7,Rifle!V206="Yes"),1,0)</f>
        <v>0</v>
      </c>
      <c r="AL203">
        <f>IF(AND(Rifle!B206=8,Rifle!V206="Yes"),1,0)</f>
        <v>0</v>
      </c>
      <c r="AN203">
        <f>IF(AND('Sniper Rifle'!B206=1,'Sniper Rifle'!V206="Yes"),1,0)</f>
        <v>0</v>
      </c>
      <c r="AO203">
        <f>IF(AND('Sniper Rifle'!B206=2,'Sniper Rifle'!V206="Yes"),1,0)</f>
        <v>0</v>
      </c>
      <c r="AP203">
        <f>IF(AND('Sniper Rifle'!B206=3,'Sniper Rifle'!V206="Yes"),1,0)</f>
        <v>0</v>
      </c>
      <c r="AQ203">
        <f>IF(AND('Sniper Rifle'!B206=4,'Sniper Rifle'!V206="Yes"),1,0)</f>
        <v>0</v>
      </c>
      <c r="AR203">
        <f>IF(AND('Sniper Rifle'!B206=5,'Sniper Rifle'!V206="Yes"),1,0)</f>
        <v>0</v>
      </c>
      <c r="AS203">
        <f>IF(AND('Sniper Rifle'!B206=6,'Sniper Rifle'!V206="Yes"),1,0)</f>
        <v>0</v>
      </c>
      <c r="AT203">
        <f>IF(AND('Sniper Rifle'!B206=7,'Sniper Rifle'!V206="Yes"),1,0)</f>
        <v>0</v>
      </c>
      <c r="AU203">
        <f>IF(AND('Sniper Rifle'!B206=8,'Sniper Rifle'!V206="Yes"),1,0)</f>
        <v>0</v>
      </c>
      <c r="AW203">
        <f>IF(AND('Spacer Rifle'!B206=1,'Spacer Rifle'!V206="Yes"),1,0)</f>
        <v>0</v>
      </c>
      <c r="AX203">
        <f>IF(AND('Spacer Rifle'!B206=2,'Spacer Rifle'!V206="Yes"),1,0)</f>
        <v>0</v>
      </c>
      <c r="AY203">
        <f>IF(AND('Spacer Rifle'!B206=3,'Spacer Rifle'!V206="Yes"),1,0)</f>
        <v>0</v>
      </c>
      <c r="AZ203">
        <f>IF(AND('Spacer Rifle'!B206=4,'Spacer Rifle'!V206="Yes"),1,0)</f>
        <v>0</v>
      </c>
      <c r="BA203">
        <f>IF(AND('Spacer Rifle'!B206=5,'Spacer Rifle'!V206="Yes"),1,0)</f>
        <v>0</v>
      </c>
      <c r="BB203">
        <f>IF(AND('Spacer Rifle'!B206=6,'Spacer Rifle'!V206="Yes"),1,0)</f>
        <v>0</v>
      </c>
      <c r="BC203">
        <f>IF(AND('Spacer Rifle'!B206=7,'Spacer Rifle'!V206="Yes"),1,0)</f>
        <v>0</v>
      </c>
      <c r="BD203">
        <f>IF(AND('Spacer Rifle'!B206=8,'Spacer Rifle'!V206="Yes"),1,0)</f>
        <v>0</v>
      </c>
      <c r="BF203">
        <f>IF(AND(LMG!B207=1,LMG!V207="Yes"),1,0)</f>
        <v>0</v>
      </c>
      <c r="BG203">
        <f>IF(AND(LMG!B207=2,LMG!V207="Yes"),1,0)</f>
        <v>0</v>
      </c>
      <c r="BH203">
        <f>IF(AND(LMG!B207=3,LMG!V207="Yes"),1,0)</f>
        <v>0</v>
      </c>
      <c r="BI203">
        <f>IF(AND(LMG!B207=4,LMG!V207="Yes"),1,0)</f>
        <v>0</v>
      </c>
      <c r="BJ203">
        <f>IF(AND(LMG!B207=5,LMG!V207="Yes"),1,0)</f>
        <v>0</v>
      </c>
      <c r="BK203">
        <f>IF(AND(LMG!B207=6,LMG!V207="Yes"),1,0)</f>
        <v>0</v>
      </c>
      <c r="BL203">
        <f>IF(AND(LMG!B207=7,LMG!V207="Yes"),1,0)</f>
        <v>0</v>
      </c>
      <c r="BM203">
        <f>IF(AND(LMG!B207=8,LMG!V207="Yes"),1,0)</f>
        <v>0</v>
      </c>
      <c r="BO203">
        <f>IF(AND(Shotgun!B207=1,Shotgun!V207="Yes"),1,0)</f>
        <v>0</v>
      </c>
      <c r="BP203">
        <f>IF(AND(Shotgun!B207=2,Shotgun!V207="Yes"),1,0)</f>
        <v>0</v>
      </c>
      <c r="BQ203">
        <f>IF(AND(Shotgun!B207=3,Shotgun!V207="Yes"),1,0)</f>
        <v>0</v>
      </c>
      <c r="BR203">
        <f>IF(AND(Shotgun!B207=4,Shotgun!V207="Yes"),1,0)</f>
        <v>0</v>
      </c>
      <c r="BS203">
        <f>IF(AND(Shotgun!B207=5,Shotgun!V207="Yes"),1,0)</f>
        <v>0</v>
      </c>
      <c r="BT203">
        <f>IF(AND(Shotgun!B207=6,Shotgun!V207="Yes"),1,0)</f>
        <v>0</v>
      </c>
      <c r="BU203">
        <f>IF(AND(Shotgun!B207=7,Shotgun!V207="Yes"),1,0)</f>
        <v>0</v>
      </c>
      <c r="BV203">
        <f>IF(AND(Shotgun!B207=8,Shotgun!V207="Yes"),1,0)</f>
        <v>0</v>
      </c>
      <c r="BX203">
        <f>IF(AND(Melee!B205=1,Melee!S205="Yes"),1,0)</f>
        <v>0</v>
      </c>
      <c r="BY203">
        <f>IF(AND(Melee!B205=2,Melee!S205="Yes"),1,0)</f>
        <v>0</v>
      </c>
      <c r="BZ203">
        <f>IF(AND(Melee!B205=3,Melee!S205="Yes"),1,0)</f>
        <v>0</v>
      </c>
      <c r="CA203">
        <f>IF(AND(Melee!B205=4,Melee!S205="Yes"),1,0)</f>
        <v>0</v>
      </c>
      <c r="CB203">
        <f>IF(AND(Melee!B205=5,Melee!S205="Yes"),1,0)</f>
        <v>0</v>
      </c>
      <c r="CC203">
        <f>IF(AND(Melee!B205=6,Melee!S205="Yes"),1,0)</f>
        <v>0</v>
      </c>
      <c r="CD203">
        <f>IF(AND(Melee!B205=7,Melee!S205="Yes"),1,0)</f>
        <v>0</v>
      </c>
      <c r="CE203">
        <f>IF(AND(Melee!B205=8,Melee!S205="Yes"),1,0)</f>
        <v>0</v>
      </c>
      <c r="CG203">
        <f>IF(AND(Misc!B204=1,Misc!O204="Yes"),1,0)</f>
        <v>0</v>
      </c>
      <c r="CH203">
        <f>IF(AND(Misc!B204=2,Misc!O204="Yes"),1,0)</f>
        <v>0</v>
      </c>
      <c r="CI203">
        <f>IF(AND(Misc!B204=3,Misc!O204="Yes"),1,0)</f>
        <v>0</v>
      </c>
      <c r="CJ203">
        <f>IF(AND(Misc!B204=4,Misc!O204="Yes"),1,0)</f>
        <v>0</v>
      </c>
      <c r="CK203">
        <f>IF(AND(Misc!B204=5,Misc!O204="Yes"),1,0)</f>
        <v>0</v>
      </c>
      <c r="CL203">
        <f>IF(AND(Misc!B204=6,Misc!O204="Yes"),1,0)</f>
        <v>0</v>
      </c>
      <c r="CM203">
        <f>IF(AND(Misc!B204=7,Misc!O204="Yes"),1,0)</f>
        <v>0</v>
      </c>
      <c r="CN203">
        <f>IF(AND(Misc!B204=8,Misc!O204="Yes"),1,0)</f>
        <v>0</v>
      </c>
    </row>
    <row r="204" spans="4:92">
      <c r="D204">
        <f>IF(AND(Handgun!B207=1,Handgun!V207="Yes"),1,0)</f>
        <v>0</v>
      </c>
      <c r="E204">
        <f>IF(AND(Handgun!B207=2,Handgun!V207="Yes"),1,0)</f>
        <v>0</v>
      </c>
      <c r="F204">
        <f>IF(AND(Handgun!B207=3,Handgun!V207="Yes"),1,0)</f>
        <v>0</v>
      </c>
      <c r="G204">
        <f>IF(AND(Handgun!B207=4,Handgun!V207="Yes"),1,0)</f>
        <v>0</v>
      </c>
      <c r="H204">
        <f>IF(AND(Handgun!B207=5,Handgun!V207="Yes"),1,0)</f>
        <v>0</v>
      </c>
      <c r="I204">
        <f>IF(AND(Handgun!B207=6,Handgun!V207="Yes"),1,0)</f>
        <v>0</v>
      </c>
      <c r="J204">
        <f>IF(AND(Handgun!B207=7,Handgun!V207="Yes"),1,0)</f>
        <v>0</v>
      </c>
      <c r="K204">
        <f>IF(AND(Handgun!B207=8,Handgun!V207="Yes"),1,0)</f>
        <v>0</v>
      </c>
      <c r="M204">
        <f>IF(AND(Revolver!B207=1,Revolver!V207="Yes"),1,0)</f>
        <v>0</v>
      </c>
      <c r="N204">
        <f>IF(AND(Revolver!B207=1,Revolver!V207="Yes"),1,0)</f>
        <v>0</v>
      </c>
      <c r="O204">
        <f>IF(AND(Revolver!B207=1,Revolver!V207="Yes"),1,0)</f>
        <v>0</v>
      </c>
      <c r="P204">
        <f>IF(AND(Revolver!B207=1,Revolver!V207="Yes"),1,0)</f>
        <v>0</v>
      </c>
      <c r="Q204">
        <f>IF(AND(Revolver!B207=5,Revolver!V207="Yes"),1,0)</f>
        <v>0</v>
      </c>
      <c r="R204">
        <f>IF(AND(Revolver!B207=6,Revolver!V207="Yes"),1,0)</f>
        <v>0</v>
      </c>
      <c r="S204">
        <f>IF(AND(Revolver!B207=7,Revolver!V207="Yes"),1,0)</f>
        <v>0</v>
      </c>
      <c r="T204">
        <f>IF(AND(Revolver!B207=8,Revolver!V207="Yes"),1,0)</f>
        <v>0</v>
      </c>
      <c r="V204">
        <f>IF(AND(SMG!B208=1,SMG!V208="Yes"),1,0)</f>
        <v>0</v>
      </c>
      <c r="W204">
        <f>IF(AND(SMG!B208=2,SMG!V208="Yes"),1,0)</f>
        <v>0</v>
      </c>
      <c r="X204">
        <f>IF(AND(SMG!B208=3,SMG!V208="Yes"),1,0)</f>
        <v>0</v>
      </c>
      <c r="Y204">
        <f>IF(AND(SMG!B208=4,SMG!V208="Yes"),1,0)</f>
        <v>0</v>
      </c>
      <c r="Z204">
        <f>IF(AND(SMG!B208=5,SMG!V208="Yes"),1,0)</f>
        <v>0</v>
      </c>
      <c r="AA204">
        <f>IF(AND(SMG!B208=6,SMG!V208="Yes"),1,0)</f>
        <v>0</v>
      </c>
      <c r="AB204">
        <f>IF(AND(SMG!B208=7,SMG!V208="Yes"),1,0)</f>
        <v>0</v>
      </c>
      <c r="AC204">
        <f>IF(AND(SMG!B208=8,SMG!V208="Yes"),1,0)</f>
        <v>0</v>
      </c>
      <c r="AE204">
        <f>IF(AND(Rifle!B207=1,Rifle!V207="Yes"),1,0)</f>
        <v>0</v>
      </c>
      <c r="AF204">
        <f>IF(AND(Rifle!B207=2,Rifle!V207="Yes"),1,0)</f>
        <v>0</v>
      </c>
      <c r="AG204">
        <f>IF(AND(Rifle!B207=3,Rifle!V207="Yes"),1,0)</f>
        <v>0</v>
      </c>
      <c r="AH204">
        <f>IF(AND(Rifle!B207=4,Rifle!V207="Yes"),1,0)</f>
        <v>0</v>
      </c>
      <c r="AI204">
        <f>IF(AND(Rifle!B207=5,Rifle!V207="Yes"),1,0)</f>
        <v>0</v>
      </c>
      <c r="AJ204">
        <f>IF(AND(Rifle!B207=6,Rifle!V207="Yes"),1,0)</f>
        <v>0</v>
      </c>
      <c r="AK204">
        <f>IF(AND(Rifle!B207=7,Rifle!V207="Yes"),1,0)</f>
        <v>0</v>
      </c>
      <c r="AL204">
        <f>IF(AND(Rifle!B207=8,Rifle!V207="Yes"),1,0)</f>
        <v>0</v>
      </c>
      <c r="AN204">
        <f>IF(AND('Sniper Rifle'!B207=1,'Sniper Rifle'!V207="Yes"),1,0)</f>
        <v>0</v>
      </c>
      <c r="AO204">
        <f>IF(AND('Sniper Rifle'!B207=2,'Sniper Rifle'!V207="Yes"),1,0)</f>
        <v>0</v>
      </c>
      <c r="AP204">
        <f>IF(AND('Sniper Rifle'!B207=3,'Sniper Rifle'!V207="Yes"),1,0)</f>
        <v>0</v>
      </c>
      <c r="AQ204">
        <f>IF(AND('Sniper Rifle'!B207=4,'Sniper Rifle'!V207="Yes"),1,0)</f>
        <v>0</v>
      </c>
      <c r="AR204">
        <f>IF(AND('Sniper Rifle'!B207=5,'Sniper Rifle'!V207="Yes"),1,0)</f>
        <v>0</v>
      </c>
      <c r="AS204">
        <f>IF(AND('Sniper Rifle'!B207=6,'Sniper Rifle'!V207="Yes"),1,0)</f>
        <v>0</v>
      </c>
      <c r="AT204">
        <f>IF(AND('Sniper Rifle'!B207=7,'Sniper Rifle'!V207="Yes"),1,0)</f>
        <v>0</v>
      </c>
      <c r="AU204">
        <f>IF(AND('Sniper Rifle'!B207=8,'Sniper Rifle'!V207="Yes"),1,0)</f>
        <v>0</v>
      </c>
      <c r="AW204">
        <f>IF(AND('Spacer Rifle'!B207=1,'Spacer Rifle'!V207="Yes"),1,0)</f>
        <v>0</v>
      </c>
      <c r="AX204">
        <f>IF(AND('Spacer Rifle'!B207=2,'Spacer Rifle'!V207="Yes"),1,0)</f>
        <v>0</v>
      </c>
      <c r="AY204">
        <f>IF(AND('Spacer Rifle'!B207=3,'Spacer Rifle'!V207="Yes"),1,0)</f>
        <v>0</v>
      </c>
      <c r="AZ204">
        <f>IF(AND('Spacer Rifle'!B207=4,'Spacer Rifle'!V207="Yes"),1,0)</f>
        <v>0</v>
      </c>
      <c r="BA204">
        <f>IF(AND('Spacer Rifle'!B207=5,'Spacer Rifle'!V207="Yes"),1,0)</f>
        <v>0</v>
      </c>
      <c r="BB204">
        <f>IF(AND('Spacer Rifle'!B207=6,'Spacer Rifle'!V207="Yes"),1,0)</f>
        <v>0</v>
      </c>
      <c r="BC204">
        <f>IF(AND('Spacer Rifle'!B207=7,'Spacer Rifle'!V207="Yes"),1,0)</f>
        <v>0</v>
      </c>
      <c r="BD204">
        <f>IF(AND('Spacer Rifle'!B207=8,'Spacer Rifle'!V207="Yes"),1,0)</f>
        <v>0</v>
      </c>
      <c r="BF204">
        <f>IF(AND(LMG!B208=1,LMG!V208="Yes"),1,0)</f>
        <v>0</v>
      </c>
      <c r="BG204">
        <f>IF(AND(LMG!B208=2,LMG!V208="Yes"),1,0)</f>
        <v>0</v>
      </c>
      <c r="BH204">
        <f>IF(AND(LMG!B208=3,LMG!V208="Yes"),1,0)</f>
        <v>0</v>
      </c>
      <c r="BI204">
        <f>IF(AND(LMG!B208=4,LMG!V208="Yes"),1,0)</f>
        <v>0</v>
      </c>
      <c r="BJ204">
        <f>IF(AND(LMG!B208=5,LMG!V208="Yes"),1,0)</f>
        <v>0</v>
      </c>
      <c r="BK204">
        <f>IF(AND(LMG!B208=6,LMG!V208="Yes"),1,0)</f>
        <v>0</v>
      </c>
      <c r="BL204">
        <f>IF(AND(LMG!B208=7,LMG!V208="Yes"),1,0)</f>
        <v>0</v>
      </c>
      <c r="BM204">
        <f>IF(AND(LMG!B208=8,LMG!V208="Yes"),1,0)</f>
        <v>0</v>
      </c>
      <c r="BO204">
        <f>IF(AND(Shotgun!B208=1,Shotgun!V208="Yes"),1,0)</f>
        <v>0</v>
      </c>
      <c r="BP204">
        <f>IF(AND(Shotgun!B208=2,Shotgun!V208="Yes"),1,0)</f>
        <v>0</v>
      </c>
      <c r="BQ204">
        <f>IF(AND(Shotgun!B208=3,Shotgun!V208="Yes"),1,0)</f>
        <v>0</v>
      </c>
      <c r="BR204">
        <f>IF(AND(Shotgun!B208=4,Shotgun!V208="Yes"),1,0)</f>
        <v>0</v>
      </c>
      <c r="BS204">
        <f>IF(AND(Shotgun!B208=5,Shotgun!V208="Yes"),1,0)</f>
        <v>0</v>
      </c>
      <c r="BT204">
        <f>IF(AND(Shotgun!B208=6,Shotgun!V208="Yes"),1,0)</f>
        <v>0</v>
      </c>
      <c r="BU204">
        <f>IF(AND(Shotgun!B208=7,Shotgun!V208="Yes"),1,0)</f>
        <v>0</v>
      </c>
      <c r="BV204">
        <f>IF(AND(Shotgun!B208=8,Shotgun!V208="Yes"),1,0)</f>
        <v>0</v>
      </c>
      <c r="BX204">
        <f>IF(AND(Melee!B206=1,Melee!S206="Yes"),1,0)</f>
        <v>0</v>
      </c>
      <c r="BY204">
        <f>IF(AND(Melee!B206=2,Melee!S206="Yes"),1,0)</f>
        <v>0</v>
      </c>
      <c r="BZ204">
        <f>IF(AND(Melee!B206=3,Melee!S206="Yes"),1,0)</f>
        <v>0</v>
      </c>
      <c r="CA204">
        <f>IF(AND(Melee!B206=4,Melee!S206="Yes"),1,0)</f>
        <v>0</v>
      </c>
      <c r="CB204">
        <f>IF(AND(Melee!B206=5,Melee!S206="Yes"),1,0)</f>
        <v>0</v>
      </c>
      <c r="CC204">
        <f>IF(AND(Melee!B206=6,Melee!S206="Yes"),1,0)</f>
        <v>0</v>
      </c>
      <c r="CD204">
        <f>IF(AND(Melee!B206=7,Melee!S206="Yes"),1,0)</f>
        <v>0</v>
      </c>
      <c r="CE204">
        <f>IF(AND(Melee!B206=8,Melee!S206="Yes"),1,0)</f>
        <v>0</v>
      </c>
      <c r="CG204">
        <f>IF(AND(Misc!B205=1,Misc!O205="Yes"),1,0)</f>
        <v>0</v>
      </c>
      <c r="CH204">
        <f>IF(AND(Misc!B205=2,Misc!O205="Yes"),1,0)</f>
        <v>0</v>
      </c>
      <c r="CI204">
        <f>IF(AND(Misc!B205=3,Misc!O205="Yes"),1,0)</f>
        <v>0</v>
      </c>
      <c r="CJ204">
        <f>IF(AND(Misc!B205=4,Misc!O205="Yes"),1,0)</f>
        <v>0</v>
      </c>
      <c r="CK204">
        <f>IF(AND(Misc!B205=5,Misc!O205="Yes"),1,0)</f>
        <v>0</v>
      </c>
      <c r="CL204">
        <f>IF(AND(Misc!B205=6,Misc!O205="Yes"),1,0)</f>
        <v>0</v>
      </c>
      <c r="CM204">
        <f>IF(AND(Misc!B205=7,Misc!O205="Yes"),1,0)</f>
        <v>0</v>
      </c>
      <c r="CN204">
        <f>IF(AND(Misc!B205=8,Misc!O205="Yes"),1,0)</f>
        <v>0</v>
      </c>
    </row>
    <row r="205" spans="4:92">
      <c r="D205">
        <f>IF(AND(Handgun!B208=1,Handgun!V208="Yes"),1,0)</f>
        <v>0</v>
      </c>
      <c r="E205">
        <f>IF(AND(Handgun!B208=2,Handgun!V208="Yes"),1,0)</f>
        <v>0</v>
      </c>
      <c r="F205">
        <f>IF(AND(Handgun!B208=3,Handgun!V208="Yes"),1,0)</f>
        <v>0</v>
      </c>
      <c r="G205">
        <f>IF(AND(Handgun!B208=4,Handgun!V208="Yes"),1,0)</f>
        <v>0</v>
      </c>
      <c r="H205">
        <f>IF(AND(Handgun!B208=5,Handgun!V208="Yes"),1,0)</f>
        <v>0</v>
      </c>
      <c r="I205">
        <f>IF(AND(Handgun!B208=6,Handgun!V208="Yes"),1,0)</f>
        <v>0</v>
      </c>
      <c r="J205">
        <f>IF(AND(Handgun!B208=7,Handgun!V208="Yes"),1,0)</f>
        <v>0</v>
      </c>
      <c r="K205">
        <f>IF(AND(Handgun!B208=8,Handgun!V208="Yes"),1,0)</f>
        <v>0</v>
      </c>
      <c r="M205">
        <f>IF(AND(Revolver!B208=1,Revolver!V208="Yes"),1,0)</f>
        <v>0</v>
      </c>
      <c r="N205">
        <f>IF(AND(Revolver!B208=1,Revolver!V208="Yes"),1,0)</f>
        <v>0</v>
      </c>
      <c r="O205">
        <f>IF(AND(Revolver!B208=1,Revolver!V208="Yes"),1,0)</f>
        <v>0</v>
      </c>
      <c r="P205">
        <f>IF(AND(Revolver!B208=1,Revolver!V208="Yes"),1,0)</f>
        <v>0</v>
      </c>
      <c r="Q205">
        <f>IF(AND(Revolver!B208=5,Revolver!V208="Yes"),1,0)</f>
        <v>0</v>
      </c>
      <c r="R205">
        <f>IF(AND(Revolver!B208=6,Revolver!V208="Yes"),1,0)</f>
        <v>0</v>
      </c>
      <c r="S205">
        <f>IF(AND(Revolver!B208=7,Revolver!V208="Yes"),1,0)</f>
        <v>0</v>
      </c>
      <c r="T205">
        <f>IF(AND(Revolver!B208=8,Revolver!V208="Yes"),1,0)</f>
        <v>0</v>
      </c>
      <c r="V205">
        <f>IF(AND(SMG!B209=1,SMG!V209="Yes"),1,0)</f>
        <v>0</v>
      </c>
      <c r="W205">
        <f>IF(AND(SMG!B209=2,SMG!V209="Yes"),1,0)</f>
        <v>0</v>
      </c>
      <c r="X205">
        <f>IF(AND(SMG!B209=3,SMG!V209="Yes"),1,0)</f>
        <v>0</v>
      </c>
      <c r="Y205">
        <f>IF(AND(SMG!B209=4,SMG!V209="Yes"),1,0)</f>
        <v>0</v>
      </c>
      <c r="Z205">
        <f>IF(AND(SMG!B209=5,SMG!V209="Yes"),1,0)</f>
        <v>0</v>
      </c>
      <c r="AA205">
        <f>IF(AND(SMG!B209=6,SMG!V209="Yes"),1,0)</f>
        <v>0</v>
      </c>
      <c r="AB205">
        <f>IF(AND(SMG!B209=7,SMG!V209="Yes"),1,0)</f>
        <v>0</v>
      </c>
      <c r="AC205">
        <f>IF(AND(SMG!B209=8,SMG!V209="Yes"),1,0)</f>
        <v>0</v>
      </c>
      <c r="AE205">
        <f>IF(AND(Rifle!B208=1,Rifle!V208="Yes"),1,0)</f>
        <v>0</v>
      </c>
      <c r="AF205">
        <f>IF(AND(Rifle!B208=2,Rifle!V208="Yes"),1,0)</f>
        <v>0</v>
      </c>
      <c r="AG205">
        <f>IF(AND(Rifle!B208=3,Rifle!V208="Yes"),1,0)</f>
        <v>0</v>
      </c>
      <c r="AH205">
        <f>IF(AND(Rifle!B208=4,Rifle!V208="Yes"),1,0)</f>
        <v>0</v>
      </c>
      <c r="AI205">
        <f>IF(AND(Rifle!B208=5,Rifle!V208="Yes"),1,0)</f>
        <v>0</v>
      </c>
      <c r="AJ205">
        <f>IF(AND(Rifle!B208=6,Rifle!V208="Yes"),1,0)</f>
        <v>0</v>
      </c>
      <c r="AK205">
        <f>IF(AND(Rifle!B208=7,Rifle!V208="Yes"),1,0)</f>
        <v>0</v>
      </c>
      <c r="AL205">
        <f>IF(AND(Rifle!B208=8,Rifle!V208="Yes"),1,0)</f>
        <v>0</v>
      </c>
      <c r="AN205">
        <f>IF(AND('Sniper Rifle'!B208=1,'Sniper Rifle'!V208="Yes"),1,0)</f>
        <v>0</v>
      </c>
      <c r="AO205">
        <f>IF(AND('Sniper Rifle'!B208=2,'Sniper Rifle'!V208="Yes"),1,0)</f>
        <v>0</v>
      </c>
      <c r="AP205">
        <f>IF(AND('Sniper Rifle'!B208=3,'Sniper Rifle'!V208="Yes"),1,0)</f>
        <v>0</v>
      </c>
      <c r="AQ205">
        <f>IF(AND('Sniper Rifle'!B208=4,'Sniper Rifle'!V208="Yes"),1,0)</f>
        <v>0</v>
      </c>
      <c r="AR205">
        <f>IF(AND('Sniper Rifle'!B208=5,'Sniper Rifle'!V208="Yes"),1,0)</f>
        <v>0</v>
      </c>
      <c r="AS205">
        <f>IF(AND('Sniper Rifle'!B208=6,'Sniper Rifle'!V208="Yes"),1,0)</f>
        <v>0</v>
      </c>
      <c r="AT205">
        <f>IF(AND('Sniper Rifle'!B208=7,'Sniper Rifle'!V208="Yes"),1,0)</f>
        <v>0</v>
      </c>
      <c r="AU205">
        <f>IF(AND('Sniper Rifle'!B208=8,'Sniper Rifle'!V208="Yes"),1,0)</f>
        <v>0</v>
      </c>
      <c r="AW205">
        <f>IF(AND('Spacer Rifle'!B208=1,'Spacer Rifle'!V208="Yes"),1,0)</f>
        <v>0</v>
      </c>
      <c r="AX205">
        <f>IF(AND('Spacer Rifle'!B208=2,'Spacer Rifle'!V208="Yes"),1,0)</f>
        <v>0</v>
      </c>
      <c r="AY205">
        <f>IF(AND('Spacer Rifle'!B208=3,'Spacer Rifle'!V208="Yes"),1,0)</f>
        <v>0</v>
      </c>
      <c r="AZ205">
        <f>IF(AND('Spacer Rifle'!B208=4,'Spacer Rifle'!V208="Yes"),1,0)</f>
        <v>0</v>
      </c>
      <c r="BA205">
        <f>IF(AND('Spacer Rifle'!B208=5,'Spacer Rifle'!V208="Yes"),1,0)</f>
        <v>0</v>
      </c>
      <c r="BB205">
        <f>IF(AND('Spacer Rifle'!B208=6,'Spacer Rifle'!V208="Yes"),1,0)</f>
        <v>0</v>
      </c>
      <c r="BC205">
        <f>IF(AND('Spacer Rifle'!B208=7,'Spacer Rifle'!V208="Yes"),1,0)</f>
        <v>0</v>
      </c>
      <c r="BD205">
        <f>IF(AND('Spacer Rifle'!B208=8,'Spacer Rifle'!V208="Yes"),1,0)</f>
        <v>0</v>
      </c>
      <c r="BF205">
        <f>IF(AND(LMG!B209=1,LMG!V209="Yes"),1,0)</f>
        <v>0</v>
      </c>
      <c r="BG205">
        <f>IF(AND(LMG!B209=2,LMG!V209="Yes"),1,0)</f>
        <v>0</v>
      </c>
      <c r="BH205">
        <f>IF(AND(LMG!B209=3,LMG!V209="Yes"),1,0)</f>
        <v>0</v>
      </c>
      <c r="BI205">
        <f>IF(AND(LMG!B209=4,LMG!V209="Yes"),1,0)</f>
        <v>0</v>
      </c>
      <c r="BJ205">
        <f>IF(AND(LMG!B209=5,LMG!V209="Yes"),1,0)</f>
        <v>0</v>
      </c>
      <c r="BK205">
        <f>IF(AND(LMG!B209=6,LMG!V209="Yes"),1,0)</f>
        <v>0</v>
      </c>
      <c r="BL205">
        <f>IF(AND(LMG!B209=7,LMG!V209="Yes"),1,0)</f>
        <v>0</v>
      </c>
      <c r="BM205">
        <f>IF(AND(LMG!B209=8,LMG!V209="Yes"),1,0)</f>
        <v>0</v>
      </c>
      <c r="BO205">
        <f>IF(AND(Shotgun!B209=1,Shotgun!V209="Yes"),1,0)</f>
        <v>0</v>
      </c>
      <c r="BP205">
        <f>IF(AND(Shotgun!B209=2,Shotgun!V209="Yes"),1,0)</f>
        <v>0</v>
      </c>
      <c r="BQ205">
        <f>IF(AND(Shotgun!B209=3,Shotgun!V209="Yes"),1,0)</f>
        <v>0</v>
      </c>
      <c r="BR205">
        <f>IF(AND(Shotgun!B209=4,Shotgun!V209="Yes"),1,0)</f>
        <v>0</v>
      </c>
      <c r="BS205">
        <f>IF(AND(Shotgun!B209=5,Shotgun!V209="Yes"),1,0)</f>
        <v>0</v>
      </c>
      <c r="BT205">
        <f>IF(AND(Shotgun!B209=6,Shotgun!V209="Yes"),1,0)</f>
        <v>0</v>
      </c>
      <c r="BU205">
        <f>IF(AND(Shotgun!B209=7,Shotgun!V209="Yes"),1,0)</f>
        <v>0</v>
      </c>
      <c r="BV205">
        <f>IF(AND(Shotgun!B209=8,Shotgun!V209="Yes"),1,0)</f>
        <v>0</v>
      </c>
      <c r="BX205">
        <f>IF(AND(Melee!B207=1,Melee!S207="Yes"),1,0)</f>
        <v>0</v>
      </c>
      <c r="BY205">
        <f>IF(AND(Melee!B207=2,Melee!S207="Yes"),1,0)</f>
        <v>0</v>
      </c>
      <c r="BZ205">
        <f>IF(AND(Melee!B207=3,Melee!S207="Yes"),1,0)</f>
        <v>0</v>
      </c>
      <c r="CA205">
        <f>IF(AND(Melee!B207=4,Melee!S207="Yes"),1,0)</f>
        <v>0</v>
      </c>
      <c r="CB205">
        <f>IF(AND(Melee!B207=5,Melee!S207="Yes"),1,0)</f>
        <v>0</v>
      </c>
      <c r="CC205">
        <f>IF(AND(Melee!B207=6,Melee!S207="Yes"),1,0)</f>
        <v>0</v>
      </c>
      <c r="CD205">
        <f>IF(AND(Melee!B207=7,Melee!S207="Yes"),1,0)</f>
        <v>0</v>
      </c>
      <c r="CE205">
        <f>IF(AND(Melee!B207=8,Melee!S207="Yes"),1,0)</f>
        <v>0</v>
      </c>
      <c r="CG205">
        <f>IF(AND(Misc!B206=1,Misc!O206="Yes"),1,0)</f>
        <v>0</v>
      </c>
      <c r="CH205">
        <f>IF(AND(Misc!B206=2,Misc!O206="Yes"),1,0)</f>
        <v>0</v>
      </c>
      <c r="CI205">
        <f>IF(AND(Misc!B206=3,Misc!O206="Yes"),1,0)</f>
        <v>0</v>
      </c>
      <c r="CJ205">
        <f>IF(AND(Misc!B206=4,Misc!O206="Yes"),1,0)</f>
        <v>0</v>
      </c>
      <c r="CK205">
        <f>IF(AND(Misc!B206=5,Misc!O206="Yes"),1,0)</f>
        <v>0</v>
      </c>
      <c r="CL205">
        <f>IF(AND(Misc!B206=6,Misc!O206="Yes"),1,0)</f>
        <v>0</v>
      </c>
      <c r="CM205">
        <f>IF(AND(Misc!B206=7,Misc!O206="Yes"),1,0)</f>
        <v>0</v>
      </c>
      <c r="CN205">
        <f>IF(AND(Misc!B206=8,Misc!O206="Yes"),1,0)</f>
        <v>0</v>
      </c>
    </row>
    <row r="206" spans="4:92">
      <c r="D206">
        <f>IF(AND(Handgun!B209=1,Handgun!V209="Yes"),1,0)</f>
        <v>0</v>
      </c>
      <c r="E206">
        <f>IF(AND(Handgun!B209=2,Handgun!V209="Yes"),1,0)</f>
        <v>0</v>
      </c>
      <c r="F206">
        <f>IF(AND(Handgun!B209=3,Handgun!V209="Yes"),1,0)</f>
        <v>0</v>
      </c>
      <c r="G206">
        <f>IF(AND(Handgun!B209=4,Handgun!V209="Yes"),1,0)</f>
        <v>0</v>
      </c>
      <c r="H206">
        <f>IF(AND(Handgun!B209=5,Handgun!V209="Yes"),1,0)</f>
        <v>0</v>
      </c>
      <c r="I206">
        <f>IF(AND(Handgun!B209=6,Handgun!V209="Yes"),1,0)</f>
        <v>0</v>
      </c>
      <c r="J206">
        <f>IF(AND(Handgun!B209=7,Handgun!V209="Yes"),1,0)</f>
        <v>0</v>
      </c>
      <c r="K206">
        <f>IF(AND(Handgun!B209=8,Handgun!V209="Yes"),1,0)</f>
        <v>0</v>
      </c>
      <c r="M206">
        <f>IF(AND(Revolver!B209=1,Revolver!V209="Yes"),1,0)</f>
        <v>0</v>
      </c>
      <c r="N206">
        <f>IF(AND(Revolver!B209=1,Revolver!V209="Yes"),1,0)</f>
        <v>0</v>
      </c>
      <c r="O206">
        <f>IF(AND(Revolver!B209=1,Revolver!V209="Yes"),1,0)</f>
        <v>0</v>
      </c>
      <c r="P206">
        <f>IF(AND(Revolver!B209=1,Revolver!V209="Yes"),1,0)</f>
        <v>0</v>
      </c>
      <c r="Q206">
        <f>IF(AND(Revolver!B209=5,Revolver!V209="Yes"),1,0)</f>
        <v>0</v>
      </c>
      <c r="R206">
        <f>IF(AND(Revolver!B209=6,Revolver!V209="Yes"),1,0)</f>
        <v>0</v>
      </c>
      <c r="S206">
        <f>IF(AND(Revolver!B209=7,Revolver!V209="Yes"),1,0)</f>
        <v>0</v>
      </c>
      <c r="T206">
        <f>IF(AND(Revolver!B209=8,Revolver!V209="Yes"),1,0)</f>
        <v>0</v>
      </c>
      <c r="V206">
        <f>IF(AND(SMG!B210=1,SMG!V210="Yes"),1,0)</f>
        <v>0</v>
      </c>
      <c r="W206">
        <f>IF(AND(SMG!B210=2,SMG!V210="Yes"),1,0)</f>
        <v>0</v>
      </c>
      <c r="X206">
        <f>IF(AND(SMG!B210=3,SMG!V210="Yes"),1,0)</f>
        <v>0</v>
      </c>
      <c r="Y206">
        <f>IF(AND(SMG!B210=4,SMG!V210="Yes"),1,0)</f>
        <v>0</v>
      </c>
      <c r="Z206">
        <f>IF(AND(SMG!B210=5,SMG!V210="Yes"),1,0)</f>
        <v>0</v>
      </c>
      <c r="AA206">
        <f>IF(AND(SMG!B210=6,SMG!V210="Yes"),1,0)</f>
        <v>0</v>
      </c>
      <c r="AB206">
        <f>IF(AND(SMG!B210=7,SMG!V210="Yes"),1,0)</f>
        <v>0</v>
      </c>
      <c r="AC206">
        <f>IF(AND(SMG!B210=8,SMG!V210="Yes"),1,0)</f>
        <v>0</v>
      </c>
      <c r="AE206">
        <f>IF(AND(Rifle!B209=1,Rifle!V209="Yes"),1,0)</f>
        <v>0</v>
      </c>
      <c r="AF206">
        <f>IF(AND(Rifle!B209=2,Rifle!V209="Yes"),1,0)</f>
        <v>0</v>
      </c>
      <c r="AG206">
        <f>IF(AND(Rifle!B209=3,Rifle!V209="Yes"),1,0)</f>
        <v>0</v>
      </c>
      <c r="AH206">
        <f>IF(AND(Rifle!B209=4,Rifle!V209="Yes"),1,0)</f>
        <v>0</v>
      </c>
      <c r="AI206">
        <f>IF(AND(Rifle!B209=5,Rifle!V209="Yes"),1,0)</f>
        <v>0</v>
      </c>
      <c r="AJ206">
        <f>IF(AND(Rifle!B209=6,Rifle!V209="Yes"),1,0)</f>
        <v>0</v>
      </c>
      <c r="AK206">
        <f>IF(AND(Rifle!B209=7,Rifle!V209="Yes"),1,0)</f>
        <v>0</v>
      </c>
      <c r="AL206">
        <f>IF(AND(Rifle!B209=8,Rifle!V209="Yes"),1,0)</f>
        <v>0</v>
      </c>
      <c r="AN206">
        <f>IF(AND('Sniper Rifle'!B209=1,'Sniper Rifle'!V209="Yes"),1,0)</f>
        <v>0</v>
      </c>
      <c r="AO206">
        <f>IF(AND('Sniper Rifle'!B209=2,'Sniper Rifle'!V209="Yes"),1,0)</f>
        <v>0</v>
      </c>
      <c r="AP206">
        <f>IF(AND('Sniper Rifle'!B209=3,'Sniper Rifle'!V209="Yes"),1,0)</f>
        <v>0</v>
      </c>
      <c r="AQ206">
        <f>IF(AND('Sniper Rifle'!B209=4,'Sniper Rifle'!V209="Yes"),1,0)</f>
        <v>0</v>
      </c>
      <c r="AR206">
        <f>IF(AND('Sniper Rifle'!B209=5,'Sniper Rifle'!V209="Yes"),1,0)</f>
        <v>0</v>
      </c>
      <c r="AS206">
        <f>IF(AND('Sniper Rifle'!B209=6,'Sniper Rifle'!V209="Yes"),1,0)</f>
        <v>0</v>
      </c>
      <c r="AT206">
        <f>IF(AND('Sniper Rifle'!B209=7,'Sniper Rifle'!V209="Yes"),1,0)</f>
        <v>0</v>
      </c>
      <c r="AU206">
        <f>IF(AND('Sniper Rifle'!B209=8,'Sniper Rifle'!V209="Yes"),1,0)</f>
        <v>0</v>
      </c>
      <c r="AW206">
        <f>IF(AND('Spacer Rifle'!B209=1,'Spacer Rifle'!V209="Yes"),1,0)</f>
        <v>0</v>
      </c>
      <c r="AX206">
        <f>IF(AND('Spacer Rifle'!B209=2,'Spacer Rifle'!V209="Yes"),1,0)</f>
        <v>0</v>
      </c>
      <c r="AY206">
        <f>IF(AND('Spacer Rifle'!B209=3,'Spacer Rifle'!V209="Yes"),1,0)</f>
        <v>0</v>
      </c>
      <c r="AZ206">
        <f>IF(AND('Spacer Rifle'!B209=4,'Spacer Rifle'!V209="Yes"),1,0)</f>
        <v>0</v>
      </c>
      <c r="BA206">
        <f>IF(AND('Spacer Rifle'!B209=5,'Spacer Rifle'!V209="Yes"),1,0)</f>
        <v>0</v>
      </c>
      <c r="BB206">
        <f>IF(AND('Spacer Rifle'!B209=6,'Spacer Rifle'!V209="Yes"),1,0)</f>
        <v>0</v>
      </c>
      <c r="BC206">
        <f>IF(AND('Spacer Rifle'!B209=7,'Spacer Rifle'!V209="Yes"),1,0)</f>
        <v>0</v>
      </c>
      <c r="BD206">
        <f>IF(AND('Spacer Rifle'!B209=8,'Spacer Rifle'!V209="Yes"),1,0)</f>
        <v>0</v>
      </c>
      <c r="BF206">
        <f>IF(AND(LMG!B210=1,LMG!V210="Yes"),1,0)</f>
        <v>0</v>
      </c>
      <c r="BG206">
        <f>IF(AND(LMG!B210=2,LMG!V210="Yes"),1,0)</f>
        <v>0</v>
      </c>
      <c r="BH206">
        <f>IF(AND(LMG!B210=3,LMG!V210="Yes"),1,0)</f>
        <v>0</v>
      </c>
      <c r="BI206">
        <f>IF(AND(LMG!B210=4,LMG!V210="Yes"),1,0)</f>
        <v>0</v>
      </c>
      <c r="BJ206">
        <f>IF(AND(LMG!B210=5,LMG!V210="Yes"),1,0)</f>
        <v>0</v>
      </c>
      <c r="BK206">
        <f>IF(AND(LMG!B210=6,LMG!V210="Yes"),1,0)</f>
        <v>0</v>
      </c>
      <c r="BL206">
        <f>IF(AND(LMG!B210=7,LMG!V210="Yes"),1,0)</f>
        <v>0</v>
      </c>
      <c r="BM206">
        <f>IF(AND(LMG!B210=8,LMG!V210="Yes"),1,0)</f>
        <v>0</v>
      </c>
      <c r="BO206">
        <f>IF(AND(Shotgun!B210=1,Shotgun!V210="Yes"),1,0)</f>
        <v>0</v>
      </c>
      <c r="BP206">
        <f>IF(AND(Shotgun!B210=2,Shotgun!V210="Yes"),1,0)</f>
        <v>0</v>
      </c>
      <c r="BQ206">
        <f>IF(AND(Shotgun!B210=3,Shotgun!V210="Yes"),1,0)</f>
        <v>0</v>
      </c>
      <c r="BR206">
        <f>IF(AND(Shotgun!B210=4,Shotgun!V210="Yes"),1,0)</f>
        <v>0</v>
      </c>
      <c r="BS206">
        <f>IF(AND(Shotgun!B210=5,Shotgun!V210="Yes"),1,0)</f>
        <v>0</v>
      </c>
      <c r="BT206">
        <f>IF(AND(Shotgun!B210=6,Shotgun!V210="Yes"),1,0)</f>
        <v>0</v>
      </c>
      <c r="BU206">
        <f>IF(AND(Shotgun!B210=7,Shotgun!V210="Yes"),1,0)</f>
        <v>0</v>
      </c>
      <c r="BV206">
        <f>IF(AND(Shotgun!B210=8,Shotgun!V210="Yes"),1,0)</f>
        <v>0</v>
      </c>
      <c r="BX206">
        <f>IF(AND(Melee!B208=1,Melee!S208="Yes"),1,0)</f>
        <v>0</v>
      </c>
      <c r="BY206">
        <f>IF(AND(Melee!B208=2,Melee!S208="Yes"),1,0)</f>
        <v>0</v>
      </c>
      <c r="BZ206">
        <f>IF(AND(Melee!B208=3,Melee!S208="Yes"),1,0)</f>
        <v>0</v>
      </c>
      <c r="CA206">
        <f>IF(AND(Melee!B208=4,Melee!S208="Yes"),1,0)</f>
        <v>0</v>
      </c>
      <c r="CB206">
        <f>IF(AND(Melee!B208=5,Melee!S208="Yes"),1,0)</f>
        <v>0</v>
      </c>
      <c r="CC206">
        <f>IF(AND(Melee!B208=6,Melee!S208="Yes"),1,0)</f>
        <v>0</v>
      </c>
      <c r="CD206">
        <f>IF(AND(Melee!B208=7,Melee!S208="Yes"),1,0)</f>
        <v>0</v>
      </c>
      <c r="CE206">
        <f>IF(AND(Melee!B208=8,Melee!S208="Yes"),1,0)</f>
        <v>0</v>
      </c>
      <c r="CG206">
        <f>IF(AND(Misc!B207=1,Misc!O207="Yes"),1,0)</f>
        <v>0</v>
      </c>
      <c r="CH206">
        <f>IF(AND(Misc!B207=2,Misc!O207="Yes"),1,0)</f>
        <v>0</v>
      </c>
      <c r="CI206">
        <f>IF(AND(Misc!B207=3,Misc!O207="Yes"),1,0)</f>
        <v>0</v>
      </c>
      <c r="CJ206">
        <f>IF(AND(Misc!B207=4,Misc!O207="Yes"),1,0)</f>
        <v>0</v>
      </c>
      <c r="CK206">
        <f>IF(AND(Misc!B207=5,Misc!O207="Yes"),1,0)</f>
        <v>0</v>
      </c>
      <c r="CL206">
        <f>IF(AND(Misc!B207=6,Misc!O207="Yes"),1,0)</f>
        <v>0</v>
      </c>
      <c r="CM206">
        <f>IF(AND(Misc!B207=7,Misc!O207="Yes"),1,0)</f>
        <v>0</v>
      </c>
      <c r="CN206">
        <f>IF(AND(Misc!B207=8,Misc!O207="Yes"),1,0)</f>
        <v>0</v>
      </c>
    </row>
    <row r="207" spans="4:92">
      <c r="D207">
        <f>IF(AND(Handgun!B210=1,Handgun!V210="Yes"),1,0)</f>
        <v>0</v>
      </c>
      <c r="E207">
        <f>IF(AND(Handgun!B210=2,Handgun!V210="Yes"),1,0)</f>
        <v>0</v>
      </c>
      <c r="F207">
        <f>IF(AND(Handgun!B210=3,Handgun!V210="Yes"),1,0)</f>
        <v>0</v>
      </c>
      <c r="G207">
        <f>IF(AND(Handgun!B210=4,Handgun!V210="Yes"),1,0)</f>
        <v>0</v>
      </c>
      <c r="H207">
        <f>IF(AND(Handgun!B210=5,Handgun!V210="Yes"),1,0)</f>
        <v>0</v>
      </c>
      <c r="I207">
        <f>IF(AND(Handgun!B210=6,Handgun!V210="Yes"),1,0)</f>
        <v>0</v>
      </c>
      <c r="J207">
        <f>IF(AND(Handgun!B210=7,Handgun!V210="Yes"),1,0)</f>
        <v>0</v>
      </c>
      <c r="K207">
        <f>IF(AND(Handgun!B210=8,Handgun!V210="Yes"),1,0)</f>
        <v>0</v>
      </c>
      <c r="M207">
        <f>IF(AND(Revolver!B210=1,Revolver!V210="Yes"),1,0)</f>
        <v>0</v>
      </c>
      <c r="N207">
        <f>IF(AND(Revolver!B210=1,Revolver!V210="Yes"),1,0)</f>
        <v>0</v>
      </c>
      <c r="O207">
        <f>IF(AND(Revolver!B210=1,Revolver!V210="Yes"),1,0)</f>
        <v>0</v>
      </c>
      <c r="P207">
        <f>IF(AND(Revolver!B210=1,Revolver!V210="Yes"),1,0)</f>
        <v>0</v>
      </c>
      <c r="Q207">
        <f>IF(AND(Revolver!B210=5,Revolver!V210="Yes"),1,0)</f>
        <v>0</v>
      </c>
      <c r="R207">
        <f>IF(AND(Revolver!B210=6,Revolver!V210="Yes"),1,0)</f>
        <v>0</v>
      </c>
      <c r="S207">
        <f>IF(AND(Revolver!B210=7,Revolver!V210="Yes"),1,0)</f>
        <v>0</v>
      </c>
      <c r="T207">
        <f>IF(AND(Revolver!B210=8,Revolver!V210="Yes"),1,0)</f>
        <v>0</v>
      </c>
      <c r="V207">
        <f>IF(AND(SMG!B211=1,SMG!V211="Yes"),1,0)</f>
        <v>0</v>
      </c>
      <c r="W207">
        <f>IF(AND(SMG!B211=2,SMG!V211="Yes"),1,0)</f>
        <v>0</v>
      </c>
      <c r="X207">
        <f>IF(AND(SMG!B211=3,SMG!V211="Yes"),1,0)</f>
        <v>0</v>
      </c>
      <c r="Y207">
        <f>IF(AND(SMG!B211=4,SMG!V211="Yes"),1,0)</f>
        <v>0</v>
      </c>
      <c r="Z207">
        <f>IF(AND(SMG!B211=5,SMG!V211="Yes"),1,0)</f>
        <v>0</v>
      </c>
      <c r="AA207">
        <f>IF(AND(SMG!B211=6,SMG!V211="Yes"),1,0)</f>
        <v>0</v>
      </c>
      <c r="AB207">
        <f>IF(AND(SMG!B211=7,SMG!V211="Yes"),1,0)</f>
        <v>0</v>
      </c>
      <c r="AC207">
        <f>IF(AND(SMG!B211=8,SMG!V211="Yes"),1,0)</f>
        <v>0</v>
      </c>
      <c r="AE207">
        <f>IF(AND(Rifle!B210=1,Rifle!V210="Yes"),1,0)</f>
        <v>0</v>
      </c>
      <c r="AF207">
        <f>IF(AND(Rifle!B210=2,Rifle!V210="Yes"),1,0)</f>
        <v>0</v>
      </c>
      <c r="AG207">
        <f>IF(AND(Rifle!B210=3,Rifle!V210="Yes"),1,0)</f>
        <v>0</v>
      </c>
      <c r="AH207">
        <f>IF(AND(Rifle!B210=4,Rifle!V210="Yes"),1,0)</f>
        <v>0</v>
      </c>
      <c r="AI207">
        <f>IF(AND(Rifle!B210=5,Rifle!V210="Yes"),1,0)</f>
        <v>0</v>
      </c>
      <c r="AJ207">
        <f>IF(AND(Rifle!B210=6,Rifle!V210="Yes"),1,0)</f>
        <v>0</v>
      </c>
      <c r="AK207">
        <f>IF(AND(Rifle!B210=7,Rifle!V210="Yes"),1,0)</f>
        <v>0</v>
      </c>
      <c r="AL207">
        <f>IF(AND(Rifle!B210=8,Rifle!V210="Yes"),1,0)</f>
        <v>0</v>
      </c>
      <c r="AN207">
        <f>IF(AND('Sniper Rifle'!B210=1,'Sniper Rifle'!V210="Yes"),1,0)</f>
        <v>0</v>
      </c>
      <c r="AO207">
        <f>IF(AND('Sniper Rifle'!B210=2,'Sniper Rifle'!V210="Yes"),1,0)</f>
        <v>0</v>
      </c>
      <c r="AP207">
        <f>IF(AND('Sniper Rifle'!B210=3,'Sniper Rifle'!V210="Yes"),1,0)</f>
        <v>0</v>
      </c>
      <c r="AQ207">
        <f>IF(AND('Sniper Rifle'!B210=4,'Sniper Rifle'!V210="Yes"),1,0)</f>
        <v>0</v>
      </c>
      <c r="AR207">
        <f>IF(AND('Sniper Rifle'!B210=5,'Sniper Rifle'!V210="Yes"),1,0)</f>
        <v>0</v>
      </c>
      <c r="AS207">
        <f>IF(AND('Sniper Rifle'!B210=6,'Sniper Rifle'!V210="Yes"),1,0)</f>
        <v>0</v>
      </c>
      <c r="AT207">
        <f>IF(AND('Sniper Rifle'!B210=7,'Sniper Rifle'!V210="Yes"),1,0)</f>
        <v>0</v>
      </c>
      <c r="AU207">
        <f>IF(AND('Sniper Rifle'!B210=8,'Sniper Rifle'!V210="Yes"),1,0)</f>
        <v>0</v>
      </c>
      <c r="AW207">
        <f>IF(AND('Spacer Rifle'!B210=1,'Spacer Rifle'!V210="Yes"),1,0)</f>
        <v>0</v>
      </c>
      <c r="AX207">
        <f>IF(AND('Spacer Rifle'!B210=2,'Spacer Rifle'!V210="Yes"),1,0)</f>
        <v>0</v>
      </c>
      <c r="AY207">
        <f>IF(AND('Spacer Rifle'!B210=3,'Spacer Rifle'!V210="Yes"),1,0)</f>
        <v>0</v>
      </c>
      <c r="AZ207">
        <f>IF(AND('Spacer Rifle'!B210=4,'Spacer Rifle'!V210="Yes"),1,0)</f>
        <v>0</v>
      </c>
      <c r="BA207">
        <f>IF(AND('Spacer Rifle'!B210=5,'Spacer Rifle'!V210="Yes"),1,0)</f>
        <v>0</v>
      </c>
      <c r="BB207">
        <f>IF(AND('Spacer Rifle'!B210=6,'Spacer Rifle'!V210="Yes"),1,0)</f>
        <v>0</v>
      </c>
      <c r="BC207">
        <f>IF(AND('Spacer Rifle'!B210=7,'Spacer Rifle'!V210="Yes"),1,0)</f>
        <v>0</v>
      </c>
      <c r="BD207">
        <f>IF(AND('Spacer Rifle'!B210=8,'Spacer Rifle'!V210="Yes"),1,0)</f>
        <v>0</v>
      </c>
      <c r="BF207">
        <f>IF(AND(LMG!B211=1,LMG!V211="Yes"),1,0)</f>
        <v>0</v>
      </c>
      <c r="BG207">
        <f>IF(AND(LMG!B211=2,LMG!V211="Yes"),1,0)</f>
        <v>0</v>
      </c>
      <c r="BH207">
        <f>IF(AND(LMG!B211=3,LMG!V211="Yes"),1,0)</f>
        <v>0</v>
      </c>
      <c r="BI207">
        <f>IF(AND(LMG!B211=4,LMG!V211="Yes"),1,0)</f>
        <v>0</v>
      </c>
      <c r="BJ207">
        <f>IF(AND(LMG!B211=5,LMG!V211="Yes"),1,0)</f>
        <v>0</v>
      </c>
      <c r="BK207">
        <f>IF(AND(LMG!B211=6,LMG!V211="Yes"),1,0)</f>
        <v>0</v>
      </c>
      <c r="BL207">
        <f>IF(AND(LMG!B211=7,LMG!V211="Yes"),1,0)</f>
        <v>0</v>
      </c>
      <c r="BM207">
        <f>IF(AND(LMG!B211=8,LMG!V211="Yes"),1,0)</f>
        <v>0</v>
      </c>
      <c r="BO207">
        <f>IF(AND(Shotgun!B211=1,Shotgun!V211="Yes"),1,0)</f>
        <v>0</v>
      </c>
      <c r="BP207">
        <f>IF(AND(Shotgun!B211=2,Shotgun!V211="Yes"),1,0)</f>
        <v>0</v>
      </c>
      <c r="BQ207">
        <f>IF(AND(Shotgun!B211=3,Shotgun!V211="Yes"),1,0)</f>
        <v>0</v>
      </c>
      <c r="BR207">
        <f>IF(AND(Shotgun!B211=4,Shotgun!V211="Yes"),1,0)</f>
        <v>0</v>
      </c>
      <c r="BS207">
        <f>IF(AND(Shotgun!B211=5,Shotgun!V211="Yes"),1,0)</f>
        <v>0</v>
      </c>
      <c r="BT207">
        <f>IF(AND(Shotgun!B211=6,Shotgun!V211="Yes"),1,0)</f>
        <v>0</v>
      </c>
      <c r="BU207">
        <f>IF(AND(Shotgun!B211=7,Shotgun!V211="Yes"),1,0)</f>
        <v>0</v>
      </c>
      <c r="BV207">
        <f>IF(AND(Shotgun!B211=8,Shotgun!V211="Yes"),1,0)</f>
        <v>0</v>
      </c>
      <c r="BX207">
        <f>IF(AND(Melee!B209=1,Melee!S209="Yes"),1,0)</f>
        <v>0</v>
      </c>
      <c r="BY207">
        <f>IF(AND(Melee!B209=2,Melee!S209="Yes"),1,0)</f>
        <v>0</v>
      </c>
      <c r="BZ207">
        <f>IF(AND(Melee!B209=3,Melee!S209="Yes"),1,0)</f>
        <v>0</v>
      </c>
      <c r="CA207">
        <f>IF(AND(Melee!B209=4,Melee!S209="Yes"),1,0)</f>
        <v>0</v>
      </c>
      <c r="CB207">
        <f>IF(AND(Melee!B209=5,Melee!S209="Yes"),1,0)</f>
        <v>0</v>
      </c>
      <c r="CC207">
        <f>IF(AND(Melee!B209=6,Melee!S209="Yes"),1,0)</f>
        <v>0</v>
      </c>
      <c r="CD207">
        <f>IF(AND(Melee!B209=7,Melee!S209="Yes"),1,0)</f>
        <v>0</v>
      </c>
      <c r="CE207">
        <f>IF(AND(Melee!B209=8,Melee!S209="Yes"),1,0)</f>
        <v>0</v>
      </c>
      <c r="CG207">
        <f>IF(AND(Misc!B208=1,Misc!O208="Yes"),1,0)</f>
        <v>0</v>
      </c>
      <c r="CH207">
        <f>IF(AND(Misc!B208=2,Misc!O208="Yes"),1,0)</f>
        <v>0</v>
      </c>
      <c r="CI207">
        <f>IF(AND(Misc!B208=3,Misc!O208="Yes"),1,0)</f>
        <v>0</v>
      </c>
      <c r="CJ207">
        <f>IF(AND(Misc!B208=4,Misc!O208="Yes"),1,0)</f>
        <v>0</v>
      </c>
      <c r="CK207">
        <f>IF(AND(Misc!B208=5,Misc!O208="Yes"),1,0)</f>
        <v>0</v>
      </c>
      <c r="CL207">
        <f>IF(AND(Misc!B208=6,Misc!O208="Yes"),1,0)</f>
        <v>0</v>
      </c>
      <c r="CM207">
        <f>IF(AND(Misc!B208=7,Misc!O208="Yes"),1,0)</f>
        <v>0</v>
      </c>
      <c r="CN207">
        <f>IF(AND(Misc!B208=8,Misc!O208="Yes"),1,0)</f>
        <v>0</v>
      </c>
    </row>
    <row r="208" spans="4:92">
      <c r="D208">
        <f>IF(AND(Handgun!B211=1,Handgun!V211="Yes"),1,0)</f>
        <v>0</v>
      </c>
      <c r="E208">
        <f>IF(AND(Handgun!B211=2,Handgun!V211="Yes"),1,0)</f>
        <v>0</v>
      </c>
      <c r="F208">
        <f>IF(AND(Handgun!B211=3,Handgun!V211="Yes"),1,0)</f>
        <v>0</v>
      </c>
      <c r="G208">
        <f>IF(AND(Handgun!B211=4,Handgun!V211="Yes"),1,0)</f>
        <v>0</v>
      </c>
      <c r="H208">
        <f>IF(AND(Handgun!B211=5,Handgun!V211="Yes"),1,0)</f>
        <v>0</v>
      </c>
      <c r="I208">
        <f>IF(AND(Handgun!B211=6,Handgun!V211="Yes"),1,0)</f>
        <v>0</v>
      </c>
      <c r="J208">
        <f>IF(AND(Handgun!B211=7,Handgun!V211="Yes"),1,0)</f>
        <v>0</v>
      </c>
      <c r="K208">
        <f>IF(AND(Handgun!B211=8,Handgun!V211="Yes"),1,0)</f>
        <v>0</v>
      </c>
      <c r="M208">
        <f>IF(AND(Revolver!B211=1,Revolver!V211="Yes"),1,0)</f>
        <v>0</v>
      </c>
      <c r="N208">
        <f>IF(AND(Revolver!B211=1,Revolver!V211="Yes"),1,0)</f>
        <v>0</v>
      </c>
      <c r="O208">
        <f>IF(AND(Revolver!B211=1,Revolver!V211="Yes"),1,0)</f>
        <v>0</v>
      </c>
      <c r="P208">
        <f>IF(AND(Revolver!B211=1,Revolver!V211="Yes"),1,0)</f>
        <v>0</v>
      </c>
      <c r="Q208">
        <f>IF(AND(Revolver!B211=5,Revolver!V211="Yes"),1,0)</f>
        <v>0</v>
      </c>
      <c r="R208">
        <f>IF(AND(Revolver!B211=6,Revolver!V211="Yes"),1,0)</f>
        <v>0</v>
      </c>
      <c r="S208">
        <f>IF(AND(Revolver!B211=7,Revolver!V211="Yes"),1,0)</f>
        <v>0</v>
      </c>
      <c r="T208">
        <f>IF(AND(Revolver!B211=8,Revolver!V211="Yes"),1,0)</f>
        <v>0</v>
      </c>
      <c r="V208">
        <f>IF(AND(SMG!B212=1,SMG!V212="Yes"),1,0)</f>
        <v>0</v>
      </c>
      <c r="W208">
        <f>IF(AND(SMG!B212=2,SMG!V212="Yes"),1,0)</f>
        <v>0</v>
      </c>
      <c r="X208">
        <f>IF(AND(SMG!B212=3,SMG!V212="Yes"),1,0)</f>
        <v>0</v>
      </c>
      <c r="Y208">
        <f>IF(AND(SMG!B212=4,SMG!V212="Yes"),1,0)</f>
        <v>0</v>
      </c>
      <c r="Z208">
        <f>IF(AND(SMG!B212=5,SMG!V212="Yes"),1,0)</f>
        <v>0</v>
      </c>
      <c r="AA208">
        <f>IF(AND(SMG!B212=6,SMG!V212="Yes"),1,0)</f>
        <v>0</v>
      </c>
      <c r="AB208">
        <f>IF(AND(SMG!B212=7,SMG!V212="Yes"),1,0)</f>
        <v>0</v>
      </c>
      <c r="AC208">
        <f>IF(AND(SMG!B212=8,SMG!V212="Yes"),1,0)</f>
        <v>0</v>
      </c>
      <c r="AE208">
        <f>IF(AND(Rifle!B211=1,Rifle!V211="Yes"),1,0)</f>
        <v>0</v>
      </c>
      <c r="AF208">
        <f>IF(AND(Rifle!B211=2,Rifle!V211="Yes"),1,0)</f>
        <v>0</v>
      </c>
      <c r="AG208">
        <f>IF(AND(Rifle!B211=3,Rifle!V211="Yes"),1,0)</f>
        <v>0</v>
      </c>
      <c r="AH208">
        <f>IF(AND(Rifle!B211=4,Rifle!V211="Yes"),1,0)</f>
        <v>0</v>
      </c>
      <c r="AI208">
        <f>IF(AND(Rifle!B211=5,Rifle!V211="Yes"),1,0)</f>
        <v>0</v>
      </c>
      <c r="AJ208">
        <f>IF(AND(Rifle!B211=6,Rifle!V211="Yes"),1,0)</f>
        <v>0</v>
      </c>
      <c r="AK208">
        <f>IF(AND(Rifle!B211=7,Rifle!V211="Yes"),1,0)</f>
        <v>0</v>
      </c>
      <c r="AL208">
        <f>IF(AND(Rifle!B211=8,Rifle!V211="Yes"),1,0)</f>
        <v>0</v>
      </c>
      <c r="AN208">
        <f>IF(AND('Sniper Rifle'!B211=1,'Sniper Rifle'!V211="Yes"),1,0)</f>
        <v>0</v>
      </c>
      <c r="AO208">
        <f>IF(AND('Sniper Rifle'!B211=2,'Sniper Rifle'!V211="Yes"),1,0)</f>
        <v>0</v>
      </c>
      <c r="AP208">
        <f>IF(AND('Sniper Rifle'!B211=3,'Sniper Rifle'!V211="Yes"),1,0)</f>
        <v>0</v>
      </c>
      <c r="AQ208">
        <f>IF(AND('Sniper Rifle'!B211=4,'Sniper Rifle'!V211="Yes"),1,0)</f>
        <v>0</v>
      </c>
      <c r="AR208">
        <f>IF(AND('Sniper Rifle'!B211=5,'Sniper Rifle'!V211="Yes"),1,0)</f>
        <v>0</v>
      </c>
      <c r="AS208">
        <f>IF(AND('Sniper Rifle'!B211=6,'Sniper Rifle'!V211="Yes"),1,0)</f>
        <v>0</v>
      </c>
      <c r="AT208">
        <f>IF(AND('Sniper Rifle'!B211=7,'Sniper Rifle'!V211="Yes"),1,0)</f>
        <v>0</v>
      </c>
      <c r="AU208">
        <f>IF(AND('Sniper Rifle'!B211=8,'Sniper Rifle'!V211="Yes"),1,0)</f>
        <v>0</v>
      </c>
      <c r="AW208">
        <f>IF(AND('Spacer Rifle'!B211=1,'Spacer Rifle'!V211="Yes"),1,0)</f>
        <v>0</v>
      </c>
      <c r="AX208">
        <f>IF(AND('Spacer Rifle'!B211=2,'Spacer Rifle'!V211="Yes"),1,0)</f>
        <v>0</v>
      </c>
      <c r="AY208">
        <f>IF(AND('Spacer Rifle'!B211=3,'Spacer Rifle'!V211="Yes"),1,0)</f>
        <v>0</v>
      </c>
      <c r="AZ208">
        <f>IF(AND('Spacer Rifle'!B211=4,'Spacer Rifle'!V211="Yes"),1,0)</f>
        <v>0</v>
      </c>
      <c r="BA208">
        <f>IF(AND('Spacer Rifle'!B211=5,'Spacer Rifle'!V211="Yes"),1,0)</f>
        <v>0</v>
      </c>
      <c r="BB208">
        <f>IF(AND('Spacer Rifle'!B211=6,'Spacer Rifle'!V211="Yes"),1,0)</f>
        <v>0</v>
      </c>
      <c r="BC208">
        <f>IF(AND('Spacer Rifle'!B211=7,'Spacer Rifle'!V211="Yes"),1,0)</f>
        <v>0</v>
      </c>
      <c r="BD208">
        <f>IF(AND('Spacer Rifle'!B211=8,'Spacer Rifle'!V211="Yes"),1,0)</f>
        <v>0</v>
      </c>
      <c r="BF208">
        <f>IF(AND(LMG!B212=1,LMG!V212="Yes"),1,0)</f>
        <v>0</v>
      </c>
      <c r="BG208">
        <f>IF(AND(LMG!B212=2,LMG!V212="Yes"),1,0)</f>
        <v>0</v>
      </c>
      <c r="BH208">
        <f>IF(AND(LMG!B212=3,LMG!V212="Yes"),1,0)</f>
        <v>0</v>
      </c>
      <c r="BI208">
        <f>IF(AND(LMG!B212=4,LMG!V212="Yes"),1,0)</f>
        <v>0</v>
      </c>
      <c r="BJ208">
        <f>IF(AND(LMG!B212=5,LMG!V212="Yes"),1,0)</f>
        <v>0</v>
      </c>
      <c r="BK208">
        <f>IF(AND(LMG!B212=6,LMG!V212="Yes"),1,0)</f>
        <v>0</v>
      </c>
      <c r="BL208">
        <f>IF(AND(LMG!B212=7,LMG!V212="Yes"),1,0)</f>
        <v>0</v>
      </c>
      <c r="BM208">
        <f>IF(AND(LMG!B212=8,LMG!V212="Yes"),1,0)</f>
        <v>0</v>
      </c>
      <c r="BO208">
        <f>IF(AND(Shotgun!B212=1,Shotgun!V212="Yes"),1,0)</f>
        <v>0</v>
      </c>
      <c r="BP208">
        <f>IF(AND(Shotgun!B212=2,Shotgun!V212="Yes"),1,0)</f>
        <v>0</v>
      </c>
      <c r="BQ208">
        <f>IF(AND(Shotgun!B212=3,Shotgun!V212="Yes"),1,0)</f>
        <v>0</v>
      </c>
      <c r="BR208">
        <f>IF(AND(Shotgun!B212=4,Shotgun!V212="Yes"),1,0)</f>
        <v>0</v>
      </c>
      <c r="BS208">
        <f>IF(AND(Shotgun!B212=5,Shotgun!V212="Yes"),1,0)</f>
        <v>0</v>
      </c>
      <c r="BT208">
        <f>IF(AND(Shotgun!B212=6,Shotgun!V212="Yes"),1,0)</f>
        <v>0</v>
      </c>
      <c r="BU208">
        <f>IF(AND(Shotgun!B212=7,Shotgun!V212="Yes"),1,0)</f>
        <v>0</v>
      </c>
      <c r="BV208">
        <f>IF(AND(Shotgun!B212=8,Shotgun!V212="Yes"),1,0)</f>
        <v>0</v>
      </c>
      <c r="BX208">
        <f>IF(AND(Melee!B210=1,Melee!S210="Yes"),1,0)</f>
        <v>0</v>
      </c>
      <c r="BY208">
        <f>IF(AND(Melee!B210=2,Melee!S210="Yes"),1,0)</f>
        <v>0</v>
      </c>
      <c r="BZ208">
        <f>IF(AND(Melee!B210=3,Melee!S210="Yes"),1,0)</f>
        <v>0</v>
      </c>
      <c r="CA208">
        <f>IF(AND(Melee!B210=4,Melee!S210="Yes"),1,0)</f>
        <v>0</v>
      </c>
      <c r="CB208">
        <f>IF(AND(Melee!B210=5,Melee!S210="Yes"),1,0)</f>
        <v>0</v>
      </c>
      <c r="CC208">
        <f>IF(AND(Melee!B210=6,Melee!S210="Yes"),1,0)</f>
        <v>0</v>
      </c>
      <c r="CD208">
        <f>IF(AND(Melee!B210=7,Melee!S210="Yes"),1,0)</f>
        <v>0</v>
      </c>
      <c r="CE208">
        <f>IF(AND(Melee!B210=8,Melee!S210="Yes"),1,0)</f>
        <v>0</v>
      </c>
      <c r="CG208">
        <f>IF(AND(Misc!B209=1,Misc!O209="Yes"),1,0)</f>
        <v>0</v>
      </c>
      <c r="CH208">
        <f>IF(AND(Misc!B209=2,Misc!O209="Yes"),1,0)</f>
        <v>0</v>
      </c>
      <c r="CI208">
        <f>IF(AND(Misc!B209=3,Misc!O209="Yes"),1,0)</f>
        <v>0</v>
      </c>
      <c r="CJ208">
        <f>IF(AND(Misc!B209=4,Misc!O209="Yes"),1,0)</f>
        <v>0</v>
      </c>
      <c r="CK208">
        <f>IF(AND(Misc!B209=5,Misc!O209="Yes"),1,0)</f>
        <v>0</v>
      </c>
      <c r="CL208">
        <f>IF(AND(Misc!B209=6,Misc!O209="Yes"),1,0)</f>
        <v>0</v>
      </c>
      <c r="CM208">
        <f>IF(AND(Misc!B209=7,Misc!O209="Yes"),1,0)</f>
        <v>0</v>
      </c>
      <c r="CN208">
        <f>IF(AND(Misc!B209=8,Misc!O209="Yes"),1,0)</f>
        <v>0</v>
      </c>
    </row>
    <row r="209" spans="4:92">
      <c r="D209">
        <f>IF(AND(Handgun!B212=1,Handgun!V212="Yes"),1,0)</f>
        <v>0</v>
      </c>
      <c r="E209">
        <f>IF(AND(Handgun!B212=2,Handgun!V212="Yes"),1,0)</f>
        <v>0</v>
      </c>
      <c r="F209">
        <f>IF(AND(Handgun!B212=3,Handgun!V212="Yes"),1,0)</f>
        <v>0</v>
      </c>
      <c r="G209">
        <f>IF(AND(Handgun!B212=4,Handgun!V212="Yes"),1,0)</f>
        <v>0</v>
      </c>
      <c r="H209">
        <f>IF(AND(Handgun!B212=5,Handgun!V212="Yes"),1,0)</f>
        <v>0</v>
      </c>
      <c r="I209">
        <f>IF(AND(Handgun!B212=6,Handgun!V212="Yes"),1,0)</f>
        <v>0</v>
      </c>
      <c r="J209">
        <f>IF(AND(Handgun!B212=7,Handgun!V212="Yes"),1,0)</f>
        <v>0</v>
      </c>
      <c r="K209">
        <f>IF(AND(Handgun!B212=8,Handgun!V212="Yes"),1,0)</f>
        <v>0</v>
      </c>
      <c r="M209">
        <f>IF(AND(Revolver!B212=1,Revolver!V212="Yes"),1,0)</f>
        <v>0</v>
      </c>
      <c r="N209">
        <f>IF(AND(Revolver!B212=1,Revolver!V212="Yes"),1,0)</f>
        <v>0</v>
      </c>
      <c r="O209">
        <f>IF(AND(Revolver!B212=1,Revolver!V212="Yes"),1,0)</f>
        <v>0</v>
      </c>
      <c r="P209">
        <f>IF(AND(Revolver!B212=1,Revolver!V212="Yes"),1,0)</f>
        <v>0</v>
      </c>
      <c r="Q209">
        <f>IF(AND(Revolver!B212=5,Revolver!V212="Yes"),1,0)</f>
        <v>0</v>
      </c>
      <c r="R209">
        <f>IF(AND(Revolver!B212=6,Revolver!V212="Yes"),1,0)</f>
        <v>0</v>
      </c>
      <c r="S209">
        <f>IF(AND(Revolver!B212=7,Revolver!V212="Yes"),1,0)</f>
        <v>0</v>
      </c>
      <c r="T209">
        <f>IF(AND(Revolver!B212=8,Revolver!V212="Yes"),1,0)</f>
        <v>0</v>
      </c>
      <c r="V209">
        <f>IF(AND(SMG!B213=1,SMG!V213="Yes"),1,0)</f>
        <v>0</v>
      </c>
      <c r="W209">
        <f>IF(AND(SMG!B213=2,SMG!V213="Yes"),1,0)</f>
        <v>0</v>
      </c>
      <c r="X209">
        <f>IF(AND(SMG!B213=3,SMG!V213="Yes"),1,0)</f>
        <v>0</v>
      </c>
      <c r="Y209">
        <f>IF(AND(SMG!B213=4,SMG!V213="Yes"),1,0)</f>
        <v>0</v>
      </c>
      <c r="Z209">
        <f>IF(AND(SMG!B213=5,SMG!V213="Yes"),1,0)</f>
        <v>0</v>
      </c>
      <c r="AA209">
        <f>IF(AND(SMG!B213=6,SMG!V213="Yes"),1,0)</f>
        <v>0</v>
      </c>
      <c r="AB209">
        <f>IF(AND(SMG!B213=7,SMG!V213="Yes"),1,0)</f>
        <v>0</v>
      </c>
      <c r="AC209">
        <f>IF(AND(SMG!B213=8,SMG!V213="Yes"),1,0)</f>
        <v>0</v>
      </c>
      <c r="AE209">
        <f>IF(AND(Rifle!B212=1,Rifle!V212="Yes"),1,0)</f>
        <v>0</v>
      </c>
      <c r="AF209">
        <f>IF(AND(Rifle!B212=2,Rifle!V212="Yes"),1,0)</f>
        <v>0</v>
      </c>
      <c r="AG209">
        <f>IF(AND(Rifle!B212=3,Rifle!V212="Yes"),1,0)</f>
        <v>0</v>
      </c>
      <c r="AH209">
        <f>IF(AND(Rifle!B212=4,Rifle!V212="Yes"),1,0)</f>
        <v>0</v>
      </c>
      <c r="AI209">
        <f>IF(AND(Rifle!B212=5,Rifle!V212="Yes"),1,0)</f>
        <v>0</v>
      </c>
      <c r="AJ209">
        <f>IF(AND(Rifle!B212=6,Rifle!V212="Yes"),1,0)</f>
        <v>0</v>
      </c>
      <c r="AK209">
        <f>IF(AND(Rifle!B212=7,Rifle!V212="Yes"),1,0)</f>
        <v>0</v>
      </c>
      <c r="AL209">
        <f>IF(AND(Rifle!B212=8,Rifle!V212="Yes"),1,0)</f>
        <v>0</v>
      </c>
      <c r="AN209">
        <f>IF(AND('Sniper Rifle'!B212=1,'Sniper Rifle'!V212="Yes"),1,0)</f>
        <v>0</v>
      </c>
      <c r="AO209">
        <f>IF(AND('Sniper Rifle'!B212=2,'Sniper Rifle'!V212="Yes"),1,0)</f>
        <v>0</v>
      </c>
      <c r="AP209">
        <f>IF(AND('Sniper Rifle'!B212=3,'Sniper Rifle'!V212="Yes"),1,0)</f>
        <v>0</v>
      </c>
      <c r="AQ209">
        <f>IF(AND('Sniper Rifle'!B212=4,'Sniper Rifle'!V212="Yes"),1,0)</f>
        <v>0</v>
      </c>
      <c r="AR209">
        <f>IF(AND('Sniper Rifle'!B212=5,'Sniper Rifle'!V212="Yes"),1,0)</f>
        <v>0</v>
      </c>
      <c r="AS209">
        <f>IF(AND('Sniper Rifle'!B212=6,'Sniper Rifle'!V212="Yes"),1,0)</f>
        <v>0</v>
      </c>
      <c r="AT209">
        <f>IF(AND('Sniper Rifle'!B212=7,'Sniper Rifle'!V212="Yes"),1,0)</f>
        <v>0</v>
      </c>
      <c r="AU209">
        <f>IF(AND('Sniper Rifle'!B212=8,'Sniper Rifle'!V212="Yes"),1,0)</f>
        <v>0</v>
      </c>
      <c r="AW209">
        <f>IF(AND('Spacer Rifle'!B212=1,'Spacer Rifle'!V212="Yes"),1,0)</f>
        <v>0</v>
      </c>
      <c r="AX209">
        <f>IF(AND('Spacer Rifle'!B212=2,'Spacer Rifle'!V212="Yes"),1,0)</f>
        <v>0</v>
      </c>
      <c r="AY209">
        <f>IF(AND('Spacer Rifle'!B212=3,'Spacer Rifle'!V212="Yes"),1,0)</f>
        <v>0</v>
      </c>
      <c r="AZ209">
        <f>IF(AND('Spacer Rifle'!B212=4,'Spacer Rifle'!V212="Yes"),1,0)</f>
        <v>0</v>
      </c>
      <c r="BA209">
        <f>IF(AND('Spacer Rifle'!B212=5,'Spacer Rifle'!V212="Yes"),1,0)</f>
        <v>0</v>
      </c>
      <c r="BB209">
        <f>IF(AND('Spacer Rifle'!B212=6,'Spacer Rifle'!V212="Yes"),1,0)</f>
        <v>0</v>
      </c>
      <c r="BC209">
        <f>IF(AND('Spacer Rifle'!B212=7,'Spacer Rifle'!V212="Yes"),1,0)</f>
        <v>0</v>
      </c>
      <c r="BD209">
        <f>IF(AND('Spacer Rifle'!B212=8,'Spacer Rifle'!V212="Yes"),1,0)</f>
        <v>0</v>
      </c>
      <c r="BF209">
        <f>IF(AND(LMG!B213=1,LMG!V213="Yes"),1,0)</f>
        <v>0</v>
      </c>
      <c r="BG209">
        <f>IF(AND(LMG!B213=2,LMG!V213="Yes"),1,0)</f>
        <v>0</v>
      </c>
      <c r="BH209">
        <f>IF(AND(LMG!B213=3,LMG!V213="Yes"),1,0)</f>
        <v>0</v>
      </c>
      <c r="BI209">
        <f>IF(AND(LMG!B213=4,LMG!V213="Yes"),1,0)</f>
        <v>0</v>
      </c>
      <c r="BJ209">
        <f>IF(AND(LMG!B213=5,LMG!V213="Yes"),1,0)</f>
        <v>0</v>
      </c>
      <c r="BK209">
        <f>IF(AND(LMG!B213=6,LMG!V213="Yes"),1,0)</f>
        <v>0</v>
      </c>
      <c r="BL209">
        <f>IF(AND(LMG!B213=7,LMG!V213="Yes"),1,0)</f>
        <v>0</v>
      </c>
      <c r="BM209">
        <f>IF(AND(LMG!B213=8,LMG!V213="Yes"),1,0)</f>
        <v>0</v>
      </c>
      <c r="BO209">
        <f>IF(AND(Shotgun!B213=1,Shotgun!V213="Yes"),1,0)</f>
        <v>0</v>
      </c>
      <c r="BP209">
        <f>IF(AND(Shotgun!B213=2,Shotgun!V213="Yes"),1,0)</f>
        <v>0</v>
      </c>
      <c r="BQ209">
        <f>IF(AND(Shotgun!B213=3,Shotgun!V213="Yes"),1,0)</f>
        <v>0</v>
      </c>
      <c r="BR209">
        <f>IF(AND(Shotgun!B213=4,Shotgun!V213="Yes"),1,0)</f>
        <v>0</v>
      </c>
      <c r="BS209">
        <f>IF(AND(Shotgun!B213=5,Shotgun!V213="Yes"),1,0)</f>
        <v>0</v>
      </c>
      <c r="BT209">
        <f>IF(AND(Shotgun!B213=6,Shotgun!V213="Yes"),1,0)</f>
        <v>0</v>
      </c>
      <c r="BU209">
        <f>IF(AND(Shotgun!B213=7,Shotgun!V213="Yes"),1,0)</f>
        <v>0</v>
      </c>
      <c r="BV209">
        <f>IF(AND(Shotgun!B213=8,Shotgun!V213="Yes"),1,0)</f>
        <v>0</v>
      </c>
      <c r="BX209">
        <f>IF(AND(Melee!B211=1,Melee!S211="Yes"),1,0)</f>
        <v>0</v>
      </c>
      <c r="BY209">
        <f>IF(AND(Melee!B211=2,Melee!S211="Yes"),1,0)</f>
        <v>0</v>
      </c>
      <c r="BZ209">
        <f>IF(AND(Melee!B211=3,Melee!S211="Yes"),1,0)</f>
        <v>0</v>
      </c>
      <c r="CA209">
        <f>IF(AND(Melee!B211=4,Melee!S211="Yes"),1,0)</f>
        <v>0</v>
      </c>
      <c r="CB209">
        <f>IF(AND(Melee!B211=5,Melee!S211="Yes"),1,0)</f>
        <v>0</v>
      </c>
      <c r="CC209">
        <f>IF(AND(Melee!B211=6,Melee!S211="Yes"),1,0)</f>
        <v>0</v>
      </c>
      <c r="CD209">
        <f>IF(AND(Melee!B211=7,Melee!S211="Yes"),1,0)</f>
        <v>0</v>
      </c>
      <c r="CE209">
        <f>IF(AND(Melee!B211=8,Melee!S211="Yes"),1,0)</f>
        <v>0</v>
      </c>
      <c r="CG209">
        <f>IF(AND(Misc!B210=1,Misc!O210="Yes"),1,0)</f>
        <v>0</v>
      </c>
      <c r="CH209">
        <f>IF(AND(Misc!B210=2,Misc!O210="Yes"),1,0)</f>
        <v>0</v>
      </c>
      <c r="CI209">
        <f>IF(AND(Misc!B210=3,Misc!O210="Yes"),1,0)</f>
        <v>0</v>
      </c>
      <c r="CJ209">
        <f>IF(AND(Misc!B210=4,Misc!O210="Yes"),1,0)</f>
        <v>0</v>
      </c>
      <c r="CK209">
        <f>IF(AND(Misc!B210=5,Misc!O210="Yes"),1,0)</f>
        <v>0</v>
      </c>
      <c r="CL209">
        <f>IF(AND(Misc!B210=6,Misc!O210="Yes"),1,0)</f>
        <v>0</v>
      </c>
      <c r="CM209">
        <f>IF(AND(Misc!B210=7,Misc!O210="Yes"),1,0)</f>
        <v>0</v>
      </c>
      <c r="CN209">
        <f>IF(AND(Misc!B210=8,Misc!O210="Yes"),1,0)</f>
        <v>0</v>
      </c>
    </row>
    <row r="210" spans="4:92">
      <c r="D210">
        <f>IF(AND(Handgun!B213=1,Handgun!V213="Yes"),1,0)</f>
        <v>0</v>
      </c>
      <c r="E210">
        <f>IF(AND(Handgun!B213=2,Handgun!V213="Yes"),1,0)</f>
        <v>0</v>
      </c>
      <c r="F210">
        <f>IF(AND(Handgun!B213=3,Handgun!V213="Yes"),1,0)</f>
        <v>0</v>
      </c>
      <c r="G210">
        <f>IF(AND(Handgun!B213=4,Handgun!V213="Yes"),1,0)</f>
        <v>0</v>
      </c>
      <c r="H210">
        <f>IF(AND(Handgun!B213=5,Handgun!V213="Yes"),1,0)</f>
        <v>0</v>
      </c>
      <c r="I210">
        <f>IF(AND(Handgun!B213=6,Handgun!V213="Yes"),1,0)</f>
        <v>0</v>
      </c>
      <c r="J210">
        <f>IF(AND(Handgun!B213=7,Handgun!V213="Yes"),1,0)</f>
        <v>0</v>
      </c>
      <c r="K210">
        <f>IF(AND(Handgun!B213=8,Handgun!V213="Yes"),1,0)</f>
        <v>0</v>
      </c>
      <c r="M210">
        <f>IF(AND(Revolver!B213=1,Revolver!V213="Yes"),1,0)</f>
        <v>0</v>
      </c>
      <c r="N210">
        <f>IF(AND(Revolver!B213=1,Revolver!V213="Yes"),1,0)</f>
        <v>0</v>
      </c>
      <c r="O210">
        <f>IF(AND(Revolver!B213=1,Revolver!V213="Yes"),1,0)</f>
        <v>0</v>
      </c>
      <c r="P210">
        <f>IF(AND(Revolver!B213=1,Revolver!V213="Yes"),1,0)</f>
        <v>0</v>
      </c>
      <c r="Q210">
        <f>IF(AND(Revolver!B213=5,Revolver!V213="Yes"),1,0)</f>
        <v>0</v>
      </c>
      <c r="R210">
        <f>IF(AND(Revolver!B213=6,Revolver!V213="Yes"),1,0)</f>
        <v>0</v>
      </c>
      <c r="S210">
        <f>IF(AND(Revolver!B213=7,Revolver!V213="Yes"),1,0)</f>
        <v>0</v>
      </c>
      <c r="T210">
        <f>IF(AND(Revolver!B213=8,Revolver!V213="Yes"),1,0)</f>
        <v>0</v>
      </c>
      <c r="V210">
        <f>IF(AND(SMG!B214=1,SMG!V214="Yes"),1,0)</f>
        <v>0</v>
      </c>
      <c r="W210">
        <f>IF(AND(SMG!B214=2,SMG!V214="Yes"),1,0)</f>
        <v>0</v>
      </c>
      <c r="X210">
        <f>IF(AND(SMG!B214=3,SMG!V214="Yes"),1,0)</f>
        <v>0</v>
      </c>
      <c r="Y210">
        <f>IF(AND(SMG!B214=4,SMG!V214="Yes"),1,0)</f>
        <v>0</v>
      </c>
      <c r="Z210">
        <f>IF(AND(SMG!B214=5,SMG!V214="Yes"),1,0)</f>
        <v>0</v>
      </c>
      <c r="AA210">
        <f>IF(AND(SMG!B214=6,SMG!V214="Yes"),1,0)</f>
        <v>0</v>
      </c>
      <c r="AB210">
        <f>IF(AND(SMG!B214=7,SMG!V214="Yes"),1,0)</f>
        <v>0</v>
      </c>
      <c r="AC210">
        <f>IF(AND(SMG!B214=8,SMG!V214="Yes"),1,0)</f>
        <v>0</v>
      </c>
      <c r="AE210">
        <f>IF(AND(Rifle!B213=1,Rifle!V213="Yes"),1,0)</f>
        <v>0</v>
      </c>
      <c r="AF210">
        <f>IF(AND(Rifle!B213=2,Rifle!V213="Yes"),1,0)</f>
        <v>0</v>
      </c>
      <c r="AG210">
        <f>IF(AND(Rifle!B213=3,Rifle!V213="Yes"),1,0)</f>
        <v>0</v>
      </c>
      <c r="AH210">
        <f>IF(AND(Rifle!B213=4,Rifle!V213="Yes"),1,0)</f>
        <v>0</v>
      </c>
      <c r="AI210">
        <f>IF(AND(Rifle!B213=5,Rifle!V213="Yes"),1,0)</f>
        <v>0</v>
      </c>
      <c r="AJ210">
        <f>IF(AND(Rifle!B213=6,Rifle!V213="Yes"),1,0)</f>
        <v>0</v>
      </c>
      <c r="AK210">
        <f>IF(AND(Rifle!B213=7,Rifle!V213="Yes"),1,0)</f>
        <v>0</v>
      </c>
      <c r="AL210">
        <f>IF(AND(Rifle!B213=8,Rifle!V213="Yes"),1,0)</f>
        <v>0</v>
      </c>
      <c r="AN210">
        <f>IF(AND('Sniper Rifle'!B213=1,'Sniper Rifle'!V213="Yes"),1,0)</f>
        <v>0</v>
      </c>
      <c r="AO210">
        <f>IF(AND('Sniper Rifle'!B213=2,'Sniper Rifle'!V213="Yes"),1,0)</f>
        <v>0</v>
      </c>
      <c r="AP210">
        <f>IF(AND('Sniper Rifle'!B213=3,'Sniper Rifle'!V213="Yes"),1,0)</f>
        <v>0</v>
      </c>
      <c r="AQ210">
        <f>IF(AND('Sniper Rifle'!B213=4,'Sniper Rifle'!V213="Yes"),1,0)</f>
        <v>0</v>
      </c>
      <c r="AR210">
        <f>IF(AND('Sniper Rifle'!B213=5,'Sniper Rifle'!V213="Yes"),1,0)</f>
        <v>0</v>
      </c>
      <c r="AS210">
        <f>IF(AND('Sniper Rifle'!B213=6,'Sniper Rifle'!V213="Yes"),1,0)</f>
        <v>0</v>
      </c>
      <c r="AT210">
        <f>IF(AND('Sniper Rifle'!B213=7,'Sniper Rifle'!V213="Yes"),1,0)</f>
        <v>0</v>
      </c>
      <c r="AU210">
        <f>IF(AND('Sniper Rifle'!B213=8,'Sniper Rifle'!V213="Yes"),1,0)</f>
        <v>0</v>
      </c>
      <c r="AW210">
        <f>IF(AND('Spacer Rifle'!B213=1,'Spacer Rifle'!V213="Yes"),1,0)</f>
        <v>0</v>
      </c>
      <c r="AX210">
        <f>IF(AND('Spacer Rifle'!B213=2,'Spacer Rifle'!V213="Yes"),1,0)</f>
        <v>0</v>
      </c>
      <c r="AY210">
        <f>IF(AND('Spacer Rifle'!B213=3,'Spacer Rifle'!V213="Yes"),1,0)</f>
        <v>0</v>
      </c>
      <c r="AZ210">
        <f>IF(AND('Spacer Rifle'!B213=4,'Spacer Rifle'!V213="Yes"),1,0)</f>
        <v>0</v>
      </c>
      <c r="BA210">
        <f>IF(AND('Spacer Rifle'!B213=5,'Spacer Rifle'!V213="Yes"),1,0)</f>
        <v>0</v>
      </c>
      <c r="BB210">
        <f>IF(AND('Spacer Rifle'!B213=6,'Spacer Rifle'!V213="Yes"),1,0)</f>
        <v>0</v>
      </c>
      <c r="BC210">
        <f>IF(AND('Spacer Rifle'!B213=7,'Spacer Rifle'!V213="Yes"),1,0)</f>
        <v>0</v>
      </c>
      <c r="BD210">
        <f>IF(AND('Spacer Rifle'!B213=8,'Spacer Rifle'!V213="Yes"),1,0)</f>
        <v>0</v>
      </c>
      <c r="BF210">
        <f>IF(AND(LMG!B214=1,LMG!V214="Yes"),1,0)</f>
        <v>0</v>
      </c>
      <c r="BG210">
        <f>IF(AND(LMG!B214=2,LMG!V214="Yes"),1,0)</f>
        <v>0</v>
      </c>
      <c r="BH210">
        <f>IF(AND(LMG!B214=3,LMG!V214="Yes"),1,0)</f>
        <v>0</v>
      </c>
      <c r="BI210">
        <f>IF(AND(LMG!B214=4,LMG!V214="Yes"),1,0)</f>
        <v>0</v>
      </c>
      <c r="BJ210">
        <f>IF(AND(LMG!B214=5,LMG!V214="Yes"),1,0)</f>
        <v>0</v>
      </c>
      <c r="BK210">
        <f>IF(AND(LMG!B214=6,LMG!V214="Yes"),1,0)</f>
        <v>0</v>
      </c>
      <c r="BL210">
        <f>IF(AND(LMG!B214=7,LMG!V214="Yes"),1,0)</f>
        <v>0</v>
      </c>
      <c r="BM210">
        <f>IF(AND(LMG!B214=8,LMG!V214="Yes"),1,0)</f>
        <v>0</v>
      </c>
      <c r="BO210">
        <f>IF(AND(Shotgun!B214=1,Shotgun!V214="Yes"),1,0)</f>
        <v>0</v>
      </c>
      <c r="BP210">
        <f>IF(AND(Shotgun!B214=2,Shotgun!V214="Yes"),1,0)</f>
        <v>0</v>
      </c>
      <c r="BQ210">
        <f>IF(AND(Shotgun!B214=3,Shotgun!V214="Yes"),1,0)</f>
        <v>0</v>
      </c>
      <c r="BR210">
        <f>IF(AND(Shotgun!B214=4,Shotgun!V214="Yes"),1,0)</f>
        <v>0</v>
      </c>
      <c r="BS210">
        <f>IF(AND(Shotgun!B214=5,Shotgun!V214="Yes"),1,0)</f>
        <v>0</v>
      </c>
      <c r="BT210">
        <f>IF(AND(Shotgun!B214=6,Shotgun!V214="Yes"),1,0)</f>
        <v>0</v>
      </c>
      <c r="BU210">
        <f>IF(AND(Shotgun!B214=7,Shotgun!V214="Yes"),1,0)</f>
        <v>0</v>
      </c>
      <c r="BV210">
        <f>IF(AND(Shotgun!B214=8,Shotgun!V214="Yes"),1,0)</f>
        <v>0</v>
      </c>
      <c r="BX210">
        <f>IF(AND(Melee!B212=1,Melee!S212="Yes"),1,0)</f>
        <v>0</v>
      </c>
      <c r="BY210">
        <f>IF(AND(Melee!B212=2,Melee!S212="Yes"),1,0)</f>
        <v>0</v>
      </c>
      <c r="BZ210">
        <f>IF(AND(Melee!B212=3,Melee!S212="Yes"),1,0)</f>
        <v>0</v>
      </c>
      <c r="CA210">
        <f>IF(AND(Melee!B212=4,Melee!S212="Yes"),1,0)</f>
        <v>0</v>
      </c>
      <c r="CB210">
        <f>IF(AND(Melee!B212=5,Melee!S212="Yes"),1,0)</f>
        <v>0</v>
      </c>
      <c r="CC210">
        <f>IF(AND(Melee!B212=6,Melee!S212="Yes"),1,0)</f>
        <v>0</v>
      </c>
      <c r="CD210">
        <f>IF(AND(Melee!B212=7,Melee!S212="Yes"),1,0)</f>
        <v>0</v>
      </c>
      <c r="CE210">
        <f>IF(AND(Melee!B212=8,Melee!S212="Yes"),1,0)</f>
        <v>0</v>
      </c>
      <c r="CG210">
        <f>IF(AND(Misc!B211=1,Misc!O211="Yes"),1,0)</f>
        <v>0</v>
      </c>
      <c r="CH210">
        <f>IF(AND(Misc!B211=2,Misc!O211="Yes"),1,0)</f>
        <v>0</v>
      </c>
      <c r="CI210">
        <f>IF(AND(Misc!B211=3,Misc!O211="Yes"),1,0)</f>
        <v>0</v>
      </c>
      <c r="CJ210">
        <f>IF(AND(Misc!B211=4,Misc!O211="Yes"),1,0)</f>
        <v>0</v>
      </c>
      <c r="CK210">
        <f>IF(AND(Misc!B211=5,Misc!O211="Yes"),1,0)</f>
        <v>0</v>
      </c>
      <c r="CL210">
        <f>IF(AND(Misc!B211=6,Misc!O211="Yes"),1,0)</f>
        <v>0</v>
      </c>
      <c r="CM210">
        <f>IF(AND(Misc!B211=7,Misc!O211="Yes"),1,0)</f>
        <v>0</v>
      </c>
      <c r="CN210">
        <f>IF(AND(Misc!B211=8,Misc!O211="Yes"),1,0)</f>
        <v>0</v>
      </c>
    </row>
    <row r="211" spans="4:92">
      <c r="D211">
        <f>IF(AND(Handgun!B214=1,Handgun!V214="Yes"),1,0)</f>
        <v>0</v>
      </c>
      <c r="E211">
        <f>IF(AND(Handgun!B214=2,Handgun!V214="Yes"),1,0)</f>
        <v>0</v>
      </c>
      <c r="F211">
        <f>IF(AND(Handgun!B214=3,Handgun!V214="Yes"),1,0)</f>
        <v>0</v>
      </c>
      <c r="G211">
        <f>IF(AND(Handgun!B214=4,Handgun!V214="Yes"),1,0)</f>
        <v>0</v>
      </c>
      <c r="H211">
        <f>IF(AND(Handgun!B214=5,Handgun!V214="Yes"),1,0)</f>
        <v>0</v>
      </c>
      <c r="I211">
        <f>IF(AND(Handgun!B214=6,Handgun!V214="Yes"),1,0)</f>
        <v>0</v>
      </c>
      <c r="J211">
        <f>IF(AND(Handgun!B214=7,Handgun!V214="Yes"),1,0)</f>
        <v>0</v>
      </c>
      <c r="K211">
        <f>IF(AND(Handgun!B214=8,Handgun!V214="Yes"),1,0)</f>
        <v>0</v>
      </c>
      <c r="M211">
        <f>IF(AND(Revolver!B214=1,Revolver!V214="Yes"),1,0)</f>
        <v>0</v>
      </c>
      <c r="N211">
        <f>IF(AND(Revolver!B214=1,Revolver!V214="Yes"),1,0)</f>
        <v>0</v>
      </c>
      <c r="O211">
        <f>IF(AND(Revolver!B214=1,Revolver!V214="Yes"),1,0)</f>
        <v>0</v>
      </c>
      <c r="P211">
        <f>IF(AND(Revolver!B214=1,Revolver!V214="Yes"),1,0)</f>
        <v>0</v>
      </c>
      <c r="Q211">
        <f>IF(AND(Revolver!B214=5,Revolver!V214="Yes"),1,0)</f>
        <v>0</v>
      </c>
      <c r="R211">
        <f>IF(AND(Revolver!B214=6,Revolver!V214="Yes"),1,0)</f>
        <v>0</v>
      </c>
      <c r="S211">
        <f>IF(AND(Revolver!B214=7,Revolver!V214="Yes"),1,0)</f>
        <v>0</v>
      </c>
      <c r="T211">
        <f>IF(AND(Revolver!B214=8,Revolver!V214="Yes"),1,0)</f>
        <v>0</v>
      </c>
      <c r="V211">
        <f>IF(AND(SMG!B215=1,SMG!V215="Yes"),1,0)</f>
        <v>0</v>
      </c>
      <c r="W211">
        <f>IF(AND(SMG!B215=2,SMG!V215="Yes"),1,0)</f>
        <v>0</v>
      </c>
      <c r="X211">
        <f>IF(AND(SMG!B215=3,SMG!V215="Yes"),1,0)</f>
        <v>0</v>
      </c>
      <c r="Y211">
        <f>IF(AND(SMG!B215=4,SMG!V215="Yes"),1,0)</f>
        <v>0</v>
      </c>
      <c r="Z211">
        <f>IF(AND(SMG!B215=5,SMG!V215="Yes"),1,0)</f>
        <v>0</v>
      </c>
      <c r="AA211">
        <f>IF(AND(SMG!B215=6,SMG!V215="Yes"),1,0)</f>
        <v>0</v>
      </c>
      <c r="AB211">
        <f>IF(AND(SMG!B215=7,SMG!V215="Yes"),1,0)</f>
        <v>0</v>
      </c>
      <c r="AC211">
        <f>IF(AND(SMG!B215=8,SMG!V215="Yes"),1,0)</f>
        <v>0</v>
      </c>
      <c r="AE211">
        <f>IF(AND(Rifle!B214=1,Rifle!V214="Yes"),1,0)</f>
        <v>0</v>
      </c>
      <c r="AF211">
        <f>IF(AND(Rifle!B214=2,Rifle!V214="Yes"),1,0)</f>
        <v>0</v>
      </c>
      <c r="AG211">
        <f>IF(AND(Rifle!B214=3,Rifle!V214="Yes"),1,0)</f>
        <v>0</v>
      </c>
      <c r="AH211">
        <f>IF(AND(Rifle!B214=4,Rifle!V214="Yes"),1,0)</f>
        <v>0</v>
      </c>
      <c r="AI211">
        <f>IF(AND(Rifle!B214=5,Rifle!V214="Yes"),1,0)</f>
        <v>0</v>
      </c>
      <c r="AJ211">
        <f>IF(AND(Rifle!B214=6,Rifle!V214="Yes"),1,0)</f>
        <v>0</v>
      </c>
      <c r="AK211">
        <f>IF(AND(Rifle!B214=7,Rifle!V214="Yes"),1,0)</f>
        <v>0</v>
      </c>
      <c r="AL211">
        <f>IF(AND(Rifle!B214=8,Rifle!V214="Yes"),1,0)</f>
        <v>0</v>
      </c>
      <c r="AN211">
        <f>IF(AND('Sniper Rifle'!B214=1,'Sniper Rifle'!V214="Yes"),1,0)</f>
        <v>0</v>
      </c>
      <c r="AO211">
        <f>IF(AND('Sniper Rifle'!B214=2,'Sniper Rifle'!V214="Yes"),1,0)</f>
        <v>0</v>
      </c>
      <c r="AP211">
        <f>IF(AND('Sniper Rifle'!B214=3,'Sniper Rifle'!V214="Yes"),1,0)</f>
        <v>0</v>
      </c>
      <c r="AQ211">
        <f>IF(AND('Sniper Rifle'!B214=4,'Sniper Rifle'!V214="Yes"),1,0)</f>
        <v>0</v>
      </c>
      <c r="AR211">
        <f>IF(AND('Sniper Rifle'!B214=5,'Sniper Rifle'!V214="Yes"),1,0)</f>
        <v>0</v>
      </c>
      <c r="AS211">
        <f>IF(AND('Sniper Rifle'!B214=6,'Sniper Rifle'!V214="Yes"),1,0)</f>
        <v>0</v>
      </c>
      <c r="AT211">
        <f>IF(AND('Sniper Rifle'!B214=7,'Sniper Rifle'!V214="Yes"),1,0)</f>
        <v>0</v>
      </c>
      <c r="AU211">
        <f>IF(AND('Sniper Rifle'!B214=8,'Sniper Rifle'!V214="Yes"),1,0)</f>
        <v>0</v>
      </c>
      <c r="AW211">
        <f>IF(AND('Spacer Rifle'!B214=1,'Spacer Rifle'!V214="Yes"),1,0)</f>
        <v>0</v>
      </c>
      <c r="AX211">
        <f>IF(AND('Spacer Rifle'!B214=2,'Spacer Rifle'!V214="Yes"),1,0)</f>
        <v>0</v>
      </c>
      <c r="AY211">
        <f>IF(AND('Spacer Rifle'!B214=3,'Spacer Rifle'!V214="Yes"),1,0)</f>
        <v>0</v>
      </c>
      <c r="AZ211">
        <f>IF(AND('Spacer Rifle'!B214=4,'Spacer Rifle'!V214="Yes"),1,0)</f>
        <v>0</v>
      </c>
      <c r="BA211">
        <f>IF(AND('Spacer Rifle'!B214=5,'Spacer Rifle'!V214="Yes"),1,0)</f>
        <v>0</v>
      </c>
      <c r="BB211">
        <f>IF(AND('Spacer Rifle'!B214=6,'Spacer Rifle'!V214="Yes"),1,0)</f>
        <v>0</v>
      </c>
      <c r="BC211">
        <f>IF(AND('Spacer Rifle'!B214=7,'Spacer Rifle'!V214="Yes"),1,0)</f>
        <v>0</v>
      </c>
      <c r="BD211">
        <f>IF(AND('Spacer Rifle'!B214=8,'Spacer Rifle'!V214="Yes"),1,0)</f>
        <v>0</v>
      </c>
      <c r="BF211">
        <f>IF(AND(LMG!B215=1,LMG!V215="Yes"),1,0)</f>
        <v>0</v>
      </c>
      <c r="BG211">
        <f>IF(AND(LMG!B215=2,LMG!V215="Yes"),1,0)</f>
        <v>0</v>
      </c>
      <c r="BH211">
        <f>IF(AND(LMG!B215=3,LMG!V215="Yes"),1,0)</f>
        <v>0</v>
      </c>
      <c r="BI211">
        <f>IF(AND(LMG!B215=4,LMG!V215="Yes"),1,0)</f>
        <v>0</v>
      </c>
      <c r="BJ211">
        <f>IF(AND(LMG!B215=5,LMG!V215="Yes"),1,0)</f>
        <v>0</v>
      </c>
      <c r="BK211">
        <f>IF(AND(LMG!B215=6,LMG!V215="Yes"),1,0)</f>
        <v>0</v>
      </c>
      <c r="BL211">
        <f>IF(AND(LMG!B215=7,LMG!V215="Yes"),1,0)</f>
        <v>0</v>
      </c>
      <c r="BM211">
        <f>IF(AND(LMG!B215=8,LMG!V215="Yes"),1,0)</f>
        <v>0</v>
      </c>
      <c r="BO211">
        <f>IF(AND(Shotgun!B215=1,Shotgun!V215="Yes"),1,0)</f>
        <v>0</v>
      </c>
      <c r="BP211">
        <f>IF(AND(Shotgun!B215=2,Shotgun!V215="Yes"),1,0)</f>
        <v>0</v>
      </c>
      <c r="BQ211">
        <f>IF(AND(Shotgun!B215=3,Shotgun!V215="Yes"),1,0)</f>
        <v>0</v>
      </c>
      <c r="BR211">
        <f>IF(AND(Shotgun!B215=4,Shotgun!V215="Yes"),1,0)</f>
        <v>0</v>
      </c>
      <c r="BS211">
        <f>IF(AND(Shotgun!B215=5,Shotgun!V215="Yes"),1,0)</f>
        <v>0</v>
      </c>
      <c r="BT211">
        <f>IF(AND(Shotgun!B215=6,Shotgun!V215="Yes"),1,0)</f>
        <v>0</v>
      </c>
      <c r="BU211">
        <f>IF(AND(Shotgun!B215=7,Shotgun!V215="Yes"),1,0)</f>
        <v>0</v>
      </c>
      <c r="BV211">
        <f>IF(AND(Shotgun!B215=8,Shotgun!V215="Yes"),1,0)</f>
        <v>0</v>
      </c>
      <c r="BX211">
        <f>IF(AND(Melee!B213=1,Melee!S213="Yes"),1,0)</f>
        <v>0</v>
      </c>
      <c r="BY211">
        <f>IF(AND(Melee!B213=2,Melee!S213="Yes"),1,0)</f>
        <v>0</v>
      </c>
      <c r="BZ211">
        <f>IF(AND(Melee!B213=3,Melee!S213="Yes"),1,0)</f>
        <v>0</v>
      </c>
      <c r="CA211">
        <f>IF(AND(Melee!B213=4,Melee!S213="Yes"),1,0)</f>
        <v>0</v>
      </c>
      <c r="CB211">
        <f>IF(AND(Melee!B213=5,Melee!S213="Yes"),1,0)</f>
        <v>0</v>
      </c>
      <c r="CC211">
        <f>IF(AND(Melee!B213=6,Melee!S213="Yes"),1,0)</f>
        <v>0</v>
      </c>
      <c r="CD211">
        <f>IF(AND(Melee!B213=7,Melee!S213="Yes"),1,0)</f>
        <v>0</v>
      </c>
      <c r="CE211">
        <f>IF(AND(Melee!B213=8,Melee!S213="Yes"),1,0)</f>
        <v>0</v>
      </c>
      <c r="CG211">
        <f>IF(AND(Misc!B212=1,Misc!O212="Yes"),1,0)</f>
        <v>0</v>
      </c>
      <c r="CH211">
        <f>IF(AND(Misc!B212=2,Misc!O212="Yes"),1,0)</f>
        <v>0</v>
      </c>
      <c r="CI211">
        <f>IF(AND(Misc!B212=3,Misc!O212="Yes"),1,0)</f>
        <v>0</v>
      </c>
      <c r="CJ211">
        <f>IF(AND(Misc!B212=4,Misc!O212="Yes"),1,0)</f>
        <v>0</v>
      </c>
      <c r="CK211">
        <f>IF(AND(Misc!B212=5,Misc!O212="Yes"),1,0)</f>
        <v>0</v>
      </c>
      <c r="CL211">
        <f>IF(AND(Misc!B212=6,Misc!O212="Yes"),1,0)</f>
        <v>0</v>
      </c>
      <c r="CM211">
        <f>IF(AND(Misc!B212=7,Misc!O212="Yes"),1,0)</f>
        <v>0</v>
      </c>
      <c r="CN211">
        <f>IF(AND(Misc!B212=8,Misc!O212="Yes"),1,0)</f>
        <v>0</v>
      </c>
    </row>
    <row r="212" spans="4:92">
      <c r="D212">
        <f>IF(AND(Handgun!B215=1,Handgun!V215="Yes"),1,0)</f>
        <v>0</v>
      </c>
      <c r="E212">
        <f>IF(AND(Handgun!B215=2,Handgun!V215="Yes"),1,0)</f>
        <v>0</v>
      </c>
      <c r="F212">
        <f>IF(AND(Handgun!B215=3,Handgun!V215="Yes"),1,0)</f>
        <v>0</v>
      </c>
      <c r="G212">
        <f>IF(AND(Handgun!B215=4,Handgun!V215="Yes"),1,0)</f>
        <v>0</v>
      </c>
      <c r="H212">
        <f>IF(AND(Handgun!B215=5,Handgun!V215="Yes"),1,0)</f>
        <v>0</v>
      </c>
      <c r="I212">
        <f>IF(AND(Handgun!B215=6,Handgun!V215="Yes"),1,0)</f>
        <v>0</v>
      </c>
      <c r="J212">
        <f>IF(AND(Handgun!B215=7,Handgun!V215="Yes"),1,0)</f>
        <v>0</v>
      </c>
      <c r="K212">
        <f>IF(AND(Handgun!B215=8,Handgun!V215="Yes"),1,0)</f>
        <v>0</v>
      </c>
      <c r="M212">
        <f>IF(AND(Revolver!B215=1,Revolver!V215="Yes"),1,0)</f>
        <v>0</v>
      </c>
      <c r="N212">
        <f>IF(AND(Revolver!B215=1,Revolver!V215="Yes"),1,0)</f>
        <v>0</v>
      </c>
      <c r="O212">
        <f>IF(AND(Revolver!B215=1,Revolver!V215="Yes"),1,0)</f>
        <v>0</v>
      </c>
      <c r="P212">
        <f>IF(AND(Revolver!B215=1,Revolver!V215="Yes"),1,0)</f>
        <v>0</v>
      </c>
      <c r="Q212">
        <f>IF(AND(Revolver!B215=5,Revolver!V215="Yes"),1,0)</f>
        <v>0</v>
      </c>
      <c r="R212">
        <f>IF(AND(Revolver!B215=6,Revolver!V215="Yes"),1,0)</f>
        <v>0</v>
      </c>
      <c r="S212">
        <f>IF(AND(Revolver!B215=7,Revolver!V215="Yes"),1,0)</f>
        <v>0</v>
      </c>
      <c r="T212">
        <f>IF(AND(Revolver!B215=8,Revolver!V215="Yes"),1,0)</f>
        <v>0</v>
      </c>
      <c r="V212">
        <f>IF(AND(SMG!B216=1,SMG!V216="Yes"),1,0)</f>
        <v>0</v>
      </c>
      <c r="W212">
        <f>IF(AND(SMG!B216=2,SMG!V216="Yes"),1,0)</f>
        <v>0</v>
      </c>
      <c r="X212">
        <f>IF(AND(SMG!B216=3,SMG!V216="Yes"),1,0)</f>
        <v>0</v>
      </c>
      <c r="Y212">
        <f>IF(AND(SMG!B216=4,SMG!V216="Yes"),1,0)</f>
        <v>0</v>
      </c>
      <c r="Z212">
        <f>IF(AND(SMG!B216=5,SMG!V216="Yes"),1,0)</f>
        <v>0</v>
      </c>
      <c r="AA212">
        <f>IF(AND(SMG!B216=6,SMG!V216="Yes"),1,0)</f>
        <v>0</v>
      </c>
      <c r="AB212">
        <f>IF(AND(SMG!B216=7,SMG!V216="Yes"),1,0)</f>
        <v>0</v>
      </c>
      <c r="AC212">
        <f>IF(AND(SMG!B216=8,SMG!V216="Yes"),1,0)</f>
        <v>0</v>
      </c>
      <c r="AE212">
        <f>IF(AND(Rifle!B215=1,Rifle!V215="Yes"),1,0)</f>
        <v>0</v>
      </c>
      <c r="AF212">
        <f>IF(AND(Rifle!B215=2,Rifle!V215="Yes"),1,0)</f>
        <v>0</v>
      </c>
      <c r="AG212">
        <f>IF(AND(Rifle!B215=3,Rifle!V215="Yes"),1,0)</f>
        <v>0</v>
      </c>
      <c r="AH212">
        <f>IF(AND(Rifle!B215=4,Rifle!V215="Yes"),1,0)</f>
        <v>0</v>
      </c>
      <c r="AI212">
        <f>IF(AND(Rifle!B215=5,Rifle!V215="Yes"),1,0)</f>
        <v>0</v>
      </c>
      <c r="AJ212">
        <f>IF(AND(Rifle!B215=6,Rifle!V215="Yes"),1,0)</f>
        <v>0</v>
      </c>
      <c r="AK212">
        <f>IF(AND(Rifle!B215=7,Rifle!V215="Yes"),1,0)</f>
        <v>0</v>
      </c>
      <c r="AL212">
        <f>IF(AND(Rifle!B215=8,Rifle!V215="Yes"),1,0)</f>
        <v>0</v>
      </c>
      <c r="AN212">
        <f>IF(AND('Sniper Rifle'!B215=1,'Sniper Rifle'!V215="Yes"),1,0)</f>
        <v>0</v>
      </c>
      <c r="AO212">
        <f>IF(AND('Sniper Rifle'!B215=2,'Sniper Rifle'!V215="Yes"),1,0)</f>
        <v>0</v>
      </c>
      <c r="AP212">
        <f>IF(AND('Sniper Rifle'!B215=3,'Sniper Rifle'!V215="Yes"),1,0)</f>
        <v>0</v>
      </c>
      <c r="AQ212">
        <f>IF(AND('Sniper Rifle'!B215=4,'Sniper Rifle'!V215="Yes"),1,0)</f>
        <v>0</v>
      </c>
      <c r="AR212">
        <f>IF(AND('Sniper Rifle'!B215=5,'Sniper Rifle'!V215="Yes"),1,0)</f>
        <v>0</v>
      </c>
      <c r="AS212">
        <f>IF(AND('Sniper Rifle'!B215=6,'Sniper Rifle'!V215="Yes"),1,0)</f>
        <v>0</v>
      </c>
      <c r="AT212">
        <f>IF(AND('Sniper Rifle'!B215=7,'Sniper Rifle'!V215="Yes"),1,0)</f>
        <v>0</v>
      </c>
      <c r="AU212">
        <f>IF(AND('Sniper Rifle'!B215=8,'Sniper Rifle'!V215="Yes"),1,0)</f>
        <v>0</v>
      </c>
      <c r="AW212">
        <f>IF(AND('Spacer Rifle'!B215=1,'Spacer Rifle'!V215="Yes"),1,0)</f>
        <v>0</v>
      </c>
      <c r="AX212">
        <f>IF(AND('Spacer Rifle'!B215=2,'Spacer Rifle'!V215="Yes"),1,0)</f>
        <v>0</v>
      </c>
      <c r="AY212">
        <f>IF(AND('Spacer Rifle'!B215=3,'Spacer Rifle'!V215="Yes"),1,0)</f>
        <v>0</v>
      </c>
      <c r="AZ212">
        <f>IF(AND('Spacer Rifle'!B215=4,'Spacer Rifle'!V215="Yes"),1,0)</f>
        <v>0</v>
      </c>
      <c r="BA212">
        <f>IF(AND('Spacer Rifle'!B215=5,'Spacer Rifle'!V215="Yes"),1,0)</f>
        <v>0</v>
      </c>
      <c r="BB212">
        <f>IF(AND('Spacer Rifle'!B215=6,'Spacer Rifle'!V215="Yes"),1,0)</f>
        <v>0</v>
      </c>
      <c r="BC212">
        <f>IF(AND('Spacer Rifle'!B215=7,'Spacer Rifle'!V215="Yes"),1,0)</f>
        <v>0</v>
      </c>
      <c r="BD212">
        <f>IF(AND('Spacer Rifle'!B215=8,'Spacer Rifle'!V215="Yes"),1,0)</f>
        <v>0</v>
      </c>
      <c r="BF212">
        <f>IF(AND(LMG!B216=1,LMG!V216="Yes"),1,0)</f>
        <v>0</v>
      </c>
      <c r="BG212">
        <f>IF(AND(LMG!B216=2,LMG!V216="Yes"),1,0)</f>
        <v>0</v>
      </c>
      <c r="BH212">
        <f>IF(AND(LMG!B216=3,LMG!V216="Yes"),1,0)</f>
        <v>0</v>
      </c>
      <c r="BI212">
        <f>IF(AND(LMG!B216=4,LMG!V216="Yes"),1,0)</f>
        <v>0</v>
      </c>
      <c r="BJ212">
        <f>IF(AND(LMG!B216=5,LMG!V216="Yes"),1,0)</f>
        <v>0</v>
      </c>
      <c r="BK212">
        <f>IF(AND(LMG!B216=6,LMG!V216="Yes"),1,0)</f>
        <v>0</v>
      </c>
      <c r="BL212">
        <f>IF(AND(LMG!B216=7,LMG!V216="Yes"),1,0)</f>
        <v>0</v>
      </c>
      <c r="BM212">
        <f>IF(AND(LMG!B216=8,LMG!V216="Yes"),1,0)</f>
        <v>0</v>
      </c>
      <c r="BO212">
        <f>IF(AND(Shotgun!B216=1,Shotgun!V216="Yes"),1,0)</f>
        <v>0</v>
      </c>
      <c r="BP212">
        <f>IF(AND(Shotgun!B216=2,Shotgun!V216="Yes"),1,0)</f>
        <v>0</v>
      </c>
      <c r="BQ212">
        <f>IF(AND(Shotgun!B216=3,Shotgun!V216="Yes"),1,0)</f>
        <v>0</v>
      </c>
      <c r="BR212">
        <f>IF(AND(Shotgun!B216=4,Shotgun!V216="Yes"),1,0)</f>
        <v>0</v>
      </c>
      <c r="BS212">
        <f>IF(AND(Shotgun!B216=5,Shotgun!V216="Yes"),1,0)</f>
        <v>0</v>
      </c>
      <c r="BT212">
        <f>IF(AND(Shotgun!B216=6,Shotgun!V216="Yes"),1,0)</f>
        <v>0</v>
      </c>
      <c r="BU212">
        <f>IF(AND(Shotgun!B216=7,Shotgun!V216="Yes"),1,0)</f>
        <v>0</v>
      </c>
      <c r="BV212">
        <f>IF(AND(Shotgun!B216=8,Shotgun!V216="Yes"),1,0)</f>
        <v>0</v>
      </c>
      <c r="BX212">
        <f>IF(AND(Melee!B214=1,Melee!S214="Yes"),1,0)</f>
        <v>0</v>
      </c>
      <c r="BY212">
        <f>IF(AND(Melee!B214=2,Melee!S214="Yes"),1,0)</f>
        <v>0</v>
      </c>
      <c r="BZ212">
        <f>IF(AND(Melee!B214=3,Melee!S214="Yes"),1,0)</f>
        <v>0</v>
      </c>
      <c r="CA212">
        <f>IF(AND(Melee!B214=4,Melee!S214="Yes"),1,0)</f>
        <v>0</v>
      </c>
      <c r="CB212">
        <f>IF(AND(Melee!B214=5,Melee!S214="Yes"),1,0)</f>
        <v>0</v>
      </c>
      <c r="CC212">
        <f>IF(AND(Melee!B214=6,Melee!S214="Yes"),1,0)</f>
        <v>0</v>
      </c>
      <c r="CD212">
        <f>IF(AND(Melee!B214=7,Melee!S214="Yes"),1,0)</f>
        <v>0</v>
      </c>
      <c r="CE212">
        <f>IF(AND(Melee!B214=8,Melee!S214="Yes"),1,0)</f>
        <v>0</v>
      </c>
      <c r="CG212">
        <f>IF(AND(Misc!B213=1,Misc!O213="Yes"),1,0)</f>
        <v>0</v>
      </c>
      <c r="CH212">
        <f>IF(AND(Misc!B213=2,Misc!O213="Yes"),1,0)</f>
        <v>0</v>
      </c>
      <c r="CI212">
        <f>IF(AND(Misc!B213=3,Misc!O213="Yes"),1,0)</f>
        <v>0</v>
      </c>
      <c r="CJ212">
        <f>IF(AND(Misc!B213=4,Misc!O213="Yes"),1,0)</f>
        <v>0</v>
      </c>
      <c r="CK212">
        <f>IF(AND(Misc!B213=5,Misc!O213="Yes"),1,0)</f>
        <v>0</v>
      </c>
      <c r="CL212">
        <f>IF(AND(Misc!B213=6,Misc!O213="Yes"),1,0)</f>
        <v>0</v>
      </c>
      <c r="CM212">
        <f>IF(AND(Misc!B213=7,Misc!O213="Yes"),1,0)</f>
        <v>0</v>
      </c>
      <c r="CN212">
        <f>IF(AND(Misc!B213=8,Misc!O213="Yes"),1,0)</f>
        <v>0</v>
      </c>
    </row>
    <row r="213" spans="4:92">
      <c r="D213">
        <f>IF(AND(Handgun!B216=1,Handgun!V216="Yes"),1,0)</f>
        <v>0</v>
      </c>
      <c r="E213">
        <f>IF(AND(Handgun!B216=2,Handgun!V216="Yes"),1,0)</f>
        <v>0</v>
      </c>
      <c r="F213">
        <f>IF(AND(Handgun!B216=3,Handgun!V216="Yes"),1,0)</f>
        <v>0</v>
      </c>
      <c r="G213">
        <f>IF(AND(Handgun!B216=4,Handgun!V216="Yes"),1,0)</f>
        <v>0</v>
      </c>
      <c r="H213">
        <f>IF(AND(Handgun!B216=5,Handgun!V216="Yes"),1,0)</f>
        <v>0</v>
      </c>
      <c r="I213">
        <f>IF(AND(Handgun!B216=6,Handgun!V216="Yes"),1,0)</f>
        <v>0</v>
      </c>
      <c r="J213">
        <f>IF(AND(Handgun!B216=7,Handgun!V216="Yes"),1,0)</f>
        <v>0</v>
      </c>
      <c r="K213">
        <f>IF(AND(Handgun!B216=8,Handgun!V216="Yes"),1,0)</f>
        <v>0</v>
      </c>
      <c r="M213">
        <f>IF(AND(Revolver!B216=1,Revolver!V216="Yes"),1,0)</f>
        <v>0</v>
      </c>
      <c r="N213">
        <f>IF(AND(Revolver!B216=1,Revolver!V216="Yes"),1,0)</f>
        <v>0</v>
      </c>
      <c r="O213">
        <f>IF(AND(Revolver!B216=1,Revolver!V216="Yes"),1,0)</f>
        <v>0</v>
      </c>
      <c r="P213">
        <f>IF(AND(Revolver!B216=1,Revolver!V216="Yes"),1,0)</f>
        <v>0</v>
      </c>
      <c r="Q213">
        <f>IF(AND(Revolver!B216=5,Revolver!V216="Yes"),1,0)</f>
        <v>0</v>
      </c>
      <c r="R213">
        <f>IF(AND(Revolver!B216=6,Revolver!V216="Yes"),1,0)</f>
        <v>0</v>
      </c>
      <c r="S213">
        <f>IF(AND(Revolver!B216=7,Revolver!V216="Yes"),1,0)</f>
        <v>0</v>
      </c>
      <c r="T213">
        <f>IF(AND(Revolver!B216=8,Revolver!V216="Yes"),1,0)</f>
        <v>0</v>
      </c>
      <c r="V213">
        <f>IF(AND(SMG!B217=1,SMG!V217="Yes"),1,0)</f>
        <v>0</v>
      </c>
      <c r="W213">
        <f>IF(AND(SMG!B217=2,SMG!V217="Yes"),1,0)</f>
        <v>0</v>
      </c>
      <c r="X213">
        <f>IF(AND(SMG!B217=3,SMG!V217="Yes"),1,0)</f>
        <v>0</v>
      </c>
      <c r="Y213">
        <f>IF(AND(SMG!B217=4,SMG!V217="Yes"),1,0)</f>
        <v>0</v>
      </c>
      <c r="Z213">
        <f>IF(AND(SMG!B217=5,SMG!V217="Yes"),1,0)</f>
        <v>0</v>
      </c>
      <c r="AA213">
        <f>IF(AND(SMG!B217=6,SMG!V217="Yes"),1,0)</f>
        <v>0</v>
      </c>
      <c r="AB213">
        <f>IF(AND(SMG!B217=7,SMG!V217="Yes"),1,0)</f>
        <v>0</v>
      </c>
      <c r="AC213">
        <f>IF(AND(SMG!B217=8,SMG!V217="Yes"),1,0)</f>
        <v>0</v>
      </c>
      <c r="AE213">
        <f>IF(AND(Rifle!B216=1,Rifle!V216="Yes"),1,0)</f>
        <v>0</v>
      </c>
      <c r="AF213">
        <f>IF(AND(Rifle!B216=2,Rifle!V216="Yes"),1,0)</f>
        <v>0</v>
      </c>
      <c r="AG213">
        <f>IF(AND(Rifle!B216=3,Rifle!V216="Yes"),1,0)</f>
        <v>0</v>
      </c>
      <c r="AH213">
        <f>IF(AND(Rifle!B216=4,Rifle!V216="Yes"),1,0)</f>
        <v>0</v>
      </c>
      <c r="AI213">
        <f>IF(AND(Rifle!B216=5,Rifle!V216="Yes"),1,0)</f>
        <v>0</v>
      </c>
      <c r="AJ213">
        <f>IF(AND(Rifle!B216=6,Rifle!V216="Yes"),1,0)</f>
        <v>0</v>
      </c>
      <c r="AK213">
        <f>IF(AND(Rifle!B216=7,Rifle!V216="Yes"),1,0)</f>
        <v>0</v>
      </c>
      <c r="AL213">
        <f>IF(AND(Rifle!B216=8,Rifle!V216="Yes"),1,0)</f>
        <v>0</v>
      </c>
      <c r="AN213">
        <f>IF(AND('Sniper Rifle'!B216=1,'Sniper Rifle'!V216="Yes"),1,0)</f>
        <v>0</v>
      </c>
      <c r="AO213">
        <f>IF(AND('Sniper Rifle'!B216=2,'Sniper Rifle'!V216="Yes"),1,0)</f>
        <v>0</v>
      </c>
      <c r="AP213">
        <f>IF(AND('Sniper Rifle'!B216=3,'Sniper Rifle'!V216="Yes"),1,0)</f>
        <v>0</v>
      </c>
      <c r="AQ213">
        <f>IF(AND('Sniper Rifle'!B216=4,'Sniper Rifle'!V216="Yes"),1,0)</f>
        <v>0</v>
      </c>
      <c r="AR213">
        <f>IF(AND('Sniper Rifle'!B216=5,'Sniper Rifle'!V216="Yes"),1,0)</f>
        <v>0</v>
      </c>
      <c r="AS213">
        <f>IF(AND('Sniper Rifle'!B216=6,'Sniper Rifle'!V216="Yes"),1,0)</f>
        <v>0</v>
      </c>
      <c r="AT213">
        <f>IF(AND('Sniper Rifle'!B216=7,'Sniper Rifle'!V216="Yes"),1,0)</f>
        <v>0</v>
      </c>
      <c r="AU213">
        <f>IF(AND('Sniper Rifle'!B216=8,'Sniper Rifle'!V216="Yes"),1,0)</f>
        <v>0</v>
      </c>
      <c r="AW213">
        <f>IF(AND('Spacer Rifle'!B216=1,'Spacer Rifle'!V216="Yes"),1,0)</f>
        <v>0</v>
      </c>
      <c r="AX213">
        <f>IF(AND('Spacer Rifle'!B216=2,'Spacer Rifle'!V216="Yes"),1,0)</f>
        <v>0</v>
      </c>
      <c r="AY213">
        <f>IF(AND('Spacer Rifle'!B216=3,'Spacer Rifle'!V216="Yes"),1,0)</f>
        <v>0</v>
      </c>
      <c r="AZ213">
        <f>IF(AND('Spacer Rifle'!B216=4,'Spacer Rifle'!V216="Yes"),1,0)</f>
        <v>0</v>
      </c>
      <c r="BA213">
        <f>IF(AND('Spacer Rifle'!B216=5,'Spacer Rifle'!V216="Yes"),1,0)</f>
        <v>0</v>
      </c>
      <c r="BB213">
        <f>IF(AND('Spacer Rifle'!B216=6,'Spacer Rifle'!V216="Yes"),1,0)</f>
        <v>0</v>
      </c>
      <c r="BC213">
        <f>IF(AND('Spacer Rifle'!B216=7,'Spacer Rifle'!V216="Yes"),1,0)</f>
        <v>0</v>
      </c>
      <c r="BD213">
        <f>IF(AND('Spacer Rifle'!B216=8,'Spacer Rifle'!V216="Yes"),1,0)</f>
        <v>0</v>
      </c>
      <c r="BF213">
        <f>IF(AND(LMG!B217=1,LMG!V217="Yes"),1,0)</f>
        <v>0</v>
      </c>
      <c r="BG213">
        <f>IF(AND(LMG!B217=2,LMG!V217="Yes"),1,0)</f>
        <v>0</v>
      </c>
      <c r="BH213">
        <f>IF(AND(LMG!B217=3,LMG!V217="Yes"),1,0)</f>
        <v>0</v>
      </c>
      <c r="BI213">
        <f>IF(AND(LMG!B217=4,LMG!V217="Yes"),1,0)</f>
        <v>0</v>
      </c>
      <c r="BJ213">
        <f>IF(AND(LMG!B217=5,LMG!V217="Yes"),1,0)</f>
        <v>0</v>
      </c>
      <c r="BK213">
        <f>IF(AND(LMG!B217=6,LMG!V217="Yes"),1,0)</f>
        <v>0</v>
      </c>
      <c r="BL213">
        <f>IF(AND(LMG!B217=7,LMG!V217="Yes"),1,0)</f>
        <v>0</v>
      </c>
      <c r="BM213">
        <f>IF(AND(LMG!B217=8,LMG!V217="Yes"),1,0)</f>
        <v>0</v>
      </c>
      <c r="BO213">
        <f>IF(AND(Shotgun!B217=1,Shotgun!V217="Yes"),1,0)</f>
        <v>0</v>
      </c>
      <c r="BP213">
        <f>IF(AND(Shotgun!B217=2,Shotgun!V217="Yes"),1,0)</f>
        <v>0</v>
      </c>
      <c r="BQ213">
        <f>IF(AND(Shotgun!B217=3,Shotgun!V217="Yes"),1,0)</f>
        <v>0</v>
      </c>
      <c r="BR213">
        <f>IF(AND(Shotgun!B217=4,Shotgun!V217="Yes"),1,0)</f>
        <v>0</v>
      </c>
      <c r="BS213">
        <f>IF(AND(Shotgun!B217=5,Shotgun!V217="Yes"),1,0)</f>
        <v>0</v>
      </c>
      <c r="BT213">
        <f>IF(AND(Shotgun!B217=6,Shotgun!V217="Yes"),1,0)</f>
        <v>0</v>
      </c>
      <c r="BU213">
        <f>IF(AND(Shotgun!B217=7,Shotgun!V217="Yes"),1,0)</f>
        <v>0</v>
      </c>
      <c r="BV213">
        <f>IF(AND(Shotgun!B217=8,Shotgun!V217="Yes"),1,0)</f>
        <v>0</v>
      </c>
      <c r="BX213">
        <f>IF(AND(Melee!B215=1,Melee!S215="Yes"),1,0)</f>
        <v>0</v>
      </c>
      <c r="BY213">
        <f>IF(AND(Melee!B215=2,Melee!S215="Yes"),1,0)</f>
        <v>0</v>
      </c>
      <c r="BZ213">
        <f>IF(AND(Melee!B215=3,Melee!S215="Yes"),1,0)</f>
        <v>0</v>
      </c>
      <c r="CA213">
        <f>IF(AND(Melee!B215=4,Melee!S215="Yes"),1,0)</f>
        <v>0</v>
      </c>
      <c r="CB213">
        <f>IF(AND(Melee!B215=5,Melee!S215="Yes"),1,0)</f>
        <v>0</v>
      </c>
      <c r="CC213">
        <f>IF(AND(Melee!B215=6,Melee!S215="Yes"),1,0)</f>
        <v>0</v>
      </c>
      <c r="CD213">
        <f>IF(AND(Melee!B215=7,Melee!S215="Yes"),1,0)</f>
        <v>0</v>
      </c>
      <c r="CE213">
        <f>IF(AND(Melee!B215=8,Melee!S215="Yes"),1,0)</f>
        <v>0</v>
      </c>
      <c r="CG213">
        <f>IF(AND(Misc!B214=1,Misc!O214="Yes"),1,0)</f>
        <v>0</v>
      </c>
      <c r="CH213">
        <f>IF(AND(Misc!B214=2,Misc!O214="Yes"),1,0)</f>
        <v>0</v>
      </c>
      <c r="CI213">
        <f>IF(AND(Misc!B214=3,Misc!O214="Yes"),1,0)</f>
        <v>0</v>
      </c>
      <c r="CJ213">
        <f>IF(AND(Misc!B214=4,Misc!O214="Yes"),1,0)</f>
        <v>0</v>
      </c>
      <c r="CK213">
        <f>IF(AND(Misc!B214=5,Misc!O214="Yes"),1,0)</f>
        <v>0</v>
      </c>
      <c r="CL213">
        <f>IF(AND(Misc!B214=6,Misc!O214="Yes"),1,0)</f>
        <v>0</v>
      </c>
      <c r="CM213">
        <f>IF(AND(Misc!B214=7,Misc!O214="Yes"),1,0)</f>
        <v>0</v>
      </c>
      <c r="CN213">
        <f>IF(AND(Misc!B214=8,Misc!O214="Yes"),1,0)</f>
        <v>0</v>
      </c>
    </row>
    <row r="214" spans="4:92">
      <c r="D214">
        <f>IF(AND(Handgun!B217=1,Handgun!V217="Yes"),1,0)</f>
        <v>0</v>
      </c>
      <c r="E214">
        <f>IF(AND(Handgun!B217=2,Handgun!V217="Yes"),1,0)</f>
        <v>0</v>
      </c>
      <c r="F214">
        <f>IF(AND(Handgun!B217=3,Handgun!V217="Yes"),1,0)</f>
        <v>0</v>
      </c>
      <c r="G214">
        <f>IF(AND(Handgun!B217=4,Handgun!V217="Yes"),1,0)</f>
        <v>0</v>
      </c>
      <c r="H214">
        <f>IF(AND(Handgun!B217=5,Handgun!V217="Yes"),1,0)</f>
        <v>0</v>
      </c>
      <c r="I214">
        <f>IF(AND(Handgun!B217=6,Handgun!V217="Yes"),1,0)</f>
        <v>0</v>
      </c>
      <c r="J214">
        <f>IF(AND(Handgun!B217=7,Handgun!V217="Yes"),1,0)</f>
        <v>0</v>
      </c>
      <c r="K214">
        <f>IF(AND(Handgun!B217=8,Handgun!V217="Yes"),1,0)</f>
        <v>0</v>
      </c>
      <c r="M214">
        <f>IF(AND(Revolver!B217=1,Revolver!V217="Yes"),1,0)</f>
        <v>0</v>
      </c>
      <c r="N214">
        <f>IF(AND(Revolver!B217=1,Revolver!V217="Yes"),1,0)</f>
        <v>0</v>
      </c>
      <c r="O214">
        <f>IF(AND(Revolver!B217=1,Revolver!V217="Yes"),1,0)</f>
        <v>0</v>
      </c>
      <c r="P214">
        <f>IF(AND(Revolver!B217=1,Revolver!V217="Yes"),1,0)</f>
        <v>0</v>
      </c>
      <c r="Q214">
        <f>IF(AND(Revolver!B217=5,Revolver!V217="Yes"),1,0)</f>
        <v>0</v>
      </c>
      <c r="R214">
        <f>IF(AND(Revolver!B217=6,Revolver!V217="Yes"),1,0)</f>
        <v>0</v>
      </c>
      <c r="S214">
        <f>IF(AND(Revolver!B217=7,Revolver!V217="Yes"),1,0)</f>
        <v>0</v>
      </c>
      <c r="T214">
        <f>IF(AND(Revolver!B217=8,Revolver!V217="Yes"),1,0)</f>
        <v>0</v>
      </c>
      <c r="V214">
        <f>IF(AND(SMG!B218=1,SMG!V218="Yes"),1,0)</f>
        <v>0</v>
      </c>
      <c r="W214">
        <f>IF(AND(SMG!B218=2,SMG!V218="Yes"),1,0)</f>
        <v>0</v>
      </c>
      <c r="X214">
        <f>IF(AND(SMG!B218=3,SMG!V218="Yes"),1,0)</f>
        <v>0</v>
      </c>
      <c r="Y214">
        <f>IF(AND(SMG!B218=4,SMG!V218="Yes"),1,0)</f>
        <v>0</v>
      </c>
      <c r="Z214">
        <f>IF(AND(SMG!B218=5,SMG!V218="Yes"),1,0)</f>
        <v>0</v>
      </c>
      <c r="AA214">
        <f>IF(AND(SMG!B218=6,SMG!V218="Yes"),1,0)</f>
        <v>0</v>
      </c>
      <c r="AB214">
        <f>IF(AND(SMG!B218=7,SMG!V218="Yes"),1,0)</f>
        <v>0</v>
      </c>
      <c r="AC214">
        <f>IF(AND(SMG!B218=8,SMG!V218="Yes"),1,0)</f>
        <v>0</v>
      </c>
      <c r="AE214">
        <f>IF(AND(Rifle!B217=1,Rifle!V217="Yes"),1,0)</f>
        <v>0</v>
      </c>
      <c r="AF214">
        <f>IF(AND(Rifle!B217=2,Rifle!V217="Yes"),1,0)</f>
        <v>0</v>
      </c>
      <c r="AG214">
        <f>IF(AND(Rifle!B217=3,Rifle!V217="Yes"),1,0)</f>
        <v>0</v>
      </c>
      <c r="AH214">
        <f>IF(AND(Rifle!B217=4,Rifle!V217="Yes"),1,0)</f>
        <v>0</v>
      </c>
      <c r="AI214">
        <f>IF(AND(Rifle!B217=5,Rifle!V217="Yes"),1,0)</f>
        <v>0</v>
      </c>
      <c r="AJ214">
        <f>IF(AND(Rifle!B217=6,Rifle!V217="Yes"),1,0)</f>
        <v>0</v>
      </c>
      <c r="AK214">
        <f>IF(AND(Rifle!B217=7,Rifle!V217="Yes"),1,0)</f>
        <v>0</v>
      </c>
      <c r="AL214">
        <f>IF(AND(Rifle!B217=8,Rifle!V217="Yes"),1,0)</f>
        <v>0</v>
      </c>
      <c r="AN214">
        <f>IF(AND('Sniper Rifle'!B217=1,'Sniper Rifle'!V217="Yes"),1,0)</f>
        <v>0</v>
      </c>
      <c r="AO214">
        <f>IF(AND('Sniper Rifle'!B217=2,'Sniper Rifle'!V217="Yes"),1,0)</f>
        <v>0</v>
      </c>
      <c r="AP214">
        <f>IF(AND('Sniper Rifle'!B217=3,'Sniper Rifle'!V217="Yes"),1,0)</f>
        <v>0</v>
      </c>
      <c r="AQ214">
        <f>IF(AND('Sniper Rifle'!B217=4,'Sniper Rifle'!V217="Yes"),1,0)</f>
        <v>0</v>
      </c>
      <c r="AR214">
        <f>IF(AND('Sniper Rifle'!B217=5,'Sniper Rifle'!V217="Yes"),1,0)</f>
        <v>0</v>
      </c>
      <c r="AS214">
        <f>IF(AND('Sniper Rifle'!B217=6,'Sniper Rifle'!V217="Yes"),1,0)</f>
        <v>0</v>
      </c>
      <c r="AT214">
        <f>IF(AND('Sniper Rifle'!B217=7,'Sniper Rifle'!V217="Yes"),1,0)</f>
        <v>0</v>
      </c>
      <c r="AU214">
        <f>IF(AND('Sniper Rifle'!B217=8,'Sniper Rifle'!V217="Yes"),1,0)</f>
        <v>0</v>
      </c>
      <c r="AW214">
        <f>IF(AND('Spacer Rifle'!B217=1,'Spacer Rifle'!V217="Yes"),1,0)</f>
        <v>0</v>
      </c>
      <c r="AX214">
        <f>IF(AND('Spacer Rifle'!B217=2,'Spacer Rifle'!V217="Yes"),1,0)</f>
        <v>0</v>
      </c>
      <c r="AY214">
        <f>IF(AND('Spacer Rifle'!B217=3,'Spacer Rifle'!V217="Yes"),1,0)</f>
        <v>0</v>
      </c>
      <c r="AZ214">
        <f>IF(AND('Spacer Rifle'!B217=4,'Spacer Rifle'!V217="Yes"),1,0)</f>
        <v>0</v>
      </c>
      <c r="BA214">
        <f>IF(AND('Spacer Rifle'!B217=5,'Spacer Rifle'!V217="Yes"),1,0)</f>
        <v>0</v>
      </c>
      <c r="BB214">
        <f>IF(AND('Spacer Rifle'!B217=6,'Spacer Rifle'!V217="Yes"),1,0)</f>
        <v>0</v>
      </c>
      <c r="BC214">
        <f>IF(AND('Spacer Rifle'!B217=7,'Spacer Rifle'!V217="Yes"),1,0)</f>
        <v>0</v>
      </c>
      <c r="BD214">
        <f>IF(AND('Spacer Rifle'!B217=8,'Spacer Rifle'!V217="Yes"),1,0)</f>
        <v>0</v>
      </c>
      <c r="BF214">
        <f>IF(AND(LMG!B218=1,LMG!V218="Yes"),1,0)</f>
        <v>0</v>
      </c>
      <c r="BG214">
        <f>IF(AND(LMG!B218=2,LMG!V218="Yes"),1,0)</f>
        <v>0</v>
      </c>
      <c r="BH214">
        <f>IF(AND(LMG!B218=3,LMG!V218="Yes"),1,0)</f>
        <v>0</v>
      </c>
      <c r="BI214">
        <f>IF(AND(LMG!B218=4,LMG!V218="Yes"),1,0)</f>
        <v>0</v>
      </c>
      <c r="BJ214">
        <f>IF(AND(LMG!B218=5,LMG!V218="Yes"),1,0)</f>
        <v>0</v>
      </c>
      <c r="BK214">
        <f>IF(AND(LMG!B218=6,LMG!V218="Yes"),1,0)</f>
        <v>0</v>
      </c>
      <c r="BL214">
        <f>IF(AND(LMG!B218=7,LMG!V218="Yes"),1,0)</f>
        <v>0</v>
      </c>
      <c r="BM214">
        <f>IF(AND(LMG!B218=8,LMG!V218="Yes"),1,0)</f>
        <v>0</v>
      </c>
      <c r="BO214">
        <f>IF(AND(Shotgun!B218=1,Shotgun!V218="Yes"),1,0)</f>
        <v>0</v>
      </c>
      <c r="BP214">
        <f>IF(AND(Shotgun!B218=2,Shotgun!V218="Yes"),1,0)</f>
        <v>0</v>
      </c>
      <c r="BQ214">
        <f>IF(AND(Shotgun!B218=3,Shotgun!V218="Yes"),1,0)</f>
        <v>0</v>
      </c>
      <c r="BR214">
        <f>IF(AND(Shotgun!B218=4,Shotgun!V218="Yes"),1,0)</f>
        <v>0</v>
      </c>
      <c r="BS214">
        <f>IF(AND(Shotgun!B218=5,Shotgun!V218="Yes"),1,0)</f>
        <v>0</v>
      </c>
      <c r="BT214">
        <f>IF(AND(Shotgun!B218=6,Shotgun!V218="Yes"),1,0)</f>
        <v>0</v>
      </c>
      <c r="BU214">
        <f>IF(AND(Shotgun!B218=7,Shotgun!V218="Yes"),1,0)</f>
        <v>0</v>
      </c>
      <c r="BV214">
        <f>IF(AND(Shotgun!B218=8,Shotgun!V218="Yes"),1,0)</f>
        <v>0</v>
      </c>
      <c r="BX214">
        <f>IF(AND(Melee!B216=1,Melee!S216="Yes"),1,0)</f>
        <v>0</v>
      </c>
      <c r="BY214">
        <f>IF(AND(Melee!B216=2,Melee!S216="Yes"),1,0)</f>
        <v>0</v>
      </c>
      <c r="BZ214">
        <f>IF(AND(Melee!B216=3,Melee!S216="Yes"),1,0)</f>
        <v>0</v>
      </c>
      <c r="CA214">
        <f>IF(AND(Melee!B216=4,Melee!S216="Yes"),1,0)</f>
        <v>0</v>
      </c>
      <c r="CB214">
        <f>IF(AND(Melee!B216=5,Melee!S216="Yes"),1,0)</f>
        <v>0</v>
      </c>
      <c r="CC214">
        <f>IF(AND(Melee!B216=6,Melee!S216="Yes"),1,0)</f>
        <v>0</v>
      </c>
      <c r="CD214">
        <f>IF(AND(Melee!B216=7,Melee!S216="Yes"),1,0)</f>
        <v>0</v>
      </c>
      <c r="CE214">
        <f>IF(AND(Melee!B216=8,Melee!S216="Yes"),1,0)</f>
        <v>0</v>
      </c>
      <c r="CG214">
        <f>IF(AND(Misc!B215=1,Misc!O215="Yes"),1,0)</f>
        <v>0</v>
      </c>
      <c r="CH214">
        <f>IF(AND(Misc!B215=2,Misc!O215="Yes"),1,0)</f>
        <v>0</v>
      </c>
      <c r="CI214">
        <f>IF(AND(Misc!B215=3,Misc!O215="Yes"),1,0)</f>
        <v>0</v>
      </c>
      <c r="CJ214">
        <f>IF(AND(Misc!B215=4,Misc!O215="Yes"),1,0)</f>
        <v>0</v>
      </c>
      <c r="CK214">
        <f>IF(AND(Misc!B215=5,Misc!O215="Yes"),1,0)</f>
        <v>0</v>
      </c>
      <c r="CL214">
        <f>IF(AND(Misc!B215=6,Misc!O215="Yes"),1,0)</f>
        <v>0</v>
      </c>
      <c r="CM214">
        <f>IF(AND(Misc!B215=7,Misc!O215="Yes"),1,0)</f>
        <v>0</v>
      </c>
      <c r="CN214">
        <f>IF(AND(Misc!B215=8,Misc!O215="Yes"),1,0)</f>
        <v>0</v>
      </c>
    </row>
    <row r="215" spans="4:92">
      <c r="D215">
        <f>IF(AND(Handgun!B218=1,Handgun!V218="Yes"),1,0)</f>
        <v>0</v>
      </c>
      <c r="E215">
        <f>IF(AND(Handgun!B218=2,Handgun!V218="Yes"),1,0)</f>
        <v>0</v>
      </c>
      <c r="F215">
        <f>IF(AND(Handgun!B218=3,Handgun!V218="Yes"),1,0)</f>
        <v>0</v>
      </c>
      <c r="G215">
        <f>IF(AND(Handgun!B218=4,Handgun!V218="Yes"),1,0)</f>
        <v>0</v>
      </c>
      <c r="H215">
        <f>IF(AND(Handgun!B218=5,Handgun!V218="Yes"),1,0)</f>
        <v>0</v>
      </c>
      <c r="I215">
        <f>IF(AND(Handgun!B218=6,Handgun!V218="Yes"),1,0)</f>
        <v>0</v>
      </c>
      <c r="J215">
        <f>IF(AND(Handgun!B218=7,Handgun!V218="Yes"),1,0)</f>
        <v>0</v>
      </c>
      <c r="K215">
        <f>IF(AND(Handgun!B218=8,Handgun!V218="Yes"),1,0)</f>
        <v>0</v>
      </c>
      <c r="M215">
        <f>IF(AND(Revolver!B218=1,Revolver!V218="Yes"),1,0)</f>
        <v>0</v>
      </c>
      <c r="N215">
        <f>IF(AND(Revolver!B218=1,Revolver!V218="Yes"),1,0)</f>
        <v>0</v>
      </c>
      <c r="O215">
        <f>IF(AND(Revolver!B218=1,Revolver!V218="Yes"),1,0)</f>
        <v>0</v>
      </c>
      <c r="P215">
        <f>IF(AND(Revolver!B218=1,Revolver!V218="Yes"),1,0)</f>
        <v>0</v>
      </c>
      <c r="Q215">
        <f>IF(AND(Revolver!B218=5,Revolver!V218="Yes"),1,0)</f>
        <v>0</v>
      </c>
      <c r="R215">
        <f>IF(AND(Revolver!B218=6,Revolver!V218="Yes"),1,0)</f>
        <v>0</v>
      </c>
      <c r="S215">
        <f>IF(AND(Revolver!B218=7,Revolver!V218="Yes"),1,0)</f>
        <v>0</v>
      </c>
      <c r="T215">
        <f>IF(AND(Revolver!B218=8,Revolver!V218="Yes"),1,0)</f>
        <v>0</v>
      </c>
      <c r="V215">
        <f>IF(AND(SMG!B219=1,SMG!V219="Yes"),1,0)</f>
        <v>0</v>
      </c>
      <c r="W215">
        <f>IF(AND(SMG!B219=2,SMG!V219="Yes"),1,0)</f>
        <v>0</v>
      </c>
      <c r="X215">
        <f>IF(AND(SMG!B219=3,SMG!V219="Yes"),1,0)</f>
        <v>0</v>
      </c>
      <c r="Y215">
        <f>IF(AND(SMG!B219=4,SMG!V219="Yes"),1,0)</f>
        <v>0</v>
      </c>
      <c r="Z215">
        <f>IF(AND(SMG!B219=5,SMG!V219="Yes"),1,0)</f>
        <v>0</v>
      </c>
      <c r="AA215">
        <f>IF(AND(SMG!B219=6,SMG!V219="Yes"),1,0)</f>
        <v>0</v>
      </c>
      <c r="AB215">
        <f>IF(AND(SMG!B219=7,SMG!V219="Yes"),1,0)</f>
        <v>0</v>
      </c>
      <c r="AC215">
        <f>IF(AND(SMG!B219=8,SMG!V219="Yes"),1,0)</f>
        <v>0</v>
      </c>
      <c r="AE215">
        <f>IF(AND(Rifle!B218=1,Rifle!V218="Yes"),1,0)</f>
        <v>0</v>
      </c>
      <c r="AF215">
        <f>IF(AND(Rifle!B218=2,Rifle!V218="Yes"),1,0)</f>
        <v>0</v>
      </c>
      <c r="AG215">
        <f>IF(AND(Rifle!B218=3,Rifle!V218="Yes"),1,0)</f>
        <v>0</v>
      </c>
      <c r="AH215">
        <f>IF(AND(Rifle!B218=4,Rifle!V218="Yes"),1,0)</f>
        <v>0</v>
      </c>
      <c r="AI215">
        <f>IF(AND(Rifle!B218=5,Rifle!V218="Yes"),1,0)</f>
        <v>0</v>
      </c>
      <c r="AJ215">
        <f>IF(AND(Rifle!B218=6,Rifle!V218="Yes"),1,0)</f>
        <v>0</v>
      </c>
      <c r="AK215">
        <f>IF(AND(Rifle!B218=7,Rifle!V218="Yes"),1,0)</f>
        <v>0</v>
      </c>
      <c r="AL215">
        <f>IF(AND(Rifle!B218=8,Rifle!V218="Yes"),1,0)</f>
        <v>0</v>
      </c>
      <c r="AN215">
        <f>IF(AND('Sniper Rifle'!B218=1,'Sniper Rifle'!V218="Yes"),1,0)</f>
        <v>0</v>
      </c>
      <c r="AO215">
        <f>IF(AND('Sniper Rifle'!B218=2,'Sniper Rifle'!V218="Yes"),1,0)</f>
        <v>0</v>
      </c>
      <c r="AP215">
        <f>IF(AND('Sniper Rifle'!B218=3,'Sniper Rifle'!V218="Yes"),1,0)</f>
        <v>0</v>
      </c>
      <c r="AQ215">
        <f>IF(AND('Sniper Rifle'!B218=4,'Sniper Rifle'!V218="Yes"),1,0)</f>
        <v>0</v>
      </c>
      <c r="AR215">
        <f>IF(AND('Sniper Rifle'!B218=5,'Sniper Rifle'!V218="Yes"),1,0)</f>
        <v>0</v>
      </c>
      <c r="AS215">
        <f>IF(AND('Sniper Rifle'!B218=6,'Sniper Rifle'!V218="Yes"),1,0)</f>
        <v>0</v>
      </c>
      <c r="AT215">
        <f>IF(AND('Sniper Rifle'!B218=7,'Sniper Rifle'!V218="Yes"),1,0)</f>
        <v>0</v>
      </c>
      <c r="AU215">
        <f>IF(AND('Sniper Rifle'!B218=8,'Sniper Rifle'!V218="Yes"),1,0)</f>
        <v>0</v>
      </c>
      <c r="AW215">
        <f>IF(AND('Spacer Rifle'!B218=1,'Spacer Rifle'!V218="Yes"),1,0)</f>
        <v>0</v>
      </c>
      <c r="AX215">
        <f>IF(AND('Spacer Rifle'!B218=2,'Spacer Rifle'!V218="Yes"),1,0)</f>
        <v>0</v>
      </c>
      <c r="AY215">
        <f>IF(AND('Spacer Rifle'!B218=3,'Spacer Rifle'!V218="Yes"),1,0)</f>
        <v>0</v>
      </c>
      <c r="AZ215">
        <f>IF(AND('Spacer Rifle'!B218=4,'Spacer Rifle'!V218="Yes"),1,0)</f>
        <v>0</v>
      </c>
      <c r="BA215">
        <f>IF(AND('Spacer Rifle'!B218=5,'Spacer Rifle'!V218="Yes"),1,0)</f>
        <v>0</v>
      </c>
      <c r="BB215">
        <f>IF(AND('Spacer Rifle'!B218=6,'Spacer Rifle'!V218="Yes"),1,0)</f>
        <v>0</v>
      </c>
      <c r="BC215">
        <f>IF(AND('Spacer Rifle'!B218=7,'Spacer Rifle'!V218="Yes"),1,0)</f>
        <v>0</v>
      </c>
      <c r="BD215">
        <f>IF(AND('Spacer Rifle'!B218=8,'Spacer Rifle'!V218="Yes"),1,0)</f>
        <v>0</v>
      </c>
      <c r="BF215">
        <f>IF(AND(LMG!B219=1,LMG!V219="Yes"),1,0)</f>
        <v>0</v>
      </c>
      <c r="BG215">
        <f>IF(AND(LMG!B219=2,LMG!V219="Yes"),1,0)</f>
        <v>0</v>
      </c>
      <c r="BH215">
        <f>IF(AND(LMG!B219=3,LMG!V219="Yes"),1,0)</f>
        <v>0</v>
      </c>
      <c r="BI215">
        <f>IF(AND(LMG!B219=4,LMG!V219="Yes"),1,0)</f>
        <v>0</v>
      </c>
      <c r="BJ215">
        <f>IF(AND(LMG!B219=5,LMG!V219="Yes"),1,0)</f>
        <v>0</v>
      </c>
      <c r="BK215">
        <f>IF(AND(LMG!B219=6,LMG!V219="Yes"),1,0)</f>
        <v>0</v>
      </c>
      <c r="BL215">
        <f>IF(AND(LMG!B219=7,LMG!V219="Yes"),1,0)</f>
        <v>0</v>
      </c>
      <c r="BM215">
        <f>IF(AND(LMG!B219=8,LMG!V219="Yes"),1,0)</f>
        <v>0</v>
      </c>
      <c r="BO215">
        <f>IF(AND(Shotgun!B219=1,Shotgun!V219="Yes"),1,0)</f>
        <v>0</v>
      </c>
      <c r="BP215">
        <f>IF(AND(Shotgun!B219=2,Shotgun!V219="Yes"),1,0)</f>
        <v>0</v>
      </c>
      <c r="BQ215">
        <f>IF(AND(Shotgun!B219=3,Shotgun!V219="Yes"),1,0)</f>
        <v>0</v>
      </c>
      <c r="BR215">
        <f>IF(AND(Shotgun!B219=4,Shotgun!V219="Yes"),1,0)</f>
        <v>0</v>
      </c>
      <c r="BS215">
        <f>IF(AND(Shotgun!B219=5,Shotgun!V219="Yes"),1,0)</f>
        <v>0</v>
      </c>
      <c r="BT215">
        <f>IF(AND(Shotgun!B219=6,Shotgun!V219="Yes"),1,0)</f>
        <v>0</v>
      </c>
      <c r="BU215">
        <f>IF(AND(Shotgun!B219=7,Shotgun!V219="Yes"),1,0)</f>
        <v>0</v>
      </c>
      <c r="BV215">
        <f>IF(AND(Shotgun!B219=8,Shotgun!V219="Yes"),1,0)</f>
        <v>0</v>
      </c>
      <c r="BX215">
        <f>IF(AND(Melee!B217=1,Melee!S217="Yes"),1,0)</f>
        <v>0</v>
      </c>
      <c r="BY215">
        <f>IF(AND(Melee!B217=2,Melee!S217="Yes"),1,0)</f>
        <v>0</v>
      </c>
      <c r="BZ215">
        <f>IF(AND(Melee!B217=3,Melee!S217="Yes"),1,0)</f>
        <v>0</v>
      </c>
      <c r="CA215">
        <f>IF(AND(Melee!B217=4,Melee!S217="Yes"),1,0)</f>
        <v>0</v>
      </c>
      <c r="CB215">
        <f>IF(AND(Melee!B217=5,Melee!S217="Yes"),1,0)</f>
        <v>0</v>
      </c>
      <c r="CC215">
        <f>IF(AND(Melee!B217=6,Melee!S217="Yes"),1,0)</f>
        <v>0</v>
      </c>
      <c r="CD215">
        <f>IF(AND(Melee!B217=7,Melee!S217="Yes"),1,0)</f>
        <v>0</v>
      </c>
      <c r="CE215">
        <f>IF(AND(Melee!B217=8,Melee!S217="Yes"),1,0)</f>
        <v>0</v>
      </c>
      <c r="CG215">
        <f>IF(AND(Misc!B216=1,Misc!O216="Yes"),1,0)</f>
        <v>0</v>
      </c>
      <c r="CH215">
        <f>IF(AND(Misc!B216=2,Misc!O216="Yes"),1,0)</f>
        <v>0</v>
      </c>
      <c r="CI215">
        <f>IF(AND(Misc!B216=3,Misc!O216="Yes"),1,0)</f>
        <v>0</v>
      </c>
      <c r="CJ215">
        <f>IF(AND(Misc!B216=4,Misc!O216="Yes"),1,0)</f>
        <v>0</v>
      </c>
      <c r="CK215">
        <f>IF(AND(Misc!B216=5,Misc!O216="Yes"),1,0)</f>
        <v>0</v>
      </c>
      <c r="CL215">
        <f>IF(AND(Misc!B216=6,Misc!O216="Yes"),1,0)</f>
        <v>0</v>
      </c>
      <c r="CM215">
        <f>IF(AND(Misc!B216=7,Misc!O216="Yes"),1,0)</f>
        <v>0</v>
      </c>
      <c r="CN215">
        <f>IF(AND(Misc!B216=8,Misc!O216="Yes"),1,0)</f>
        <v>0</v>
      </c>
    </row>
    <row r="216" spans="4:92">
      <c r="D216">
        <f>IF(AND(Handgun!B219=1,Handgun!V219="Yes"),1,0)</f>
        <v>0</v>
      </c>
      <c r="E216">
        <f>IF(AND(Handgun!B219=2,Handgun!V219="Yes"),1,0)</f>
        <v>0</v>
      </c>
      <c r="F216">
        <f>IF(AND(Handgun!B219=3,Handgun!V219="Yes"),1,0)</f>
        <v>0</v>
      </c>
      <c r="G216">
        <f>IF(AND(Handgun!B219=4,Handgun!V219="Yes"),1,0)</f>
        <v>0</v>
      </c>
      <c r="H216">
        <f>IF(AND(Handgun!B219=5,Handgun!V219="Yes"),1,0)</f>
        <v>0</v>
      </c>
      <c r="I216">
        <f>IF(AND(Handgun!B219=6,Handgun!V219="Yes"),1,0)</f>
        <v>0</v>
      </c>
      <c r="J216">
        <f>IF(AND(Handgun!B219=7,Handgun!V219="Yes"),1,0)</f>
        <v>0</v>
      </c>
      <c r="K216">
        <f>IF(AND(Handgun!B219=8,Handgun!V219="Yes"),1,0)</f>
        <v>0</v>
      </c>
      <c r="M216">
        <f>IF(AND(Revolver!B219=1,Revolver!V219="Yes"),1,0)</f>
        <v>0</v>
      </c>
      <c r="N216">
        <f>IF(AND(Revolver!B219=1,Revolver!V219="Yes"),1,0)</f>
        <v>0</v>
      </c>
      <c r="O216">
        <f>IF(AND(Revolver!B219=1,Revolver!V219="Yes"),1,0)</f>
        <v>0</v>
      </c>
      <c r="P216">
        <f>IF(AND(Revolver!B219=1,Revolver!V219="Yes"),1,0)</f>
        <v>0</v>
      </c>
      <c r="Q216">
        <f>IF(AND(Revolver!B219=5,Revolver!V219="Yes"),1,0)</f>
        <v>0</v>
      </c>
      <c r="R216">
        <f>IF(AND(Revolver!B219=6,Revolver!V219="Yes"),1,0)</f>
        <v>0</v>
      </c>
      <c r="S216">
        <f>IF(AND(Revolver!B219=7,Revolver!V219="Yes"),1,0)</f>
        <v>0</v>
      </c>
      <c r="T216">
        <f>IF(AND(Revolver!B219=8,Revolver!V219="Yes"),1,0)</f>
        <v>0</v>
      </c>
      <c r="V216">
        <f>IF(AND(SMG!B220=1,SMG!V220="Yes"),1,0)</f>
        <v>0</v>
      </c>
      <c r="W216">
        <f>IF(AND(SMG!B220=2,SMG!V220="Yes"),1,0)</f>
        <v>0</v>
      </c>
      <c r="X216">
        <f>IF(AND(SMG!B220=3,SMG!V220="Yes"),1,0)</f>
        <v>0</v>
      </c>
      <c r="Y216">
        <f>IF(AND(SMG!B220=4,SMG!V220="Yes"),1,0)</f>
        <v>0</v>
      </c>
      <c r="Z216">
        <f>IF(AND(SMG!B220=5,SMG!V220="Yes"),1,0)</f>
        <v>0</v>
      </c>
      <c r="AA216">
        <f>IF(AND(SMG!B220=6,SMG!V220="Yes"),1,0)</f>
        <v>0</v>
      </c>
      <c r="AB216">
        <f>IF(AND(SMG!B220=7,SMG!V220="Yes"),1,0)</f>
        <v>0</v>
      </c>
      <c r="AC216">
        <f>IF(AND(SMG!B220=8,SMG!V220="Yes"),1,0)</f>
        <v>0</v>
      </c>
      <c r="AE216">
        <f>IF(AND(Rifle!B219=1,Rifle!V219="Yes"),1,0)</f>
        <v>0</v>
      </c>
      <c r="AF216">
        <f>IF(AND(Rifle!B219=2,Rifle!V219="Yes"),1,0)</f>
        <v>0</v>
      </c>
      <c r="AG216">
        <f>IF(AND(Rifle!B219=3,Rifle!V219="Yes"),1,0)</f>
        <v>0</v>
      </c>
      <c r="AH216">
        <f>IF(AND(Rifle!B219=4,Rifle!V219="Yes"),1,0)</f>
        <v>0</v>
      </c>
      <c r="AI216">
        <f>IF(AND(Rifle!B219=5,Rifle!V219="Yes"),1,0)</f>
        <v>0</v>
      </c>
      <c r="AJ216">
        <f>IF(AND(Rifle!B219=6,Rifle!V219="Yes"),1,0)</f>
        <v>0</v>
      </c>
      <c r="AK216">
        <f>IF(AND(Rifle!B219=7,Rifle!V219="Yes"),1,0)</f>
        <v>0</v>
      </c>
      <c r="AL216">
        <f>IF(AND(Rifle!B219=8,Rifle!V219="Yes"),1,0)</f>
        <v>0</v>
      </c>
      <c r="AN216">
        <f>IF(AND('Sniper Rifle'!B219=1,'Sniper Rifle'!V219="Yes"),1,0)</f>
        <v>0</v>
      </c>
      <c r="AO216">
        <f>IF(AND('Sniper Rifle'!B219=2,'Sniper Rifle'!V219="Yes"),1,0)</f>
        <v>0</v>
      </c>
      <c r="AP216">
        <f>IF(AND('Sniper Rifle'!B219=3,'Sniper Rifle'!V219="Yes"),1,0)</f>
        <v>0</v>
      </c>
      <c r="AQ216">
        <f>IF(AND('Sniper Rifle'!B219=4,'Sniper Rifle'!V219="Yes"),1,0)</f>
        <v>0</v>
      </c>
      <c r="AR216">
        <f>IF(AND('Sniper Rifle'!B219=5,'Sniper Rifle'!V219="Yes"),1,0)</f>
        <v>0</v>
      </c>
      <c r="AS216">
        <f>IF(AND('Sniper Rifle'!B219=6,'Sniper Rifle'!V219="Yes"),1,0)</f>
        <v>0</v>
      </c>
      <c r="AT216">
        <f>IF(AND('Sniper Rifle'!B219=7,'Sniper Rifle'!V219="Yes"),1,0)</f>
        <v>0</v>
      </c>
      <c r="AU216">
        <f>IF(AND('Sniper Rifle'!B219=8,'Sniper Rifle'!V219="Yes"),1,0)</f>
        <v>0</v>
      </c>
      <c r="AW216">
        <f>IF(AND('Spacer Rifle'!B219=1,'Spacer Rifle'!V219="Yes"),1,0)</f>
        <v>0</v>
      </c>
      <c r="AX216">
        <f>IF(AND('Spacer Rifle'!B219=2,'Spacer Rifle'!V219="Yes"),1,0)</f>
        <v>0</v>
      </c>
      <c r="AY216">
        <f>IF(AND('Spacer Rifle'!B219=3,'Spacer Rifle'!V219="Yes"),1,0)</f>
        <v>0</v>
      </c>
      <c r="AZ216">
        <f>IF(AND('Spacer Rifle'!B219=4,'Spacer Rifle'!V219="Yes"),1,0)</f>
        <v>0</v>
      </c>
      <c r="BA216">
        <f>IF(AND('Spacer Rifle'!B219=5,'Spacer Rifle'!V219="Yes"),1,0)</f>
        <v>0</v>
      </c>
      <c r="BB216">
        <f>IF(AND('Spacer Rifle'!B219=6,'Spacer Rifle'!V219="Yes"),1,0)</f>
        <v>0</v>
      </c>
      <c r="BC216">
        <f>IF(AND('Spacer Rifle'!B219=7,'Spacer Rifle'!V219="Yes"),1,0)</f>
        <v>0</v>
      </c>
      <c r="BD216">
        <f>IF(AND('Spacer Rifle'!B219=8,'Spacer Rifle'!V219="Yes"),1,0)</f>
        <v>0</v>
      </c>
      <c r="BF216">
        <f>IF(AND(LMG!B220=1,LMG!V220="Yes"),1,0)</f>
        <v>0</v>
      </c>
      <c r="BG216">
        <f>IF(AND(LMG!B220=2,LMG!V220="Yes"),1,0)</f>
        <v>0</v>
      </c>
      <c r="BH216">
        <f>IF(AND(LMG!B220=3,LMG!V220="Yes"),1,0)</f>
        <v>0</v>
      </c>
      <c r="BI216">
        <f>IF(AND(LMG!B220=4,LMG!V220="Yes"),1,0)</f>
        <v>0</v>
      </c>
      <c r="BJ216">
        <f>IF(AND(LMG!B220=5,LMG!V220="Yes"),1,0)</f>
        <v>0</v>
      </c>
      <c r="BK216">
        <f>IF(AND(LMG!B220=6,LMG!V220="Yes"),1,0)</f>
        <v>0</v>
      </c>
      <c r="BL216">
        <f>IF(AND(LMG!B220=7,LMG!V220="Yes"),1,0)</f>
        <v>0</v>
      </c>
      <c r="BM216">
        <f>IF(AND(LMG!B220=8,LMG!V220="Yes"),1,0)</f>
        <v>0</v>
      </c>
      <c r="BO216">
        <f>IF(AND(Shotgun!B220=1,Shotgun!V220="Yes"),1,0)</f>
        <v>0</v>
      </c>
      <c r="BP216">
        <f>IF(AND(Shotgun!B220=2,Shotgun!V220="Yes"),1,0)</f>
        <v>0</v>
      </c>
      <c r="BQ216">
        <f>IF(AND(Shotgun!B220=3,Shotgun!V220="Yes"),1,0)</f>
        <v>0</v>
      </c>
      <c r="BR216">
        <f>IF(AND(Shotgun!B220=4,Shotgun!V220="Yes"),1,0)</f>
        <v>0</v>
      </c>
      <c r="BS216">
        <f>IF(AND(Shotgun!B220=5,Shotgun!V220="Yes"),1,0)</f>
        <v>0</v>
      </c>
      <c r="BT216">
        <f>IF(AND(Shotgun!B220=6,Shotgun!V220="Yes"),1,0)</f>
        <v>0</v>
      </c>
      <c r="BU216">
        <f>IF(AND(Shotgun!B220=7,Shotgun!V220="Yes"),1,0)</f>
        <v>0</v>
      </c>
      <c r="BV216">
        <f>IF(AND(Shotgun!B220=8,Shotgun!V220="Yes"),1,0)</f>
        <v>0</v>
      </c>
      <c r="BX216">
        <f>IF(AND(Melee!B218=1,Melee!S218="Yes"),1,0)</f>
        <v>0</v>
      </c>
      <c r="BY216">
        <f>IF(AND(Melee!B218=2,Melee!S218="Yes"),1,0)</f>
        <v>0</v>
      </c>
      <c r="BZ216">
        <f>IF(AND(Melee!B218=3,Melee!S218="Yes"),1,0)</f>
        <v>0</v>
      </c>
      <c r="CA216">
        <f>IF(AND(Melee!B218=4,Melee!S218="Yes"),1,0)</f>
        <v>0</v>
      </c>
      <c r="CB216">
        <f>IF(AND(Melee!B218=5,Melee!S218="Yes"),1,0)</f>
        <v>0</v>
      </c>
      <c r="CC216">
        <f>IF(AND(Melee!B218=6,Melee!S218="Yes"),1,0)</f>
        <v>0</v>
      </c>
      <c r="CD216">
        <f>IF(AND(Melee!B218=7,Melee!S218="Yes"),1,0)</f>
        <v>0</v>
      </c>
      <c r="CE216">
        <f>IF(AND(Melee!B218=8,Melee!S218="Yes"),1,0)</f>
        <v>0</v>
      </c>
      <c r="CG216">
        <f>IF(AND(Misc!B217=1,Misc!O217="Yes"),1,0)</f>
        <v>0</v>
      </c>
      <c r="CH216">
        <f>IF(AND(Misc!B217=2,Misc!O217="Yes"),1,0)</f>
        <v>0</v>
      </c>
      <c r="CI216">
        <f>IF(AND(Misc!B217=3,Misc!O217="Yes"),1,0)</f>
        <v>0</v>
      </c>
      <c r="CJ216">
        <f>IF(AND(Misc!B217=4,Misc!O217="Yes"),1,0)</f>
        <v>0</v>
      </c>
      <c r="CK216">
        <f>IF(AND(Misc!B217=5,Misc!O217="Yes"),1,0)</f>
        <v>0</v>
      </c>
      <c r="CL216">
        <f>IF(AND(Misc!B217=6,Misc!O217="Yes"),1,0)</f>
        <v>0</v>
      </c>
      <c r="CM216">
        <f>IF(AND(Misc!B217=7,Misc!O217="Yes"),1,0)</f>
        <v>0</v>
      </c>
      <c r="CN216">
        <f>IF(AND(Misc!B217=8,Misc!O217="Yes"),1,0)</f>
        <v>0</v>
      </c>
    </row>
    <row r="217" spans="4:92">
      <c r="D217">
        <f>IF(AND(Handgun!B220=1,Handgun!V220="Yes"),1,0)</f>
        <v>0</v>
      </c>
      <c r="E217">
        <f>IF(AND(Handgun!B220=2,Handgun!V220="Yes"),1,0)</f>
        <v>0</v>
      </c>
      <c r="F217">
        <f>IF(AND(Handgun!B220=3,Handgun!V220="Yes"),1,0)</f>
        <v>0</v>
      </c>
      <c r="G217">
        <f>IF(AND(Handgun!B220=4,Handgun!V220="Yes"),1,0)</f>
        <v>0</v>
      </c>
      <c r="H217">
        <f>IF(AND(Handgun!B220=5,Handgun!V220="Yes"),1,0)</f>
        <v>0</v>
      </c>
      <c r="I217">
        <f>IF(AND(Handgun!B220=6,Handgun!V220="Yes"),1,0)</f>
        <v>0</v>
      </c>
      <c r="J217">
        <f>IF(AND(Handgun!B220=7,Handgun!V220="Yes"),1,0)</f>
        <v>0</v>
      </c>
      <c r="K217">
        <f>IF(AND(Handgun!B220=8,Handgun!V220="Yes"),1,0)</f>
        <v>0</v>
      </c>
      <c r="M217">
        <f>IF(AND(Revolver!B220=1,Revolver!V220="Yes"),1,0)</f>
        <v>0</v>
      </c>
      <c r="N217">
        <f>IF(AND(Revolver!B220=1,Revolver!V220="Yes"),1,0)</f>
        <v>0</v>
      </c>
      <c r="O217">
        <f>IF(AND(Revolver!B220=1,Revolver!V220="Yes"),1,0)</f>
        <v>0</v>
      </c>
      <c r="P217">
        <f>IF(AND(Revolver!B220=1,Revolver!V220="Yes"),1,0)</f>
        <v>0</v>
      </c>
      <c r="Q217">
        <f>IF(AND(Revolver!B220=5,Revolver!V220="Yes"),1,0)</f>
        <v>0</v>
      </c>
      <c r="R217">
        <f>IF(AND(Revolver!B220=6,Revolver!V220="Yes"),1,0)</f>
        <v>0</v>
      </c>
      <c r="S217">
        <f>IF(AND(Revolver!B220=7,Revolver!V220="Yes"),1,0)</f>
        <v>0</v>
      </c>
      <c r="T217">
        <f>IF(AND(Revolver!B220=8,Revolver!V220="Yes"),1,0)</f>
        <v>0</v>
      </c>
      <c r="V217">
        <f>IF(AND(SMG!B221=1,SMG!V221="Yes"),1,0)</f>
        <v>0</v>
      </c>
      <c r="W217">
        <f>IF(AND(SMG!B221=2,SMG!V221="Yes"),1,0)</f>
        <v>0</v>
      </c>
      <c r="X217">
        <f>IF(AND(SMG!B221=3,SMG!V221="Yes"),1,0)</f>
        <v>0</v>
      </c>
      <c r="Y217">
        <f>IF(AND(SMG!B221=4,SMG!V221="Yes"),1,0)</f>
        <v>0</v>
      </c>
      <c r="Z217">
        <f>IF(AND(SMG!B221=5,SMG!V221="Yes"),1,0)</f>
        <v>0</v>
      </c>
      <c r="AA217">
        <f>IF(AND(SMG!B221=6,SMG!V221="Yes"),1,0)</f>
        <v>0</v>
      </c>
      <c r="AB217">
        <f>IF(AND(SMG!B221=7,SMG!V221="Yes"),1,0)</f>
        <v>0</v>
      </c>
      <c r="AC217">
        <f>IF(AND(SMG!B221=8,SMG!V221="Yes"),1,0)</f>
        <v>0</v>
      </c>
      <c r="AE217">
        <f>IF(AND(Rifle!B220=1,Rifle!V220="Yes"),1,0)</f>
        <v>0</v>
      </c>
      <c r="AF217">
        <f>IF(AND(Rifle!B220=2,Rifle!V220="Yes"),1,0)</f>
        <v>0</v>
      </c>
      <c r="AG217">
        <f>IF(AND(Rifle!B220=3,Rifle!V220="Yes"),1,0)</f>
        <v>0</v>
      </c>
      <c r="AH217">
        <f>IF(AND(Rifle!B220=4,Rifle!V220="Yes"),1,0)</f>
        <v>0</v>
      </c>
      <c r="AI217">
        <f>IF(AND(Rifle!B220=5,Rifle!V220="Yes"),1,0)</f>
        <v>0</v>
      </c>
      <c r="AJ217">
        <f>IF(AND(Rifle!B220=6,Rifle!V220="Yes"),1,0)</f>
        <v>0</v>
      </c>
      <c r="AK217">
        <f>IF(AND(Rifle!B220=7,Rifle!V220="Yes"),1,0)</f>
        <v>0</v>
      </c>
      <c r="AL217">
        <f>IF(AND(Rifle!B220=8,Rifle!V220="Yes"),1,0)</f>
        <v>0</v>
      </c>
      <c r="AN217">
        <f>IF(AND('Sniper Rifle'!B220=1,'Sniper Rifle'!V220="Yes"),1,0)</f>
        <v>0</v>
      </c>
      <c r="AO217">
        <f>IF(AND('Sniper Rifle'!B220=2,'Sniper Rifle'!V220="Yes"),1,0)</f>
        <v>0</v>
      </c>
      <c r="AP217">
        <f>IF(AND('Sniper Rifle'!B220=3,'Sniper Rifle'!V220="Yes"),1,0)</f>
        <v>0</v>
      </c>
      <c r="AQ217">
        <f>IF(AND('Sniper Rifle'!B220=4,'Sniper Rifle'!V220="Yes"),1,0)</f>
        <v>0</v>
      </c>
      <c r="AR217">
        <f>IF(AND('Sniper Rifle'!B220=5,'Sniper Rifle'!V220="Yes"),1,0)</f>
        <v>0</v>
      </c>
      <c r="AS217">
        <f>IF(AND('Sniper Rifle'!B220=6,'Sniper Rifle'!V220="Yes"),1,0)</f>
        <v>0</v>
      </c>
      <c r="AT217">
        <f>IF(AND('Sniper Rifle'!B220=7,'Sniper Rifle'!V220="Yes"),1,0)</f>
        <v>0</v>
      </c>
      <c r="AU217">
        <f>IF(AND('Sniper Rifle'!B220=8,'Sniper Rifle'!V220="Yes"),1,0)</f>
        <v>0</v>
      </c>
      <c r="AW217">
        <f>IF(AND('Spacer Rifle'!B220=1,'Spacer Rifle'!V220="Yes"),1,0)</f>
        <v>0</v>
      </c>
      <c r="AX217">
        <f>IF(AND('Spacer Rifle'!B220=2,'Spacer Rifle'!V220="Yes"),1,0)</f>
        <v>0</v>
      </c>
      <c r="AY217">
        <f>IF(AND('Spacer Rifle'!B220=3,'Spacer Rifle'!V220="Yes"),1,0)</f>
        <v>0</v>
      </c>
      <c r="AZ217">
        <f>IF(AND('Spacer Rifle'!B220=4,'Spacer Rifle'!V220="Yes"),1,0)</f>
        <v>0</v>
      </c>
      <c r="BA217">
        <f>IF(AND('Spacer Rifle'!B220=5,'Spacer Rifle'!V220="Yes"),1,0)</f>
        <v>0</v>
      </c>
      <c r="BB217">
        <f>IF(AND('Spacer Rifle'!B220=6,'Spacer Rifle'!V220="Yes"),1,0)</f>
        <v>0</v>
      </c>
      <c r="BC217">
        <f>IF(AND('Spacer Rifle'!B220=7,'Spacer Rifle'!V220="Yes"),1,0)</f>
        <v>0</v>
      </c>
      <c r="BD217">
        <f>IF(AND('Spacer Rifle'!B220=8,'Spacer Rifle'!V220="Yes"),1,0)</f>
        <v>0</v>
      </c>
      <c r="BF217">
        <f>IF(AND(LMG!B221=1,LMG!V221="Yes"),1,0)</f>
        <v>0</v>
      </c>
      <c r="BG217">
        <f>IF(AND(LMG!B221=2,LMG!V221="Yes"),1,0)</f>
        <v>0</v>
      </c>
      <c r="BH217">
        <f>IF(AND(LMG!B221=3,LMG!V221="Yes"),1,0)</f>
        <v>0</v>
      </c>
      <c r="BI217">
        <f>IF(AND(LMG!B221=4,LMG!V221="Yes"),1,0)</f>
        <v>0</v>
      </c>
      <c r="BJ217">
        <f>IF(AND(LMG!B221=5,LMG!V221="Yes"),1,0)</f>
        <v>0</v>
      </c>
      <c r="BK217">
        <f>IF(AND(LMG!B221=6,LMG!V221="Yes"),1,0)</f>
        <v>0</v>
      </c>
      <c r="BL217">
        <f>IF(AND(LMG!B221=7,LMG!V221="Yes"),1,0)</f>
        <v>0</v>
      </c>
      <c r="BM217">
        <f>IF(AND(LMG!B221=8,LMG!V221="Yes"),1,0)</f>
        <v>0</v>
      </c>
      <c r="BO217">
        <f>IF(AND(Shotgun!B221=1,Shotgun!V221="Yes"),1,0)</f>
        <v>0</v>
      </c>
      <c r="BP217">
        <f>IF(AND(Shotgun!B221=2,Shotgun!V221="Yes"),1,0)</f>
        <v>0</v>
      </c>
      <c r="BQ217">
        <f>IF(AND(Shotgun!B221=3,Shotgun!V221="Yes"),1,0)</f>
        <v>0</v>
      </c>
      <c r="BR217">
        <f>IF(AND(Shotgun!B221=4,Shotgun!V221="Yes"),1,0)</f>
        <v>0</v>
      </c>
      <c r="BS217">
        <f>IF(AND(Shotgun!B221=5,Shotgun!V221="Yes"),1,0)</f>
        <v>0</v>
      </c>
      <c r="BT217">
        <f>IF(AND(Shotgun!B221=6,Shotgun!V221="Yes"),1,0)</f>
        <v>0</v>
      </c>
      <c r="BU217">
        <f>IF(AND(Shotgun!B221=7,Shotgun!V221="Yes"),1,0)</f>
        <v>0</v>
      </c>
      <c r="BV217">
        <f>IF(AND(Shotgun!B221=8,Shotgun!V221="Yes"),1,0)</f>
        <v>0</v>
      </c>
      <c r="BX217">
        <f>IF(AND(Melee!B219=1,Melee!S219="Yes"),1,0)</f>
        <v>0</v>
      </c>
      <c r="BY217">
        <f>IF(AND(Melee!B219=2,Melee!S219="Yes"),1,0)</f>
        <v>0</v>
      </c>
      <c r="BZ217">
        <f>IF(AND(Melee!B219=3,Melee!S219="Yes"),1,0)</f>
        <v>0</v>
      </c>
      <c r="CA217">
        <f>IF(AND(Melee!B219=4,Melee!S219="Yes"),1,0)</f>
        <v>0</v>
      </c>
      <c r="CB217">
        <f>IF(AND(Melee!B219=5,Melee!S219="Yes"),1,0)</f>
        <v>0</v>
      </c>
      <c r="CC217">
        <f>IF(AND(Melee!B219=6,Melee!S219="Yes"),1,0)</f>
        <v>0</v>
      </c>
      <c r="CD217">
        <f>IF(AND(Melee!B219=7,Melee!S219="Yes"),1,0)</f>
        <v>0</v>
      </c>
      <c r="CE217">
        <f>IF(AND(Melee!B219=8,Melee!S219="Yes"),1,0)</f>
        <v>0</v>
      </c>
      <c r="CG217">
        <f>IF(AND(Misc!B218=1,Misc!O218="Yes"),1,0)</f>
        <v>0</v>
      </c>
      <c r="CH217">
        <f>IF(AND(Misc!B218=2,Misc!O218="Yes"),1,0)</f>
        <v>0</v>
      </c>
      <c r="CI217">
        <f>IF(AND(Misc!B218=3,Misc!O218="Yes"),1,0)</f>
        <v>0</v>
      </c>
      <c r="CJ217">
        <f>IF(AND(Misc!B218=4,Misc!O218="Yes"),1,0)</f>
        <v>0</v>
      </c>
      <c r="CK217">
        <f>IF(AND(Misc!B218=5,Misc!O218="Yes"),1,0)</f>
        <v>0</v>
      </c>
      <c r="CL217">
        <f>IF(AND(Misc!B218=6,Misc!O218="Yes"),1,0)</f>
        <v>0</v>
      </c>
      <c r="CM217">
        <f>IF(AND(Misc!B218=7,Misc!O218="Yes"),1,0)</f>
        <v>0</v>
      </c>
      <c r="CN217">
        <f>IF(AND(Misc!B218=8,Misc!O218="Yes"),1,0)</f>
        <v>0</v>
      </c>
    </row>
    <row r="218" spans="4:92">
      <c r="D218">
        <f>IF(AND(Handgun!B221=1,Handgun!V221="Yes"),1,0)</f>
        <v>0</v>
      </c>
      <c r="E218">
        <f>IF(AND(Handgun!B221=2,Handgun!V221="Yes"),1,0)</f>
        <v>0</v>
      </c>
      <c r="F218">
        <f>IF(AND(Handgun!B221=3,Handgun!V221="Yes"),1,0)</f>
        <v>0</v>
      </c>
      <c r="G218">
        <f>IF(AND(Handgun!B221=4,Handgun!V221="Yes"),1,0)</f>
        <v>0</v>
      </c>
      <c r="H218">
        <f>IF(AND(Handgun!B221=5,Handgun!V221="Yes"),1,0)</f>
        <v>0</v>
      </c>
      <c r="I218">
        <f>IF(AND(Handgun!B221=6,Handgun!V221="Yes"),1,0)</f>
        <v>0</v>
      </c>
      <c r="J218">
        <f>IF(AND(Handgun!B221=7,Handgun!V221="Yes"),1,0)</f>
        <v>0</v>
      </c>
      <c r="K218">
        <f>IF(AND(Handgun!B221=8,Handgun!V221="Yes"),1,0)</f>
        <v>0</v>
      </c>
      <c r="M218">
        <f>IF(AND(Revolver!B221=1,Revolver!V221="Yes"),1,0)</f>
        <v>0</v>
      </c>
      <c r="N218">
        <f>IF(AND(Revolver!B221=1,Revolver!V221="Yes"),1,0)</f>
        <v>0</v>
      </c>
      <c r="O218">
        <f>IF(AND(Revolver!B221=1,Revolver!V221="Yes"),1,0)</f>
        <v>0</v>
      </c>
      <c r="P218">
        <f>IF(AND(Revolver!B221=1,Revolver!V221="Yes"),1,0)</f>
        <v>0</v>
      </c>
      <c r="Q218">
        <f>IF(AND(Revolver!B221=5,Revolver!V221="Yes"),1,0)</f>
        <v>0</v>
      </c>
      <c r="R218">
        <f>IF(AND(Revolver!B221=6,Revolver!V221="Yes"),1,0)</f>
        <v>0</v>
      </c>
      <c r="S218">
        <f>IF(AND(Revolver!B221=7,Revolver!V221="Yes"),1,0)</f>
        <v>0</v>
      </c>
      <c r="T218">
        <f>IF(AND(Revolver!B221=8,Revolver!V221="Yes"),1,0)</f>
        <v>0</v>
      </c>
      <c r="V218">
        <f>IF(AND(SMG!B222=1,SMG!V222="Yes"),1,0)</f>
        <v>0</v>
      </c>
      <c r="W218">
        <f>IF(AND(SMG!B222=2,SMG!V222="Yes"),1,0)</f>
        <v>0</v>
      </c>
      <c r="X218">
        <f>IF(AND(SMG!B222=3,SMG!V222="Yes"),1,0)</f>
        <v>0</v>
      </c>
      <c r="Y218">
        <f>IF(AND(SMG!B222=4,SMG!V222="Yes"),1,0)</f>
        <v>0</v>
      </c>
      <c r="Z218">
        <f>IF(AND(SMG!B222=5,SMG!V222="Yes"),1,0)</f>
        <v>0</v>
      </c>
      <c r="AA218">
        <f>IF(AND(SMG!B222=6,SMG!V222="Yes"),1,0)</f>
        <v>0</v>
      </c>
      <c r="AB218">
        <f>IF(AND(SMG!B222=7,SMG!V222="Yes"),1,0)</f>
        <v>0</v>
      </c>
      <c r="AC218">
        <f>IF(AND(SMG!B222=8,SMG!V222="Yes"),1,0)</f>
        <v>0</v>
      </c>
      <c r="AE218">
        <f>IF(AND(Rifle!B221=1,Rifle!V221="Yes"),1,0)</f>
        <v>0</v>
      </c>
      <c r="AF218">
        <f>IF(AND(Rifle!B221=2,Rifle!V221="Yes"),1,0)</f>
        <v>0</v>
      </c>
      <c r="AG218">
        <f>IF(AND(Rifle!B221=3,Rifle!V221="Yes"),1,0)</f>
        <v>0</v>
      </c>
      <c r="AH218">
        <f>IF(AND(Rifle!B221=4,Rifle!V221="Yes"),1,0)</f>
        <v>0</v>
      </c>
      <c r="AI218">
        <f>IF(AND(Rifle!B221=5,Rifle!V221="Yes"),1,0)</f>
        <v>0</v>
      </c>
      <c r="AJ218">
        <f>IF(AND(Rifle!B221=6,Rifle!V221="Yes"),1,0)</f>
        <v>0</v>
      </c>
      <c r="AK218">
        <f>IF(AND(Rifle!B221=7,Rifle!V221="Yes"),1,0)</f>
        <v>0</v>
      </c>
      <c r="AL218">
        <f>IF(AND(Rifle!B221=8,Rifle!V221="Yes"),1,0)</f>
        <v>0</v>
      </c>
      <c r="AN218">
        <f>IF(AND('Sniper Rifle'!B221=1,'Sniper Rifle'!V221="Yes"),1,0)</f>
        <v>0</v>
      </c>
      <c r="AO218">
        <f>IF(AND('Sniper Rifle'!B221=2,'Sniper Rifle'!V221="Yes"),1,0)</f>
        <v>0</v>
      </c>
      <c r="AP218">
        <f>IF(AND('Sniper Rifle'!B221=3,'Sniper Rifle'!V221="Yes"),1,0)</f>
        <v>0</v>
      </c>
      <c r="AQ218">
        <f>IF(AND('Sniper Rifle'!B221=4,'Sniper Rifle'!V221="Yes"),1,0)</f>
        <v>0</v>
      </c>
      <c r="AR218">
        <f>IF(AND('Sniper Rifle'!B221=5,'Sniper Rifle'!V221="Yes"),1,0)</f>
        <v>0</v>
      </c>
      <c r="AS218">
        <f>IF(AND('Sniper Rifle'!B221=6,'Sniper Rifle'!V221="Yes"),1,0)</f>
        <v>0</v>
      </c>
      <c r="AT218">
        <f>IF(AND('Sniper Rifle'!B221=7,'Sniper Rifle'!V221="Yes"),1,0)</f>
        <v>0</v>
      </c>
      <c r="AU218">
        <f>IF(AND('Sniper Rifle'!B221=8,'Sniper Rifle'!V221="Yes"),1,0)</f>
        <v>0</v>
      </c>
      <c r="AW218">
        <f>IF(AND('Spacer Rifle'!B221=1,'Spacer Rifle'!V221="Yes"),1,0)</f>
        <v>0</v>
      </c>
      <c r="AX218">
        <f>IF(AND('Spacer Rifle'!B221=2,'Spacer Rifle'!V221="Yes"),1,0)</f>
        <v>0</v>
      </c>
      <c r="AY218">
        <f>IF(AND('Spacer Rifle'!B221=3,'Spacer Rifle'!V221="Yes"),1,0)</f>
        <v>0</v>
      </c>
      <c r="AZ218">
        <f>IF(AND('Spacer Rifle'!B221=4,'Spacer Rifle'!V221="Yes"),1,0)</f>
        <v>0</v>
      </c>
      <c r="BA218">
        <f>IF(AND('Spacer Rifle'!B221=5,'Spacer Rifle'!V221="Yes"),1,0)</f>
        <v>0</v>
      </c>
      <c r="BB218">
        <f>IF(AND('Spacer Rifle'!B221=6,'Spacer Rifle'!V221="Yes"),1,0)</f>
        <v>0</v>
      </c>
      <c r="BC218">
        <f>IF(AND('Spacer Rifle'!B221=7,'Spacer Rifle'!V221="Yes"),1,0)</f>
        <v>0</v>
      </c>
      <c r="BD218">
        <f>IF(AND('Spacer Rifle'!B221=8,'Spacer Rifle'!V221="Yes"),1,0)</f>
        <v>0</v>
      </c>
      <c r="BF218">
        <f>IF(AND(LMG!B222=1,LMG!V222="Yes"),1,0)</f>
        <v>0</v>
      </c>
      <c r="BG218">
        <f>IF(AND(LMG!B222=2,LMG!V222="Yes"),1,0)</f>
        <v>0</v>
      </c>
      <c r="BH218">
        <f>IF(AND(LMG!B222=3,LMG!V222="Yes"),1,0)</f>
        <v>0</v>
      </c>
      <c r="BI218">
        <f>IF(AND(LMG!B222=4,LMG!V222="Yes"),1,0)</f>
        <v>0</v>
      </c>
      <c r="BJ218">
        <f>IF(AND(LMG!B222=5,LMG!V222="Yes"),1,0)</f>
        <v>0</v>
      </c>
      <c r="BK218">
        <f>IF(AND(LMG!B222=6,LMG!V222="Yes"),1,0)</f>
        <v>0</v>
      </c>
      <c r="BL218">
        <f>IF(AND(LMG!B222=7,LMG!V222="Yes"),1,0)</f>
        <v>0</v>
      </c>
      <c r="BM218">
        <f>IF(AND(LMG!B222=8,LMG!V222="Yes"),1,0)</f>
        <v>0</v>
      </c>
      <c r="BO218">
        <f>IF(AND(Shotgun!B222=1,Shotgun!V222="Yes"),1,0)</f>
        <v>0</v>
      </c>
      <c r="BP218">
        <f>IF(AND(Shotgun!B222=2,Shotgun!V222="Yes"),1,0)</f>
        <v>0</v>
      </c>
      <c r="BQ218">
        <f>IF(AND(Shotgun!B222=3,Shotgun!V222="Yes"),1,0)</f>
        <v>0</v>
      </c>
      <c r="BR218">
        <f>IF(AND(Shotgun!B222=4,Shotgun!V222="Yes"),1,0)</f>
        <v>0</v>
      </c>
      <c r="BS218">
        <f>IF(AND(Shotgun!B222=5,Shotgun!V222="Yes"),1,0)</f>
        <v>0</v>
      </c>
      <c r="BT218">
        <f>IF(AND(Shotgun!B222=6,Shotgun!V222="Yes"),1,0)</f>
        <v>0</v>
      </c>
      <c r="BU218">
        <f>IF(AND(Shotgun!B222=7,Shotgun!V222="Yes"),1,0)</f>
        <v>0</v>
      </c>
      <c r="BV218">
        <f>IF(AND(Shotgun!B222=8,Shotgun!V222="Yes"),1,0)</f>
        <v>0</v>
      </c>
      <c r="BX218">
        <f>IF(AND(Melee!B220=1,Melee!S220="Yes"),1,0)</f>
        <v>0</v>
      </c>
      <c r="BY218">
        <f>IF(AND(Melee!B220=2,Melee!S220="Yes"),1,0)</f>
        <v>0</v>
      </c>
      <c r="BZ218">
        <f>IF(AND(Melee!B220=3,Melee!S220="Yes"),1,0)</f>
        <v>0</v>
      </c>
      <c r="CA218">
        <f>IF(AND(Melee!B220=4,Melee!S220="Yes"),1,0)</f>
        <v>0</v>
      </c>
      <c r="CB218">
        <f>IF(AND(Melee!B220=5,Melee!S220="Yes"),1,0)</f>
        <v>0</v>
      </c>
      <c r="CC218">
        <f>IF(AND(Melee!B220=6,Melee!S220="Yes"),1,0)</f>
        <v>0</v>
      </c>
      <c r="CD218">
        <f>IF(AND(Melee!B220=7,Melee!S220="Yes"),1,0)</f>
        <v>0</v>
      </c>
      <c r="CE218">
        <f>IF(AND(Melee!B220=8,Melee!S220="Yes"),1,0)</f>
        <v>0</v>
      </c>
      <c r="CG218">
        <f>IF(AND(Misc!B219=1,Misc!O219="Yes"),1,0)</f>
        <v>0</v>
      </c>
      <c r="CH218">
        <f>IF(AND(Misc!B219=2,Misc!O219="Yes"),1,0)</f>
        <v>0</v>
      </c>
      <c r="CI218">
        <f>IF(AND(Misc!B219=3,Misc!O219="Yes"),1,0)</f>
        <v>0</v>
      </c>
      <c r="CJ218">
        <f>IF(AND(Misc!B219=4,Misc!O219="Yes"),1,0)</f>
        <v>0</v>
      </c>
      <c r="CK218">
        <f>IF(AND(Misc!B219=5,Misc!O219="Yes"),1,0)</f>
        <v>0</v>
      </c>
      <c r="CL218">
        <f>IF(AND(Misc!B219=6,Misc!O219="Yes"),1,0)</f>
        <v>0</v>
      </c>
      <c r="CM218">
        <f>IF(AND(Misc!B219=7,Misc!O219="Yes"),1,0)</f>
        <v>0</v>
      </c>
      <c r="CN218">
        <f>IF(AND(Misc!B219=8,Misc!O219="Yes"),1,0)</f>
        <v>0</v>
      </c>
    </row>
    <row r="219" spans="4:92">
      <c r="D219">
        <f>IF(AND(Handgun!B222=1,Handgun!V222="Yes"),1,0)</f>
        <v>0</v>
      </c>
      <c r="E219">
        <f>IF(AND(Handgun!B222=2,Handgun!V222="Yes"),1,0)</f>
        <v>0</v>
      </c>
      <c r="F219">
        <f>IF(AND(Handgun!B222=3,Handgun!V222="Yes"),1,0)</f>
        <v>0</v>
      </c>
      <c r="G219">
        <f>IF(AND(Handgun!B222=4,Handgun!V222="Yes"),1,0)</f>
        <v>0</v>
      </c>
      <c r="H219">
        <f>IF(AND(Handgun!B222=5,Handgun!V222="Yes"),1,0)</f>
        <v>0</v>
      </c>
      <c r="I219">
        <f>IF(AND(Handgun!B222=6,Handgun!V222="Yes"),1,0)</f>
        <v>0</v>
      </c>
      <c r="J219">
        <f>IF(AND(Handgun!B222=7,Handgun!V222="Yes"),1,0)</f>
        <v>0</v>
      </c>
      <c r="K219">
        <f>IF(AND(Handgun!B222=8,Handgun!V222="Yes"),1,0)</f>
        <v>0</v>
      </c>
      <c r="M219">
        <f>IF(AND(Revolver!B222=1,Revolver!V222="Yes"),1,0)</f>
        <v>0</v>
      </c>
      <c r="N219">
        <f>IF(AND(Revolver!B222=1,Revolver!V222="Yes"),1,0)</f>
        <v>0</v>
      </c>
      <c r="O219">
        <f>IF(AND(Revolver!B222=1,Revolver!V222="Yes"),1,0)</f>
        <v>0</v>
      </c>
      <c r="P219">
        <f>IF(AND(Revolver!B222=1,Revolver!V222="Yes"),1,0)</f>
        <v>0</v>
      </c>
      <c r="Q219">
        <f>IF(AND(Revolver!B222=5,Revolver!V222="Yes"),1,0)</f>
        <v>0</v>
      </c>
      <c r="R219">
        <f>IF(AND(Revolver!B222=6,Revolver!V222="Yes"),1,0)</f>
        <v>0</v>
      </c>
      <c r="S219">
        <f>IF(AND(Revolver!B222=7,Revolver!V222="Yes"),1,0)</f>
        <v>0</v>
      </c>
      <c r="T219">
        <f>IF(AND(Revolver!B222=8,Revolver!V222="Yes"),1,0)</f>
        <v>0</v>
      </c>
      <c r="V219">
        <f>IF(AND(SMG!B223=1,SMG!V223="Yes"),1,0)</f>
        <v>0</v>
      </c>
      <c r="W219">
        <f>IF(AND(SMG!B223=2,SMG!V223="Yes"),1,0)</f>
        <v>0</v>
      </c>
      <c r="X219">
        <f>IF(AND(SMG!B223=3,SMG!V223="Yes"),1,0)</f>
        <v>0</v>
      </c>
      <c r="Y219">
        <f>IF(AND(SMG!B223=4,SMG!V223="Yes"),1,0)</f>
        <v>0</v>
      </c>
      <c r="Z219">
        <f>IF(AND(SMG!B223=5,SMG!V223="Yes"),1,0)</f>
        <v>0</v>
      </c>
      <c r="AA219">
        <f>IF(AND(SMG!B223=6,SMG!V223="Yes"),1,0)</f>
        <v>0</v>
      </c>
      <c r="AB219">
        <f>IF(AND(SMG!B223=7,SMG!V223="Yes"),1,0)</f>
        <v>0</v>
      </c>
      <c r="AC219">
        <f>IF(AND(SMG!B223=8,SMG!V223="Yes"),1,0)</f>
        <v>0</v>
      </c>
      <c r="AE219">
        <f>IF(AND(Rifle!B222=1,Rifle!V222="Yes"),1,0)</f>
        <v>0</v>
      </c>
      <c r="AF219">
        <f>IF(AND(Rifle!B222=2,Rifle!V222="Yes"),1,0)</f>
        <v>0</v>
      </c>
      <c r="AG219">
        <f>IF(AND(Rifle!B222=3,Rifle!V222="Yes"),1,0)</f>
        <v>0</v>
      </c>
      <c r="AH219">
        <f>IF(AND(Rifle!B222=4,Rifle!V222="Yes"),1,0)</f>
        <v>0</v>
      </c>
      <c r="AI219">
        <f>IF(AND(Rifle!B222=5,Rifle!V222="Yes"),1,0)</f>
        <v>0</v>
      </c>
      <c r="AJ219">
        <f>IF(AND(Rifle!B222=6,Rifle!V222="Yes"),1,0)</f>
        <v>0</v>
      </c>
      <c r="AK219">
        <f>IF(AND(Rifle!B222=7,Rifle!V222="Yes"),1,0)</f>
        <v>0</v>
      </c>
      <c r="AL219">
        <f>IF(AND(Rifle!B222=8,Rifle!V222="Yes"),1,0)</f>
        <v>0</v>
      </c>
      <c r="AN219">
        <f>IF(AND('Sniper Rifle'!B222=1,'Sniper Rifle'!V222="Yes"),1,0)</f>
        <v>0</v>
      </c>
      <c r="AO219">
        <f>IF(AND('Sniper Rifle'!B222=2,'Sniper Rifle'!V222="Yes"),1,0)</f>
        <v>0</v>
      </c>
      <c r="AP219">
        <f>IF(AND('Sniper Rifle'!B222=3,'Sniper Rifle'!V222="Yes"),1,0)</f>
        <v>0</v>
      </c>
      <c r="AQ219">
        <f>IF(AND('Sniper Rifle'!B222=4,'Sniper Rifle'!V222="Yes"),1,0)</f>
        <v>0</v>
      </c>
      <c r="AR219">
        <f>IF(AND('Sniper Rifle'!B222=5,'Sniper Rifle'!V222="Yes"),1,0)</f>
        <v>0</v>
      </c>
      <c r="AS219">
        <f>IF(AND('Sniper Rifle'!B222=6,'Sniper Rifle'!V222="Yes"),1,0)</f>
        <v>0</v>
      </c>
      <c r="AT219">
        <f>IF(AND('Sniper Rifle'!B222=7,'Sniper Rifle'!V222="Yes"),1,0)</f>
        <v>0</v>
      </c>
      <c r="AU219">
        <f>IF(AND('Sniper Rifle'!B222=8,'Sniper Rifle'!V222="Yes"),1,0)</f>
        <v>0</v>
      </c>
      <c r="AW219">
        <f>IF(AND('Spacer Rifle'!B222=1,'Spacer Rifle'!V222="Yes"),1,0)</f>
        <v>0</v>
      </c>
      <c r="AX219">
        <f>IF(AND('Spacer Rifle'!B222=2,'Spacer Rifle'!V222="Yes"),1,0)</f>
        <v>0</v>
      </c>
      <c r="AY219">
        <f>IF(AND('Spacer Rifle'!B222=3,'Spacer Rifle'!V222="Yes"),1,0)</f>
        <v>0</v>
      </c>
      <c r="AZ219">
        <f>IF(AND('Spacer Rifle'!B222=4,'Spacer Rifle'!V222="Yes"),1,0)</f>
        <v>0</v>
      </c>
      <c r="BA219">
        <f>IF(AND('Spacer Rifle'!B222=5,'Spacer Rifle'!V222="Yes"),1,0)</f>
        <v>0</v>
      </c>
      <c r="BB219">
        <f>IF(AND('Spacer Rifle'!B222=6,'Spacer Rifle'!V222="Yes"),1,0)</f>
        <v>0</v>
      </c>
      <c r="BC219">
        <f>IF(AND('Spacer Rifle'!B222=7,'Spacer Rifle'!V222="Yes"),1,0)</f>
        <v>0</v>
      </c>
      <c r="BD219">
        <f>IF(AND('Spacer Rifle'!B222=8,'Spacer Rifle'!V222="Yes"),1,0)</f>
        <v>0</v>
      </c>
      <c r="BF219">
        <f>IF(AND(LMG!B223=1,LMG!V223="Yes"),1,0)</f>
        <v>0</v>
      </c>
      <c r="BG219">
        <f>IF(AND(LMG!B223=2,LMG!V223="Yes"),1,0)</f>
        <v>0</v>
      </c>
      <c r="BH219">
        <f>IF(AND(LMG!B223=3,LMG!V223="Yes"),1,0)</f>
        <v>0</v>
      </c>
      <c r="BI219">
        <f>IF(AND(LMG!B223=4,LMG!V223="Yes"),1,0)</f>
        <v>0</v>
      </c>
      <c r="BJ219">
        <f>IF(AND(LMG!B223=5,LMG!V223="Yes"),1,0)</f>
        <v>0</v>
      </c>
      <c r="BK219">
        <f>IF(AND(LMG!B223=6,LMG!V223="Yes"),1,0)</f>
        <v>0</v>
      </c>
      <c r="BL219">
        <f>IF(AND(LMG!B223=7,LMG!V223="Yes"),1,0)</f>
        <v>0</v>
      </c>
      <c r="BM219">
        <f>IF(AND(LMG!B223=8,LMG!V223="Yes"),1,0)</f>
        <v>0</v>
      </c>
      <c r="BO219">
        <f>IF(AND(Shotgun!B223=1,Shotgun!V223="Yes"),1,0)</f>
        <v>0</v>
      </c>
      <c r="BP219">
        <f>IF(AND(Shotgun!B223=2,Shotgun!V223="Yes"),1,0)</f>
        <v>0</v>
      </c>
      <c r="BQ219">
        <f>IF(AND(Shotgun!B223=3,Shotgun!V223="Yes"),1,0)</f>
        <v>0</v>
      </c>
      <c r="BR219">
        <f>IF(AND(Shotgun!B223=4,Shotgun!V223="Yes"),1,0)</f>
        <v>0</v>
      </c>
      <c r="BS219">
        <f>IF(AND(Shotgun!B223=5,Shotgun!V223="Yes"),1,0)</f>
        <v>0</v>
      </c>
      <c r="BT219">
        <f>IF(AND(Shotgun!B223=6,Shotgun!V223="Yes"),1,0)</f>
        <v>0</v>
      </c>
      <c r="BU219">
        <f>IF(AND(Shotgun!B223=7,Shotgun!V223="Yes"),1,0)</f>
        <v>0</v>
      </c>
      <c r="BV219">
        <f>IF(AND(Shotgun!B223=8,Shotgun!V223="Yes"),1,0)</f>
        <v>0</v>
      </c>
      <c r="BX219">
        <f>IF(AND(Melee!B221=1,Melee!S221="Yes"),1,0)</f>
        <v>0</v>
      </c>
      <c r="BY219">
        <f>IF(AND(Melee!B221=2,Melee!S221="Yes"),1,0)</f>
        <v>0</v>
      </c>
      <c r="BZ219">
        <f>IF(AND(Melee!B221=3,Melee!S221="Yes"),1,0)</f>
        <v>0</v>
      </c>
      <c r="CA219">
        <f>IF(AND(Melee!B221=4,Melee!S221="Yes"),1,0)</f>
        <v>0</v>
      </c>
      <c r="CB219">
        <f>IF(AND(Melee!B221=5,Melee!S221="Yes"),1,0)</f>
        <v>0</v>
      </c>
      <c r="CC219">
        <f>IF(AND(Melee!B221=6,Melee!S221="Yes"),1,0)</f>
        <v>0</v>
      </c>
      <c r="CD219">
        <f>IF(AND(Melee!B221=7,Melee!S221="Yes"),1,0)</f>
        <v>0</v>
      </c>
      <c r="CE219">
        <f>IF(AND(Melee!B221=8,Melee!S221="Yes"),1,0)</f>
        <v>0</v>
      </c>
      <c r="CG219">
        <f>IF(AND(Misc!B220=1,Misc!O220="Yes"),1,0)</f>
        <v>0</v>
      </c>
      <c r="CH219">
        <f>IF(AND(Misc!B220=2,Misc!O220="Yes"),1,0)</f>
        <v>0</v>
      </c>
      <c r="CI219">
        <f>IF(AND(Misc!B220=3,Misc!O220="Yes"),1,0)</f>
        <v>0</v>
      </c>
      <c r="CJ219">
        <f>IF(AND(Misc!B220=4,Misc!O220="Yes"),1,0)</f>
        <v>0</v>
      </c>
      <c r="CK219">
        <f>IF(AND(Misc!B220=5,Misc!O220="Yes"),1,0)</f>
        <v>0</v>
      </c>
      <c r="CL219">
        <f>IF(AND(Misc!B220=6,Misc!O220="Yes"),1,0)</f>
        <v>0</v>
      </c>
      <c r="CM219">
        <f>IF(AND(Misc!B220=7,Misc!O220="Yes"),1,0)</f>
        <v>0</v>
      </c>
      <c r="CN219">
        <f>IF(AND(Misc!B220=8,Misc!O220="Yes"),1,0)</f>
        <v>0</v>
      </c>
    </row>
    <row r="220" spans="4:92">
      <c r="D220">
        <f>IF(AND(Handgun!B223=1,Handgun!V223="Yes"),1,0)</f>
        <v>0</v>
      </c>
      <c r="E220">
        <f>IF(AND(Handgun!B223=2,Handgun!V223="Yes"),1,0)</f>
        <v>0</v>
      </c>
      <c r="F220">
        <f>IF(AND(Handgun!B223=3,Handgun!V223="Yes"),1,0)</f>
        <v>0</v>
      </c>
      <c r="G220">
        <f>IF(AND(Handgun!B223=4,Handgun!V223="Yes"),1,0)</f>
        <v>0</v>
      </c>
      <c r="H220">
        <f>IF(AND(Handgun!B223=5,Handgun!V223="Yes"),1,0)</f>
        <v>0</v>
      </c>
      <c r="I220">
        <f>IF(AND(Handgun!B223=6,Handgun!V223="Yes"),1,0)</f>
        <v>0</v>
      </c>
      <c r="J220">
        <f>IF(AND(Handgun!B223=7,Handgun!V223="Yes"),1,0)</f>
        <v>0</v>
      </c>
      <c r="K220">
        <f>IF(AND(Handgun!B223=8,Handgun!V223="Yes"),1,0)</f>
        <v>0</v>
      </c>
      <c r="M220">
        <f>IF(AND(Revolver!B223=1,Revolver!V223="Yes"),1,0)</f>
        <v>0</v>
      </c>
      <c r="N220">
        <f>IF(AND(Revolver!B223=1,Revolver!V223="Yes"),1,0)</f>
        <v>0</v>
      </c>
      <c r="O220">
        <f>IF(AND(Revolver!B223=1,Revolver!V223="Yes"),1,0)</f>
        <v>0</v>
      </c>
      <c r="P220">
        <f>IF(AND(Revolver!B223=1,Revolver!V223="Yes"),1,0)</f>
        <v>0</v>
      </c>
      <c r="Q220">
        <f>IF(AND(Revolver!B223=5,Revolver!V223="Yes"),1,0)</f>
        <v>0</v>
      </c>
      <c r="R220">
        <f>IF(AND(Revolver!B223=6,Revolver!V223="Yes"),1,0)</f>
        <v>0</v>
      </c>
      <c r="S220">
        <f>IF(AND(Revolver!B223=7,Revolver!V223="Yes"),1,0)</f>
        <v>0</v>
      </c>
      <c r="T220">
        <f>IF(AND(Revolver!B223=8,Revolver!V223="Yes"),1,0)</f>
        <v>0</v>
      </c>
      <c r="V220">
        <f>IF(AND(SMG!B224=1,SMG!V224="Yes"),1,0)</f>
        <v>0</v>
      </c>
      <c r="W220">
        <f>IF(AND(SMG!B224=2,SMG!V224="Yes"),1,0)</f>
        <v>0</v>
      </c>
      <c r="X220">
        <f>IF(AND(SMG!B224=3,SMG!V224="Yes"),1,0)</f>
        <v>0</v>
      </c>
      <c r="Y220">
        <f>IF(AND(SMG!B224=4,SMG!V224="Yes"),1,0)</f>
        <v>0</v>
      </c>
      <c r="Z220">
        <f>IF(AND(SMG!B224=5,SMG!V224="Yes"),1,0)</f>
        <v>0</v>
      </c>
      <c r="AA220">
        <f>IF(AND(SMG!B224=6,SMG!V224="Yes"),1,0)</f>
        <v>0</v>
      </c>
      <c r="AB220">
        <f>IF(AND(SMG!B224=7,SMG!V224="Yes"),1,0)</f>
        <v>0</v>
      </c>
      <c r="AC220">
        <f>IF(AND(SMG!B224=8,SMG!V224="Yes"),1,0)</f>
        <v>0</v>
      </c>
      <c r="AE220">
        <f>IF(AND(Rifle!B223=1,Rifle!V223="Yes"),1,0)</f>
        <v>0</v>
      </c>
      <c r="AF220">
        <f>IF(AND(Rifle!B223=2,Rifle!V223="Yes"),1,0)</f>
        <v>0</v>
      </c>
      <c r="AG220">
        <f>IF(AND(Rifle!B223=3,Rifle!V223="Yes"),1,0)</f>
        <v>0</v>
      </c>
      <c r="AH220">
        <f>IF(AND(Rifle!B223=4,Rifle!V223="Yes"),1,0)</f>
        <v>0</v>
      </c>
      <c r="AI220">
        <f>IF(AND(Rifle!B223=5,Rifle!V223="Yes"),1,0)</f>
        <v>0</v>
      </c>
      <c r="AJ220">
        <f>IF(AND(Rifle!B223=6,Rifle!V223="Yes"),1,0)</f>
        <v>0</v>
      </c>
      <c r="AK220">
        <f>IF(AND(Rifle!B223=7,Rifle!V223="Yes"),1,0)</f>
        <v>0</v>
      </c>
      <c r="AL220">
        <f>IF(AND(Rifle!B223=8,Rifle!V223="Yes"),1,0)</f>
        <v>0</v>
      </c>
      <c r="AN220">
        <f>IF(AND('Sniper Rifle'!B223=1,'Sniper Rifle'!V223="Yes"),1,0)</f>
        <v>0</v>
      </c>
      <c r="AO220">
        <f>IF(AND('Sniper Rifle'!B223=2,'Sniper Rifle'!V223="Yes"),1,0)</f>
        <v>0</v>
      </c>
      <c r="AP220">
        <f>IF(AND('Sniper Rifle'!B223=3,'Sniper Rifle'!V223="Yes"),1,0)</f>
        <v>0</v>
      </c>
      <c r="AQ220">
        <f>IF(AND('Sniper Rifle'!B223=4,'Sniper Rifle'!V223="Yes"),1,0)</f>
        <v>0</v>
      </c>
      <c r="AR220">
        <f>IF(AND('Sniper Rifle'!B223=5,'Sniper Rifle'!V223="Yes"),1,0)</f>
        <v>0</v>
      </c>
      <c r="AS220">
        <f>IF(AND('Sniper Rifle'!B223=6,'Sniper Rifle'!V223="Yes"),1,0)</f>
        <v>0</v>
      </c>
      <c r="AT220">
        <f>IF(AND('Sniper Rifle'!B223=7,'Sniper Rifle'!V223="Yes"),1,0)</f>
        <v>0</v>
      </c>
      <c r="AU220">
        <f>IF(AND('Sniper Rifle'!B223=8,'Sniper Rifle'!V223="Yes"),1,0)</f>
        <v>0</v>
      </c>
      <c r="AW220">
        <f>IF(AND('Spacer Rifle'!B223=1,'Spacer Rifle'!V223="Yes"),1,0)</f>
        <v>0</v>
      </c>
      <c r="AX220">
        <f>IF(AND('Spacer Rifle'!B223=2,'Spacer Rifle'!V223="Yes"),1,0)</f>
        <v>0</v>
      </c>
      <c r="AY220">
        <f>IF(AND('Spacer Rifle'!B223=3,'Spacer Rifle'!V223="Yes"),1,0)</f>
        <v>0</v>
      </c>
      <c r="AZ220">
        <f>IF(AND('Spacer Rifle'!B223=4,'Spacer Rifle'!V223="Yes"),1,0)</f>
        <v>0</v>
      </c>
      <c r="BA220">
        <f>IF(AND('Spacer Rifle'!B223=5,'Spacer Rifle'!V223="Yes"),1,0)</f>
        <v>0</v>
      </c>
      <c r="BB220">
        <f>IF(AND('Spacer Rifle'!B223=6,'Spacer Rifle'!V223="Yes"),1,0)</f>
        <v>0</v>
      </c>
      <c r="BC220">
        <f>IF(AND('Spacer Rifle'!B223=7,'Spacer Rifle'!V223="Yes"),1,0)</f>
        <v>0</v>
      </c>
      <c r="BD220">
        <f>IF(AND('Spacer Rifle'!B223=8,'Spacer Rifle'!V223="Yes"),1,0)</f>
        <v>0</v>
      </c>
      <c r="BF220">
        <f>IF(AND(LMG!B224=1,LMG!V224="Yes"),1,0)</f>
        <v>0</v>
      </c>
      <c r="BG220">
        <f>IF(AND(LMG!B224=2,LMG!V224="Yes"),1,0)</f>
        <v>0</v>
      </c>
      <c r="BH220">
        <f>IF(AND(LMG!B224=3,LMG!V224="Yes"),1,0)</f>
        <v>0</v>
      </c>
      <c r="BI220">
        <f>IF(AND(LMG!B224=4,LMG!V224="Yes"),1,0)</f>
        <v>0</v>
      </c>
      <c r="BJ220">
        <f>IF(AND(LMG!B224=5,LMG!V224="Yes"),1,0)</f>
        <v>0</v>
      </c>
      <c r="BK220">
        <f>IF(AND(LMG!B224=6,LMG!V224="Yes"),1,0)</f>
        <v>0</v>
      </c>
      <c r="BL220">
        <f>IF(AND(LMG!B224=7,LMG!V224="Yes"),1,0)</f>
        <v>0</v>
      </c>
      <c r="BM220">
        <f>IF(AND(LMG!B224=8,LMG!V224="Yes"),1,0)</f>
        <v>0</v>
      </c>
      <c r="BO220">
        <f>IF(AND(Shotgun!B224=1,Shotgun!V224="Yes"),1,0)</f>
        <v>0</v>
      </c>
      <c r="BP220">
        <f>IF(AND(Shotgun!B224=2,Shotgun!V224="Yes"),1,0)</f>
        <v>0</v>
      </c>
      <c r="BQ220">
        <f>IF(AND(Shotgun!B224=3,Shotgun!V224="Yes"),1,0)</f>
        <v>0</v>
      </c>
      <c r="BR220">
        <f>IF(AND(Shotgun!B224=4,Shotgun!V224="Yes"),1,0)</f>
        <v>0</v>
      </c>
      <c r="BS220">
        <f>IF(AND(Shotgun!B224=5,Shotgun!V224="Yes"),1,0)</f>
        <v>0</v>
      </c>
      <c r="BT220">
        <f>IF(AND(Shotgun!B224=6,Shotgun!V224="Yes"),1,0)</f>
        <v>0</v>
      </c>
      <c r="BU220">
        <f>IF(AND(Shotgun!B224=7,Shotgun!V224="Yes"),1,0)</f>
        <v>0</v>
      </c>
      <c r="BV220">
        <f>IF(AND(Shotgun!B224=8,Shotgun!V224="Yes"),1,0)</f>
        <v>0</v>
      </c>
      <c r="BX220">
        <f>IF(AND(Melee!B222=1,Melee!S222="Yes"),1,0)</f>
        <v>0</v>
      </c>
      <c r="BY220">
        <f>IF(AND(Melee!B222=2,Melee!S222="Yes"),1,0)</f>
        <v>0</v>
      </c>
      <c r="BZ220">
        <f>IF(AND(Melee!B222=3,Melee!S222="Yes"),1,0)</f>
        <v>0</v>
      </c>
      <c r="CA220">
        <f>IF(AND(Melee!B222=4,Melee!S222="Yes"),1,0)</f>
        <v>0</v>
      </c>
      <c r="CB220">
        <f>IF(AND(Melee!B222=5,Melee!S222="Yes"),1,0)</f>
        <v>0</v>
      </c>
      <c r="CC220">
        <f>IF(AND(Melee!B222=6,Melee!S222="Yes"),1,0)</f>
        <v>0</v>
      </c>
      <c r="CD220">
        <f>IF(AND(Melee!B222=7,Melee!S222="Yes"),1,0)</f>
        <v>0</v>
      </c>
      <c r="CE220">
        <f>IF(AND(Melee!B222=8,Melee!S222="Yes"),1,0)</f>
        <v>0</v>
      </c>
      <c r="CG220">
        <f>IF(AND(Misc!B221=1,Misc!O221="Yes"),1,0)</f>
        <v>0</v>
      </c>
      <c r="CH220">
        <f>IF(AND(Misc!B221=2,Misc!O221="Yes"),1,0)</f>
        <v>0</v>
      </c>
      <c r="CI220">
        <f>IF(AND(Misc!B221=3,Misc!O221="Yes"),1,0)</f>
        <v>0</v>
      </c>
      <c r="CJ220">
        <f>IF(AND(Misc!B221=4,Misc!O221="Yes"),1,0)</f>
        <v>0</v>
      </c>
      <c r="CK220">
        <f>IF(AND(Misc!B221=5,Misc!O221="Yes"),1,0)</f>
        <v>0</v>
      </c>
      <c r="CL220">
        <f>IF(AND(Misc!B221=6,Misc!O221="Yes"),1,0)</f>
        <v>0</v>
      </c>
      <c r="CM220">
        <f>IF(AND(Misc!B221=7,Misc!O221="Yes"),1,0)</f>
        <v>0</v>
      </c>
      <c r="CN220">
        <f>IF(AND(Misc!B221=8,Misc!O221="Yes"),1,0)</f>
        <v>0</v>
      </c>
    </row>
    <row r="221" spans="4:92">
      <c r="D221">
        <f>IF(AND(Handgun!B224=1,Handgun!V224="Yes"),1,0)</f>
        <v>0</v>
      </c>
      <c r="E221">
        <f>IF(AND(Handgun!B224=2,Handgun!V224="Yes"),1,0)</f>
        <v>0</v>
      </c>
      <c r="F221">
        <f>IF(AND(Handgun!B224=3,Handgun!V224="Yes"),1,0)</f>
        <v>0</v>
      </c>
      <c r="G221">
        <f>IF(AND(Handgun!B224=4,Handgun!V224="Yes"),1,0)</f>
        <v>0</v>
      </c>
      <c r="H221">
        <f>IF(AND(Handgun!B224=5,Handgun!V224="Yes"),1,0)</f>
        <v>0</v>
      </c>
      <c r="I221">
        <f>IF(AND(Handgun!B224=6,Handgun!V224="Yes"),1,0)</f>
        <v>0</v>
      </c>
      <c r="J221">
        <f>IF(AND(Handgun!B224=7,Handgun!V224="Yes"),1,0)</f>
        <v>0</v>
      </c>
      <c r="K221">
        <f>IF(AND(Handgun!B224=8,Handgun!V224="Yes"),1,0)</f>
        <v>0</v>
      </c>
      <c r="M221">
        <f>IF(AND(Revolver!B224=1,Revolver!V224="Yes"),1,0)</f>
        <v>0</v>
      </c>
      <c r="N221">
        <f>IF(AND(Revolver!B224=1,Revolver!V224="Yes"),1,0)</f>
        <v>0</v>
      </c>
      <c r="O221">
        <f>IF(AND(Revolver!B224=1,Revolver!V224="Yes"),1,0)</f>
        <v>0</v>
      </c>
      <c r="P221">
        <f>IF(AND(Revolver!B224=1,Revolver!V224="Yes"),1,0)</f>
        <v>0</v>
      </c>
      <c r="Q221">
        <f>IF(AND(Revolver!B224=5,Revolver!V224="Yes"),1,0)</f>
        <v>0</v>
      </c>
      <c r="R221">
        <f>IF(AND(Revolver!B224=6,Revolver!V224="Yes"),1,0)</f>
        <v>0</v>
      </c>
      <c r="S221">
        <f>IF(AND(Revolver!B224=7,Revolver!V224="Yes"),1,0)</f>
        <v>0</v>
      </c>
      <c r="T221">
        <f>IF(AND(Revolver!B224=8,Revolver!V224="Yes"),1,0)</f>
        <v>0</v>
      </c>
      <c r="V221">
        <f>IF(AND(SMG!B225=1,SMG!V225="Yes"),1,0)</f>
        <v>0</v>
      </c>
      <c r="W221">
        <f>IF(AND(SMG!B225=2,SMG!V225="Yes"),1,0)</f>
        <v>0</v>
      </c>
      <c r="X221">
        <f>IF(AND(SMG!B225=3,SMG!V225="Yes"),1,0)</f>
        <v>0</v>
      </c>
      <c r="Y221">
        <f>IF(AND(SMG!B225=4,SMG!V225="Yes"),1,0)</f>
        <v>0</v>
      </c>
      <c r="Z221">
        <f>IF(AND(SMG!B225=5,SMG!V225="Yes"),1,0)</f>
        <v>0</v>
      </c>
      <c r="AA221">
        <f>IF(AND(SMG!B225=6,SMG!V225="Yes"),1,0)</f>
        <v>0</v>
      </c>
      <c r="AB221">
        <f>IF(AND(SMG!B225=7,SMG!V225="Yes"),1,0)</f>
        <v>0</v>
      </c>
      <c r="AC221">
        <f>IF(AND(SMG!B225=8,SMG!V225="Yes"),1,0)</f>
        <v>0</v>
      </c>
      <c r="AE221">
        <f>IF(AND(Rifle!B224=1,Rifle!V224="Yes"),1,0)</f>
        <v>0</v>
      </c>
      <c r="AF221">
        <f>IF(AND(Rifle!B224=2,Rifle!V224="Yes"),1,0)</f>
        <v>0</v>
      </c>
      <c r="AG221">
        <f>IF(AND(Rifle!B224=3,Rifle!V224="Yes"),1,0)</f>
        <v>0</v>
      </c>
      <c r="AH221">
        <f>IF(AND(Rifle!B224=4,Rifle!V224="Yes"),1,0)</f>
        <v>0</v>
      </c>
      <c r="AI221">
        <f>IF(AND(Rifle!B224=5,Rifle!V224="Yes"),1,0)</f>
        <v>0</v>
      </c>
      <c r="AJ221">
        <f>IF(AND(Rifle!B224=6,Rifle!V224="Yes"),1,0)</f>
        <v>0</v>
      </c>
      <c r="AK221">
        <f>IF(AND(Rifle!B224=7,Rifle!V224="Yes"),1,0)</f>
        <v>0</v>
      </c>
      <c r="AL221">
        <f>IF(AND(Rifle!B224=8,Rifle!V224="Yes"),1,0)</f>
        <v>0</v>
      </c>
      <c r="AN221">
        <f>IF(AND('Sniper Rifle'!B224=1,'Sniper Rifle'!V224="Yes"),1,0)</f>
        <v>0</v>
      </c>
      <c r="AO221">
        <f>IF(AND('Sniper Rifle'!B224=2,'Sniper Rifle'!V224="Yes"),1,0)</f>
        <v>0</v>
      </c>
      <c r="AP221">
        <f>IF(AND('Sniper Rifle'!B224=3,'Sniper Rifle'!V224="Yes"),1,0)</f>
        <v>0</v>
      </c>
      <c r="AQ221">
        <f>IF(AND('Sniper Rifle'!B224=4,'Sniper Rifle'!V224="Yes"),1,0)</f>
        <v>0</v>
      </c>
      <c r="AR221">
        <f>IF(AND('Sniper Rifle'!B224=5,'Sniper Rifle'!V224="Yes"),1,0)</f>
        <v>0</v>
      </c>
      <c r="AS221">
        <f>IF(AND('Sniper Rifle'!B224=6,'Sniper Rifle'!V224="Yes"),1,0)</f>
        <v>0</v>
      </c>
      <c r="AT221">
        <f>IF(AND('Sniper Rifle'!B224=7,'Sniper Rifle'!V224="Yes"),1,0)</f>
        <v>0</v>
      </c>
      <c r="AU221">
        <f>IF(AND('Sniper Rifle'!B224=8,'Sniper Rifle'!V224="Yes"),1,0)</f>
        <v>0</v>
      </c>
      <c r="AW221">
        <f>IF(AND('Spacer Rifle'!B224=1,'Spacer Rifle'!V224="Yes"),1,0)</f>
        <v>0</v>
      </c>
      <c r="AX221">
        <f>IF(AND('Spacer Rifle'!B224=2,'Spacer Rifle'!V224="Yes"),1,0)</f>
        <v>0</v>
      </c>
      <c r="AY221">
        <f>IF(AND('Spacer Rifle'!B224=3,'Spacer Rifle'!V224="Yes"),1,0)</f>
        <v>0</v>
      </c>
      <c r="AZ221">
        <f>IF(AND('Spacer Rifle'!B224=4,'Spacer Rifle'!V224="Yes"),1,0)</f>
        <v>0</v>
      </c>
      <c r="BA221">
        <f>IF(AND('Spacer Rifle'!B224=5,'Spacer Rifle'!V224="Yes"),1,0)</f>
        <v>0</v>
      </c>
      <c r="BB221">
        <f>IF(AND('Spacer Rifle'!B224=6,'Spacer Rifle'!V224="Yes"),1,0)</f>
        <v>0</v>
      </c>
      <c r="BC221">
        <f>IF(AND('Spacer Rifle'!B224=7,'Spacer Rifle'!V224="Yes"),1,0)</f>
        <v>0</v>
      </c>
      <c r="BD221">
        <f>IF(AND('Spacer Rifle'!B224=8,'Spacer Rifle'!V224="Yes"),1,0)</f>
        <v>0</v>
      </c>
      <c r="BF221">
        <f>IF(AND(LMG!B225=1,LMG!V225="Yes"),1,0)</f>
        <v>0</v>
      </c>
      <c r="BG221">
        <f>IF(AND(LMG!B225=2,LMG!V225="Yes"),1,0)</f>
        <v>0</v>
      </c>
      <c r="BH221">
        <f>IF(AND(LMG!B225=3,LMG!V225="Yes"),1,0)</f>
        <v>0</v>
      </c>
      <c r="BI221">
        <f>IF(AND(LMG!B225=4,LMG!V225="Yes"),1,0)</f>
        <v>0</v>
      </c>
      <c r="BJ221">
        <f>IF(AND(LMG!B225=5,LMG!V225="Yes"),1,0)</f>
        <v>0</v>
      </c>
      <c r="BK221">
        <f>IF(AND(LMG!B225=6,LMG!V225="Yes"),1,0)</f>
        <v>0</v>
      </c>
      <c r="BL221">
        <f>IF(AND(LMG!B225=7,LMG!V225="Yes"),1,0)</f>
        <v>0</v>
      </c>
      <c r="BM221">
        <f>IF(AND(LMG!B225=8,LMG!V225="Yes"),1,0)</f>
        <v>0</v>
      </c>
      <c r="BO221">
        <f>IF(AND(Shotgun!B225=1,Shotgun!V225="Yes"),1,0)</f>
        <v>0</v>
      </c>
      <c r="BP221">
        <f>IF(AND(Shotgun!B225=2,Shotgun!V225="Yes"),1,0)</f>
        <v>0</v>
      </c>
      <c r="BQ221">
        <f>IF(AND(Shotgun!B225=3,Shotgun!V225="Yes"),1,0)</f>
        <v>0</v>
      </c>
      <c r="BR221">
        <f>IF(AND(Shotgun!B225=4,Shotgun!V225="Yes"),1,0)</f>
        <v>0</v>
      </c>
      <c r="BS221">
        <f>IF(AND(Shotgun!B225=5,Shotgun!V225="Yes"),1,0)</f>
        <v>0</v>
      </c>
      <c r="BT221">
        <f>IF(AND(Shotgun!B225=6,Shotgun!V225="Yes"),1,0)</f>
        <v>0</v>
      </c>
      <c r="BU221">
        <f>IF(AND(Shotgun!B225=7,Shotgun!V225="Yes"),1,0)</f>
        <v>0</v>
      </c>
      <c r="BV221">
        <f>IF(AND(Shotgun!B225=8,Shotgun!V225="Yes"),1,0)</f>
        <v>0</v>
      </c>
      <c r="BX221">
        <f>IF(AND(Melee!B223=1,Melee!S223="Yes"),1,0)</f>
        <v>0</v>
      </c>
      <c r="BY221">
        <f>IF(AND(Melee!B223=2,Melee!S223="Yes"),1,0)</f>
        <v>0</v>
      </c>
      <c r="BZ221">
        <f>IF(AND(Melee!B223=3,Melee!S223="Yes"),1,0)</f>
        <v>0</v>
      </c>
      <c r="CA221">
        <f>IF(AND(Melee!B223=4,Melee!S223="Yes"),1,0)</f>
        <v>0</v>
      </c>
      <c r="CB221">
        <f>IF(AND(Melee!B223=5,Melee!S223="Yes"),1,0)</f>
        <v>0</v>
      </c>
      <c r="CC221">
        <f>IF(AND(Melee!B223=6,Melee!S223="Yes"),1,0)</f>
        <v>0</v>
      </c>
      <c r="CD221">
        <f>IF(AND(Melee!B223=7,Melee!S223="Yes"),1,0)</f>
        <v>0</v>
      </c>
      <c r="CE221">
        <f>IF(AND(Melee!B223=8,Melee!S223="Yes"),1,0)</f>
        <v>0</v>
      </c>
      <c r="CG221">
        <f>IF(AND(Misc!B222=1,Misc!O222="Yes"),1,0)</f>
        <v>0</v>
      </c>
      <c r="CH221">
        <f>IF(AND(Misc!B222=2,Misc!O222="Yes"),1,0)</f>
        <v>0</v>
      </c>
      <c r="CI221">
        <f>IF(AND(Misc!B222=3,Misc!O222="Yes"),1,0)</f>
        <v>0</v>
      </c>
      <c r="CJ221">
        <f>IF(AND(Misc!B222=4,Misc!O222="Yes"),1,0)</f>
        <v>0</v>
      </c>
      <c r="CK221">
        <f>IF(AND(Misc!B222=5,Misc!O222="Yes"),1,0)</f>
        <v>0</v>
      </c>
      <c r="CL221">
        <f>IF(AND(Misc!B222=6,Misc!O222="Yes"),1,0)</f>
        <v>0</v>
      </c>
      <c r="CM221">
        <f>IF(AND(Misc!B222=7,Misc!O222="Yes"),1,0)</f>
        <v>0</v>
      </c>
      <c r="CN221">
        <f>IF(AND(Misc!B222=8,Misc!O222="Yes"),1,0)</f>
        <v>0</v>
      </c>
    </row>
    <row r="222" spans="4:92">
      <c r="D222">
        <f>IF(AND(Handgun!B225=1,Handgun!V225="Yes"),1,0)</f>
        <v>0</v>
      </c>
      <c r="E222">
        <f>IF(AND(Handgun!B225=2,Handgun!V225="Yes"),1,0)</f>
        <v>0</v>
      </c>
      <c r="F222">
        <f>IF(AND(Handgun!B225=3,Handgun!V225="Yes"),1,0)</f>
        <v>0</v>
      </c>
      <c r="G222">
        <f>IF(AND(Handgun!B225=4,Handgun!V225="Yes"),1,0)</f>
        <v>0</v>
      </c>
      <c r="H222">
        <f>IF(AND(Handgun!B225=5,Handgun!V225="Yes"),1,0)</f>
        <v>0</v>
      </c>
      <c r="I222">
        <f>IF(AND(Handgun!B225=6,Handgun!V225="Yes"),1,0)</f>
        <v>0</v>
      </c>
      <c r="J222">
        <f>IF(AND(Handgun!B225=7,Handgun!V225="Yes"),1,0)</f>
        <v>0</v>
      </c>
      <c r="K222">
        <f>IF(AND(Handgun!B225=8,Handgun!V225="Yes"),1,0)</f>
        <v>0</v>
      </c>
      <c r="M222">
        <f>IF(AND(Revolver!B225=1,Revolver!V225="Yes"),1,0)</f>
        <v>0</v>
      </c>
      <c r="N222">
        <f>IF(AND(Revolver!B225=1,Revolver!V225="Yes"),1,0)</f>
        <v>0</v>
      </c>
      <c r="O222">
        <f>IF(AND(Revolver!B225=1,Revolver!V225="Yes"),1,0)</f>
        <v>0</v>
      </c>
      <c r="P222">
        <f>IF(AND(Revolver!B225=1,Revolver!V225="Yes"),1,0)</f>
        <v>0</v>
      </c>
      <c r="Q222">
        <f>IF(AND(Revolver!B225=5,Revolver!V225="Yes"),1,0)</f>
        <v>0</v>
      </c>
      <c r="R222">
        <f>IF(AND(Revolver!B225=6,Revolver!V225="Yes"),1,0)</f>
        <v>0</v>
      </c>
      <c r="S222">
        <f>IF(AND(Revolver!B225=7,Revolver!V225="Yes"),1,0)</f>
        <v>0</v>
      </c>
      <c r="T222">
        <f>IF(AND(Revolver!B225=8,Revolver!V225="Yes"),1,0)</f>
        <v>0</v>
      </c>
      <c r="V222">
        <f>IF(AND(SMG!B226=1,SMG!V226="Yes"),1,0)</f>
        <v>0</v>
      </c>
      <c r="W222">
        <f>IF(AND(SMG!B226=2,SMG!V226="Yes"),1,0)</f>
        <v>0</v>
      </c>
      <c r="X222">
        <f>IF(AND(SMG!B226=3,SMG!V226="Yes"),1,0)</f>
        <v>0</v>
      </c>
      <c r="Y222">
        <f>IF(AND(SMG!B226=4,SMG!V226="Yes"),1,0)</f>
        <v>0</v>
      </c>
      <c r="Z222">
        <f>IF(AND(SMG!B226=5,SMG!V226="Yes"),1,0)</f>
        <v>0</v>
      </c>
      <c r="AA222">
        <f>IF(AND(SMG!B226=6,SMG!V226="Yes"),1,0)</f>
        <v>0</v>
      </c>
      <c r="AB222">
        <f>IF(AND(SMG!B226=7,SMG!V226="Yes"),1,0)</f>
        <v>0</v>
      </c>
      <c r="AC222">
        <f>IF(AND(SMG!B226=8,SMG!V226="Yes"),1,0)</f>
        <v>0</v>
      </c>
      <c r="AE222">
        <f>IF(AND(Rifle!B225=1,Rifle!V225="Yes"),1,0)</f>
        <v>0</v>
      </c>
      <c r="AF222">
        <f>IF(AND(Rifle!B225=2,Rifle!V225="Yes"),1,0)</f>
        <v>0</v>
      </c>
      <c r="AG222">
        <f>IF(AND(Rifle!B225=3,Rifle!V225="Yes"),1,0)</f>
        <v>0</v>
      </c>
      <c r="AH222">
        <f>IF(AND(Rifle!B225=4,Rifle!V225="Yes"),1,0)</f>
        <v>0</v>
      </c>
      <c r="AI222">
        <f>IF(AND(Rifle!B225=5,Rifle!V225="Yes"),1,0)</f>
        <v>0</v>
      </c>
      <c r="AJ222">
        <f>IF(AND(Rifle!B225=6,Rifle!V225="Yes"),1,0)</f>
        <v>0</v>
      </c>
      <c r="AK222">
        <f>IF(AND(Rifle!B225=7,Rifle!V225="Yes"),1,0)</f>
        <v>0</v>
      </c>
      <c r="AL222">
        <f>IF(AND(Rifle!B225=8,Rifle!V225="Yes"),1,0)</f>
        <v>0</v>
      </c>
      <c r="AN222">
        <f>IF(AND('Sniper Rifle'!B225=1,'Sniper Rifle'!V225="Yes"),1,0)</f>
        <v>0</v>
      </c>
      <c r="AO222">
        <f>IF(AND('Sniper Rifle'!B225=2,'Sniper Rifle'!V225="Yes"),1,0)</f>
        <v>0</v>
      </c>
      <c r="AP222">
        <f>IF(AND('Sniper Rifle'!B225=3,'Sniper Rifle'!V225="Yes"),1,0)</f>
        <v>0</v>
      </c>
      <c r="AQ222">
        <f>IF(AND('Sniper Rifle'!B225=4,'Sniper Rifle'!V225="Yes"),1,0)</f>
        <v>0</v>
      </c>
      <c r="AR222">
        <f>IF(AND('Sniper Rifle'!B225=5,'Sniper Rifle'!V225="Yes"),1,0)</f>
        <v>0</v>
      </c>
      <c r="AS222">
        <f>IF(AND('Sniper Rifle'!B225=6,'Sniper Rifle'!V225="Yes"),1,0)</f>
        <v>0</v>
      </c>
      <c r="AT222">
        <f>IF(AND('Sniper Rifle'!B225=7,'Sniper Rifle'!V225="Yes"),1,0)</f>
        <v>0</v>
      </c>
      <c r="AU222">
        <f>IF(AND('Sniper Rifle'!B225=8,'Sniper Rifle'!V225="Yes"),1,0)</f>
        <v>0</v>
      </c>
      <c r="AW222">
        <f>IF(AND('Spacer Rifle'!B225=1,'Spacer Rifle'!V225="Yes"),1,0)</f>
        <v>0</v>
      </c>
      <c r="AX222">
        <f>IF(AND('Spacer Rifle'!B225=2,'Spacer Rifle'!V225="Yes"),1,0)</f>
        <v>0</v>
      </c>
      <c r="AY222">
        <f>IF(AND('Spacer Rifle'!B225=3,'Spacer Rifle'!V225="Yes"),1,0)</f>
        <v>0</v>
      </c>
      <c r="AZ222">
        <f>IF(AND('Spacer Rifle'!B225=4,'Spacer Rifle'!V225="Yes"),1,0)</f>
        <v>0</v>
      </c>
      <c r="BA222">
        <f>IF(AND('Spacer Rifle'!B225=5,'Spacer Rifle'!V225="Yes"),1,0)</f>
        <v>0</v>
      </c>
      <c r="BB222">
        <f>IF(AND('Spacer Rifle'!B225=6,'Spacer Rifle'!V225="Yes"),1,0)</f>
        <v>0</v>
      </c>
      <c r="BC222">
        <f>IF(AND('Spacer Rifle'!B225=7,'Spacer Rifle'!V225="Yes"),1,0)</f>
        <v>0</v>
      </c>
      <c r="BD222">
        <f>IF(AND('Spacer Rifle'!B225=8,'Spacer Rifle'!V225="Yes"),1,0)</f>
        <v>0</v>
      </c>
      <c r="BF222">
        <f>IF(AND(LMG!B226=1,LMG!V226="Yes"),1,0)</f>
        <v>0</v>
      </c>
      <c r="BG222">
        <f>IF(AND(LMG!B226=2,LMG!V226="Yes"),1,0)</f>
        <v>0</v>
      </c>
      <c r="BH222">
        <f>IF(AND(LMG!B226=3,LMG!V226="Yes"),1,0)</f>
        <v>0</v>
      </c>
      <c r="BI222">
        <f>IF(AND(LMG!B226=4,LMG!V226="Yes"),1,0)</f>
        <v>0</v>
      </c>
      <c r="BJ222">
        <f>IF(AND(LMG!B226=5,LMG!V226="Yes"),1,0)</f>
        <v>0</v>
      </c>
      <c r="BK222">
        <f>IF(AND(LMG!B226=6,LMG!V226="Yes"),1,0)</f>
        <v>0</v>
      </c>
      <c r="BL222">
        <f>IF(AND(LMG!B226=7,LMG!V226="Yes"),1,0)</f>
        <v>0</v>
      </c>
      <c r="BM222">
        <f>IF(AND(LMG!B226=8,LMG!V226="Yes"),1,0)</f>
        <v>0</v>
      </c>
      <c r="BO222">
        <f>IF(AND(Shotgun!B226=1,Shotgun!V226="Yes"),1,0)</f>
        <v>0</v>
      </c>
      <c r="BP222">
        <f>IF(AND(Shotgun!B226=2,Shotgun!V226="Yes"),1,0)</f>
        <v>0</v>
      </c>
      <c r="BQ222">
        <f>IF(AND(Shotgun!B226=3,Shotgun!V226="Yes"),1,0)</f>
        <v>0</v>
      </c>
      <c r="BR222">
        <f>IF(AND(Shotgun!B226=4,Shotgun!V226="Yes"),1,0)</f>
        <v>0</v>
      </c>
      <c r="BS222">
        <f>IF(AND(Shotgun!B226=5,Shotgun!V226="Yes"),1,0)</f>
        <v>0</v>
      </c>
      <c r="BT222">
        <f>IF(AND(Shotgun!B226=6,Shotgun!V226="Yes"),1,0)</f>
        <v>0</v>
      </c>
      <c r="BU222">
        <f>IF(AND(Shotgun!B226=7,Shotgun!V226="Yes"),1,0)</f>
        <v>0</v>
      </c>
      <c r="BV222">
        <f>IF(AND(Shotgun!B226=8,Shotgun!V226="Yes"),1,0)</f>
        <v>0</v>
      </c>
      <c r="BX222">
        <f>IF(AND(Melee!B224=1,Melee!S224="Yes"),1,0)</f>
        <v>0</v>
      </c>
      <c r="BY222">
        <f>IF(AND(Melee!B224=2,Melee!S224="Yes"),1,0)</f>
        <v>0</v>
      </c>
      <c r="BZ222">
        <f>IF(AND(Melee!B224=3,Melee!S224="Yes"),1,0)</f>
        <v>0</v>
      </c>
      <c r="CA222">
        <f>IF(AND(Melee!B224=4,Melee!S224="Yes"),1,0)</f>
        <v>0</v>
      </c>
      <c r="CB222">
        <f>IF(AND(Melee!B224=5,Melee!S224="Yes"),1,0)</f>
        <v>0</v>
      </c>
      <c r="CC222">
        <f>IF(AND(Melee!B224=6,Melee!S224="Yes"),1,0)</f>
        <v>0</v>
      </c>
      <c r="CD222">
        <f>IF(AND(Melee!B224=7,Melee!S224="Yes"),1,0)</f>
        <v>0</v>
      </c>
      <c r="CE222">
        <f>IF(AND(Melee!B224=8,Melee!S224="Yes"),1,0)</f>
        <v>0</v>
      </c>
      <c r="CG222">
        <f>IF(AND(Misc!B223=1,Misc!O223="Yes"),1,0)</f>
        <v>0</v>
      </c>
      <c r="CH222">
        <f>IF(AND(Misc!B223=2,Misc!O223="Yes"),1,0)</f>
        <v>0</v>
      </c>
      <c r="CI222">
        <f>IF(AND(Misc!B223=3,Misc!O223="Yes"),1,0)</f>
        <v>0</v>
      </c>
      <c r="CJ222">
        <f>IF(AND(Misc!B223=4,Misc!O223="Yes"),1,0)</f>
        <v>0</v>
      </c>
      <c r="CK222">
        <f>IF(AND(Misc!B223=5,Misc!O223="Yes"),1,0)</f>
        <v>0</v>
      </c>
      <c r="CL222">
        <f>IF(AND(Misc!B223=6,Misc!O223="Yes"),1,0)</f>
        <v>0</v>
      </c>
      <c r="CM222">
        <f>IF(AND(Misc!B223=7,Misc!O223="Yes"),1,0)</f>
        <v>0</v>
      </c>
      <c r="CN222">
        <f>IF(AND(Misc!B223=8,Misc!O223="Yes"),1,0)</f>
        <v>0</v>
      </c>
    </row>
    <row r="223" spans="4:92">
      <c r="D223">
        <f>IF(AND(Handgun!B226=1,Handgun!V226="Yes"),1,0)</f>
        <v>0</v>
      </c>
      <c r="E223">
        <f>IF(AND(Handgun!B226=2,Handgun!V226="Yes"),1,0)</f>
        <v>0</v>
      </c>
      <c r="F223">
        <f>IF(AND(Handgun!B226=3,Handgun!V226="Yes"),1,0)</f>
        <v>0</v>
      </c>
      <c r="G223">
        <f>IF(AND(Handgun!B226=4,Handgun!V226="Yes"),1,0)</f>
        <v>0</v>
      </c>
      <c r="H223">
        <f>IF(AND(Handgun!B226=5,Handgun!V226="Yes"),1,0)</f>
        <v>0</v>
      </c>
      <c r="I223">
        <f>IF(AND(Handgun!B226=6,Handgun!V226="Yes"),1,0)</f>
        <v>0</v>
      </c>
      <c r="J223">
        <f>IF(AND(Handgun!B226=7,Handgun!V226="Yes"),1,0)</f>
        <v>0</v>
      </c>
      <c r="K223">
        <f>IF(AND(Handgun!B226=8,Handgun!V226="Yes"),1,0)</f>
        <v>0</v>
      </c>
      <c r="M223">
        <f>IF(AND(Revolver!B226=1,Revolver!V226="Yes"),1,0)</f>
        <v>0</v>
      </c>
      <c r="N223">
        <f>IF(AND(Revolver!B226=1,Revolver!V226="Yes"),1,0)</f>
        <v>0</v>
      </c>
      <c r="O223">
        <f>IF(AND(Revolver!B226=1,Revolver!V226="Yes"),1,0)</f>
        <v>0</v>
      </c>
      <c r="P223">
        <f>IF(AND(Revolver!B226=1,Revolver!V226="Yes"),1,0)</f>
        <v>0</v>
      </c>
      <c r="Q223">
        <f>IF(AND(Revolver!B226=5,Revolver!V226="Yes"),1,0)</f>
        <v>0</v>
      </c>
      <c r="R223">
        <f>IF(AND(Revolver!B226=6,Revolver!V226="Yes"),1,0)</f>
        <v>0</v>
      </c>
      <c r="S223">
        <f>IF(AND(Revolver!B226=7,Revolver!V226="Yes"),1,0)</f>
        <v>0</v>
      </c>
      <c r="T223">
        <f>IF(AND(Revolver!B226=8,Revolver!V226="Yes"),1,0)</f>
        <v>0</v>
      </c>
      <c r="V223">
        <f>IF(AND(SMG!B227=1,SMG!V227="Yes"),1,0)</f>
        <v>0</v>
      </c>
      <c r="W223">
        <f>IF(AND(SMG!B227=2,SMG!V227="Yes"),1,0)</f>
        <v>0</v>
      </c>
      <c r="X223">
        <f>IF(AND(SMG!B227=3,SMG!V227="Yes"),1,0)</f>
        <v>0</v>
      </c>
      <c r="Y223">
        <f>IF(AND(SMG!B227=4,SMG!V227="Yes"),1,0)</f>
        <v>0</v>
      </c>
      <c r="Z223">
        <f>IF(AND(SMG!B227=5,SMG!V227="Yes"),1,0)</f>
        <v>0</v>
      </c>
      <c r="AA223">
        <f>IF(AND(SMG!B227=6,SMG!V227="Yes"),1,0)</f>
        <v>0</v>
      </c>
      <c r="AB223">
        <f>IF(AND(SMG!B227=7,SMG!V227="Yes"),1,0)</f>
        <v>0</v>
      </c>
      <c r="AC223">
        <f>IF(AND(SMG!B227=8,SMG!V227="Yes"),1,0)</f>
        <v>0</v>
      </c>
      <c r="AE223">
        <f>IF(AND(Rifle!B226=1,Rifle!V226="Yes"),1,0)</f>
        <v>0</v>
      </c>
      <c r="AF223">
        <f>IF(AND(Rifle!B226=2,Rifle!V226="Yes"),1,0)</f>
        <v>0</v>
      </c>
      <c r="AG223">
        <f>IF(AND(Rifle!B226=3,Rifle!V226="Yes"),1,0)</f>
        <v>0</v>
      </c>
      <c r="AH223">
        <f>IF(AND(Rifle!B226=4,Rifle!V226="Yes"),1,0)</f>
        <v>0</v>
      </c>
      <c r="AI223">
        <f>IF(AND(Rifle!B226=5,Rifle!V226="Yes"),1,0)</f>
        <v>0</v>
      </c>
      <c r="AJ223">
        <f>IF(AND(Rifle!B226=6,Rifle!V226="Yes"),1,0)</f>
        <v>0</v>
      </c>
      <c r="AK223">
        <f>IF(AND(Rifle!B226=7,Rifle!V226="Yes"),1,0)</f>
        <v>0</v>
      </c>
      <c r="AL223">
        <f>IF(AND(Rifle!B226=8,Rifle!V226="Yes"),1,0)</f>
        <v>0</v>
      </c>
      <c r="AN223">
        <f>IF(AND('Sniper Rifle'!B226=1,'Sniper Rifle'!V226="Yes"),1,0)</f>
        <v>0</v>
      </c>
      <c r="AO223">
        <f>IF(AND('Sniper Rifle'!B226=2,'Sniper Rifle'!V226="Yes"),1,0)</f>
        <v>0</v>
      </c>
      <c r="AP223">
        <f>IF(AND('Sniper Rifle'!B226=3,'Sniper Rifle'!V226="Yes"),1,0)</f>
        <v>0</v>
      </c>
      <c r="AQ223">
        <f>IF(AND('Sniper Rifle'!B226=4,'Sniper Rifle'!V226="Yes"),1,0)</f>
        <v>0</v>
      </c>
      <c r="AR223">
        <f>IF(AND('Sniper Rifle'!B226=5,'Sniper Rifle'!V226="Yes"),1,0)</f>
        <v>0</v>
      </c>
      <c r="AS223">
        <f>IF(AND('Sniper Rifle'!B226=6,'Sniper Rifle'!V226="Yes"),1,0)</f>
        <v>0</v>
      </c>
      <c r="AT223">
        <f>IF(AND('Sniper Rifle'!B226=7,'Sniper Rifle'!V226="Yes"),1,0)</f>
        <v>0</v>
      </c>
      <c r="AU223">
        <f>IF(AND('Sniper Rifle'!B226=8,'Sniper Rifle'!V226="Yes"),1,0)</f>
        <v>0</v>
      </c>
      <c r="AW223">
        <f>IF(AND('Spacer Rifle'!B226=1,'Spacer Rifle'!V226="Yes"),1,0)</f>
        <v>0</v>
      </c>
      <c r="AX223">
        <f>IF(AND('Spacer Rifle'!B226=2,'Spacer Rifle'!V226="Yes"),1,0)</f>
        <v>0</v>
      </c>
      <c r="AY223">
        <f>IF(AND('Spacer Rifle'!B226=3,'Spacer Rifle'!V226="Yes"),1,0)</f>
        <v>0</v>
      </c>
      <c r="AZ223">
        <f>IF(AND('Spacer Rifle'!B226=4,'Spacer Rifle'!V226="Yes"),1,0)</f>
        <v>0</v>
      </c>
      <c r="BA223">
        <f>IF(AND('Spacer Rifle'!B226=5,'Spacer Rifle'!V226="Yes"),1,0)</f>
        <v>0</v>
      </c>
      <c r="BB223">
        <f>IF(AND('Spacer Rifle'!B226=6,'Spacer Rifle'!V226="Yes"),1,0)</f>
        <v>0</v>
      </c>
      <c r="BC223">
        <f>IF(AND('Spacer Rifle'!B226=7,'Spacer Rifle'!V226="Yes"),1,0)</f>
        <v>0</v>
      </c>
      <c r="BD223">
        <f>IF(AND('Spacer Rifle'!B226=8,'Spacer Rifle'!V226="Yes"),1,0)</f>
        <v>0</v>
      </c>
      <c r="BF223">
        <f>IF(AND(LMG!B227=1,LMG!V227="Yes"),1,0)</f>
        <v>0</v>
      </c>
      <c r="BG223">
        <f>IF(AND(LMG!B227=2,LMG!V227="Yes"),1,0)</f>
        <v>0</v>
      </c>
      <c r="BH223">
        <f>IF(AND(LMG!B227=3,LMG!V227="Yes"),1,0)</f>
        <v>0</v>
      </c>
      <c r="BI223">
        <f>IF(AND(LMG!B227=4,LMG!V227="Yes"),1,0)</f>
        <v>0</v>
      </c>
      <c r="BJ223">
        <f>IF(AND(LMG!B227=5,LMG!V227="Yes"),1,0)</f>
        <v>0</v>
      </c>
      <c r="BK223">
        <f>IF(AND(LMG!B227=6,LMG!V227="Yes"),1,0)</f>
        <v>0</v>
      </c>
      <c r="BL223">
        <f>IF(AND(LMG!B227=7,LMG!V227="Yes"),1,0)</f>
        <v>0</v>
      </c>
      <c r="BM223">
        <f>IF(AND(LMG!B227=8,LMG!V227="Yes"),1,0)</f>
        <v>0</v>
      </c>
      <c r="BO223">
        <f>IF(AND(Shotgun!B227=1,Shotgun!V227="Yes"),1,0)</f>
        <v>0</v>
      </c>
      <c r="BP223">
        <f>IF(AND(Shotgun!B227=2,Shotgun!V227="Yes"),1,0)</f>
        <v>0</v>
      </c>
      <c r="BQ223">
        <f>IF(AND(Shotgun!B227=3,Shotgun!V227="Yes"),1,0)</f>
        <v>0</v>
      </c>
      <c r="BR223">
        <f>IF(AND(Shotgun!B227=4,Shotgun!V227="Yes"),1,0)</f>
        <v>0</v>
      </c>
      <c r="BS223">
        <f>IF(AND(Shotgun!B227=5,Shotgun!V227="Yes"),1,0)</f>
        <v>0</v>
      </c>
      <c r="BT223">
        <f>IF(AND(Shotgun!B227=6,Shotgun!V227="Yes"),1,0)</f>
        <v>0</v>
      </c>
      <c r="BU223">
        <f>IF(AND(Shotgun!B227=7,Shotgun!V227="Yes"),1,0)</f>
        <v>0</v>
      </c>
      <c r="BV223">
        <f>IF(AND(Shotgun!B227=8,Shotgun!V227="Yes"),1,0)</f>
        <v>0</v>
      </c>
      <c r="BX223">
        <f>IF(AND(Melee!B225=1,Melee!S225="Yes"),1,0)</f>
        <v>0</v>
      </c>
      <c r="BY223">
        <f>IF(AND(Melee!B225=2,Melee!S225="Yes"),1,0)</f>
        <v>0</v>
      </c>
      <c r="BZ223">
        <f>IF(AND(Melee!B225=3,Melee!S225="Yes"),1,0)</f>
        <v>0</v>
      </c>
      <c r="CA223">
        <f>IF(AND(Melee!B225=4,Melee!S225="Yes"),1,0)</f>
        <v>0</v>
      </c>
      <c r="CB223">
        <f>IF(AND(Melee!B225=5,Melee!S225="Yes"),1,0)</f>
        <v>0</v>
      </c>
      <c r="CC223">
        <f>IF(AND(Melee!B225=6,Melee!S225="Yes"),1,0)</f>
        <v>0</v>
      </c>
      <c r="CD223">
        <f>IF(AND(Melee!B225=7,Melee!S225="Yes"),1,0)</f>
        <v>0</v>
      </c>
      <c r="CE223">
        <f>IF(AND(Melee!B225=8,Melee!S225="Yes"),1,0)</f>
        <v>0</v>
      </c>
      <c r="CG223">
        <f>IF(AND(Misc!B224=1,Misc!O224="Yes"),1,0)</f>
        <v>0</v>
      </c>
      <c r="CH223">
        <f>IF(AND(Misc!B224=2,Misc!O224="Yes"),1,0)</f>
        <v>0</v>
      </c>
      <c r="CI223">
        <f>IF(AND(Misc!B224=3,Misc!O224="Yes"),1,0)</f>
        <v>0</v>
      </c>
      <c r="CJ223">
        <f>IF(AND(Misc!B224=4,Misc!O224="Yes"),1,0)</f>
        <v>0</v>
      </c>
      <c r="CK223">
        <f>IF(AND(Misc!B224=5,Misc!O224="Yes"),1,0)</f>
        <v>0</v>
      </c>
      <c r="CL223">
        <f>IF(AND(Misc!B224=6,Misc!O224="Yes"),1,0)</f>
        <v>0</v>
      </c>
      <c r="CM223">
        <f>IF(AND(Misc!B224=7,Misc!O224="Yes"),1,0)</f>
        <v>0</v>
      </c>
      <c r="CN223">
        <f>IF(AND(Misc!B224=8,Misc!O224="Yes"),1,0)</f>
        <v>0</v>
      </c>
    </row>
    <row r="224" spans="4:92">
      <c r="D224">
        <f>IF(AND(Handgun!B227=1,Handgun!V227="Yes"),1,0)</f>
        <v>0</v>
      </c>
      <c r="E224">
        <f>IF(AND(Handgun!B227=2,Handgun!V227="Yes"),1,0)</f>
        <v>0</v>
      </c>
      <c r="F224">
        <f>IF(AND(Handgun!B227=3,Handgun!V227="Yes"),1,0)</f>
        <v>0</v>
      </c>
      <c r="G224">
        <f>IF(AND(Handgun!B227=4,Handgun!V227="Yes"),1,0)</f>
        <v>0</v>
      </c>
      <c r="H224">
        <f>IF(AND(Handgun!B227=5,Handgun!V227="Yes"),1,0)</f>
        <v>0</v>
      </c>
      <c r="I224">
        <f>IF(AND(Handgun!B227=6,Handgun!V227="Yes"),1,0)</f>
        <v>0</v>
      </c>
      <c r="J224">
        <f>IF(AND(Handgun!B227=7,Handgun!V227="Yes"),1,0)</f>
        <v>0</v>
      </c>
      <c r="K224">
        <f>IF(AND(Handgun!B227=8,Handgun!V227="Yes"),1,0)</f>
        <v>0</v>
      </c>
      <c r="M224">
        <f>IF(AND(Revolver!B227=1,Revolver!V227="Yes"),1,0)</f>
        <v>0</v>
      </c>
      <c r="N224">
        <f>IF(AND(Revolver!B227=1,Revolver!V227="Yes"),1,0)</f>
        <v>0</v>
      </c>
      <c r="O224">
        <f>IF(AND(Revolver!B227=1,Revolver!V227="Yes"),1,0)</f>
        <v>0</v>
      </c>
      <c r="P224">
        <f>IF(AND(Revolver!B227=1,Revolver!V227="Yes"),1,0)</f>
        <v>0</v>
      </c>
      <c r="Q224">
        <f>IF(AND(Revolver!B227=5,Revolver!V227="Yes"),1,0)</f>
        <v>0</v>
      </c>
      <c r="R224">
        <f>IF(AND(Revolver!B227=6,Revolver!V227="Yes"),1,0)</f>
        <v>0</v>
      </c>
      <c r="S224">
        <f>IF(AND(Revolver!B227=7,Revolver!V227="Yes"),1,0)</f>
        <v>0</v>
      </c>
      <c r="T224">
        <f>IF(AND(Revolver!B227=8,Revolver!V227="Yes"),1,0)</f>
        <v>0</v>
      </c>
      <c r="V224">
        <f>IF(AND(SMG!B228=1,SMG!V228="Yes"),1,0)</f>
        <v>0</v>
      </c>
      <c r="W224">
        <f>IF(AND(SMG!B228=2,SMG!V228="Yes"),1,0)</f>
        <v>0</v>
      </c>
      <c r="X224">
        <f>IF(AND(SMG!B228=3,SMG!V228="Yes"),1,0)</f>
        <v>0</v>
      </c>
      <c r="Y224">
        <f>IF(AND(SMG!B228=4,SMG!V228="Yes"),1,0)</f>
        <v>0</v>
      </c>
      <c r="Z224">
        <f>IF(AND(SMG!B228=5,SMG!V228="Yes"),1,0)</f>
        <v>0</v>
      </c>
      <c r="AA224">
        <f>IF(AND(SMG!B228=6,SMG!V228="Yes"),1,0)</f>
        <v>0</v>
      </c>
      <c r="AB224">
        <f>IF(AND(SMG!B228=7,SMG!V228="Yes"),1,0)</f>
        <v>0</v>
      </c>
      <c r="AC224">
        <f>IF(AND(SMG!B228=8,SMG!V228="Yes"),1,0)</f>
        <v>0</v>
      </c>
      <c r="AE224">
        <f>IF(AND(Rifle!B227=1,Rifle!V227="Yes"),1,0)</f>
        <v>0</v>
      </c>
      <c r="AF224">
        <f>IF(AND(Rifle!B227=2,Rifle!V227="Yes"),1,0)</f>
        <v>0</v>
      </c>
      <c r="AG224">
        <f>IF(AND(Rifle!B227=3,Rifle!V227="Yes"),1,0)</f>
        <v>0</v>
      </c>
      <c r="AH224">
        <f>IF(AND(Rifle!B227=4,Rifle!V227="Yes"),1,0)</f>
        <v>0</v>
      </c>
      <c r="AI224">
        <f>IF(AND(Rifle!B227=5,Rifle!V227="Yes"),1,0)</f>
        <v>0</v>
      </c>
      <c r="AJ224">
        <f>IF(AND(Rifle!B227=6,Rifle!V227="Yes"),1,0)</f>
        <v>0</v>
      </c>
      <c r="AK224">
        <f>IF(AND(Rifle!B227=7,Rifle!V227="Yes"),1,0)</f>
        <v>0</v>
      </c>
      <c r="AL224">
        <f>IF(AND(Rifle!B227=8,Rifle!V227="Yes"),1,0)</f>
        <v>0</v>
      </c>
      <c r="AN224">
        <f>IF(AND('Sniper Rifle'!B227=1,'Sniper Rifle'!V227="Yes"),1,0)</f>
        <v>0</v>
      </c>
      <c r="AO224">
        <f>IF(AND('Sniper Rifle'!B227=2,'Sniper Rifle'!V227="Yes"),1,0)</f>
        <v>0</v>
      </c>
      <c r="AP224">
        <f>IF(AND('Sniper Rifle'!B227=3,'Sniper Rifle'!V227="Yes"),1,0)</f>
        <v>0</v>
      </c>
      <c r="AQ224">
        <f>IF(AND('Sniper Rifle'!B227=4,'Sniper Rifle'!V227="Yes"),1,0)</f>
        <v>0</v>
      </c>
      <c r="AR224">
        <f>IF(AND('Sniper Rifle'!B227=5,'Sniper Rifle'!V227="Yes"),1,0)</f>
        <v>0</v>
      </c>
      <c r="AS224">
        <f>IF(AND('Sniper Rifle'!B227=6,'Sniper Rifle'!V227="Yes"),1,0)</f>
        <v>0</v>
      </c>
      <c r="AT224">
        <f>IF(AND('Sniper Rifle'!B227=7,'Sniper Rifle'!V227="Yes"),1,0)</f>
        <v>0</v>
      </c>
      <c r="AU224">
        <f>IF(AND('Sniper Rifle'!B227=8,'Sniper Rifle'!V227="Yes"),1,0)</f>
        <v>0</v>
      </c>
      <c r="AW224">
        <f>IF(AND('Spacer Rifle'!B227=1,'Spacer Rifle'!V227="Yes"),1,0)</f>
        <v>0</v>
      </c>
      <c r="AX224">
        <f>IF(AND('Spacer Rifle'!B227=2,'Spacer Rifle'!V227="Yes"),1,0)</f>
        <v>0</v>
      </c>
      <c r="AY224">
        <f>IF(AND('Spacer Rifle'!B227=3,'Spacer Rifle'!V227="Yes"),1,0)</f>
        <v>0</v>
      </c>
      <c r="AZ224">
        <f>IF(AND('Spacer Rifle'!B227=4,'Spacer Rifle'!V227="Yes"),1,0)</f>
        <v>0</v>
      </c>
      <c r="BA224">
        <f>IF(AND('Spacer Rifle'!B227=5,'Spacer Rifle'!V227="Yes"),1,0)</f>
        <v>0</v>
      </c>
      <c r="BB224">
        <f>IF(AND('Spacer Rifle'!B227=6,'Spacer Rifle'!V227="Yes"),1,0)</f>
        <v>0</v>
      </c>
      <c r="BC224">
        <f>IF(AND('Spacer Rifle'!B227=7,'Spacer Rifle'!V227="Yes"),1,0)</f>
        <v>0</v>
      </c>
      <c r="BD224">
        <f>IF(AND('Spacer Rifle'!B227=8,'Spacer Rifle'!V227="Yes"),1,0)</f>
        <v>0</v>
      </c>
      <c r="BF224">
        <f>IF(AND(LMG!B228=1,LMG!V228="Yes"),1,0)</f>
        <v>0</v>
      </c>
      <c r="BG224">
        <f>IF(AND(LMG!B228=2,LMG!V228="Yes"),1,0)</f>
        <v>0</v>
      </c>
      <c r="BH224">
        <f>IF(AND(LMG!B228=3,LMG!V228="Yes"),1,0)</f>
        <v>0</v>
      </c>
      <c r="BI224">
        <f>IF(AND(LMG!B228=4,LMG!V228="Yes"),1,0)</f>
        <v>0</v>
      </c>
      <c r="BJ224">
        <f>IF(AND(LMG!B228=5,LMG!V228="Yes"),1,0)</f>
        <v>0</v>
      </c>
      <c r="BK224">
        <f>IF(AND(LMG!B228=6,LMG!V228="Yes"),1,0)</f>
        <v>0</v>
      </c>
      <c r="BL224">
        <f>IF(AND(LMG!B228=7,LMG!V228="Yes"),1,0)</f>
        <v>0</v>
      </c>
      <c r="BM224">
        <f>IF(AND(LMG!B228=8,LMG!V228="Yes"),1,0)</f>
        <v>0</v>
      </c>
      <c r="BO224">
        <f>IF(AND(Shotgun!B228=1,Shotgun!V228="Yes"),1,0)</f>
        <v>0</v>
      </c>
      <c r="BP224">
        <f>IF(AND(Shotgun!B228=2,Shotgun!V228="Yes"),1,0)</f>
        <v>0</v>
      </c>
      <c r="BQ224">
        <f>IF(AND(Shotgun!B228=3,Shotgun!V228="Yes"),1,0)</f>
        <v>0</v>
      </c>
      <c r="BR224">
        <f>IF(AND(Shotgun!B228=4,Shotgun!V228="Yes"),1,0)</f>
        <v>0</v>
      </c>
      <c r="BS224">
        <f>IF(AND(Shotgun!B228=5,Shotgun!V228="Yes"),1,0)</f>
        <v>0</v>
      </c>
      <c r="BT224">
        <f>IF(AND(Shotgun!B228=6,Shotgun!V228="Yes"),1,0)</f>
        <v>0</v>
      </c>
      <c r="BU224">
        <f>IF(AND(Shotgun!B228=7,Shotgun!V228="Yes"),1,0)</f>
        <v>0</v>
      </c>
      <c r="BV224">
        <f>IF(AND(Shotgun!B228=8,Shotgun!V228="Yes"),1,0)</f>
        <v>0</v>
      </c>
      <c r="BX224">
        <f>IF(AND(Melee!B226=1,Melee!S226="Yes"),1,0)</f>
        <v>0</v>
      </c>
      <c r="BY224">
        <f>IF(AND(Melee!B226=2,Melee!S226="Yes"),1,0)</f>
        <v>0</v>
      </c>
      <c r="BZ224">
        <f>IF(AND(Melee!B226=3,Melee!S226="Yes"),1,0)</f>
        <v>0</v>
      </c>
      <c r="CA224">
        <f>IF(AND(Melee!B226=4,Melee!S226="Yes"),1,0)</f>
        <v>0</v>
      </c>
      <c r="CB224">
        <f>IF(AND(Melee!B226=5,Melee!S226="Yes"),1,0)</f>
        <v>0</v>
      </c>
      <c r="CC224">
        <f>IF(AND(Melee!B226=6,Melee!S226="Yes"),1,0)</f>
        <v>0</v>
      </c>
      <c r="CD224">
        <f>IF(AND(Melee!B226=7,Melee!S226="Yes"),1,0)</f>
        <v>0</v>
      </c>
      <c r="CE224">
        <f>IF(AND(Melee!B226=8,Melee!S226="Yes"),1,0)</f>
        <v>0</v>
      </c>
      <c r="CG224">
        <f>IF(AND(Misc!B225=1,Misc!O225="Yes"),1,0)</f>
        <v>0</v>
      </c>
      <c r="CH224">
        <f>IF(AND(Misc!B225=2,Misc!O225="Yes"),1,0)</f>
        <v>0</v>
      </c>
      <c r="CI224">
        <f>IF(AND(Misc!B225=3,Misc!O225="Yes"),1,0)</f>
        <v>0</v>
      </c>
      <c r="CJ224">
        <f>IF(AND(Misc!B225=4,Misc!O225="Yes"),1,0)</f>
        <v>0</v>
      </c>
      <c r="CK224">
        <f>IF(AND(Misc!B225=5,Misc!O225="Yes"),1,0)</f>
        <v>0</v>
      </c>
      <c r="CL224">
        <f>IF(AND(Misc!B225=6,Misc!O225="Yes"),1,0)</f>
        <v>0</v>
      </c>
      <c r="CM224">
        <f>IF(AND(Misc!B225=7,Misc!O225="Yes"),1,0)</f>
        <v>0</v>
      </c>
      <c r="CN224">
        <f>IF(AND(Misc!B225=8,Misc!O225="Yes"),1,0)</f>
        <v>0</v>
      </c>
    </row>
    <row r="225" spans="4:92">
      <c r="D225">
        <f>IF(AND(Handgun!B228=1,Handgun!V228="Yes"),1,0)</f>
        <v>0</v>
      </c>
      <c r="E225">
        <f>IF(AND(Handgun!B228=2,Handgun!V228="Yes"),1,0)</f>
        <v>0</v>
      </c>
      <c r="F225">
        <f>IF(AND(Handgun!B228=3,Handgun!V228="Yes"),1,0)</f>
        <v>0</v>
      </c>
      <c r="G225">
        <f>IF(AND(Handgun!B228=4,Handgun!V228="Yes"),1,0)</f>
        <v>0</v>
      </c>
      <c r="H225">
        <f>IF(AND(Handgun!B228=5,Handgun!V228="Yes"),1,0)</f>
        <v>0</v>
      </c>
      <c r="I225">
        <f>IF(AND(Handgun!B228=6,Handgun!V228="Yes"),1,0)</f>
        <v>0</v>
      </c>
      <c r="J225">
        <f>IF(AND(Handgun!B228=7,Handgun!V228="Yes"),1,0)</f>
        <v>0</v>
      </c>
      <c r="K225">
        <f>IF(AND(Handgun!B228=8,Handgun!V228="Yes"),1,0)</f>
        <v>0</v>
      </c>
      <c r="M225">
        <f>IF(AND(Revolver!B228=1,Revolver!V228="Yes"),1,0)</f>
        <v>0</v>
      </c>
      <c r="N225">
        <f>IF(AND(Revolver!B228=1,Revolver!V228="Yes"),1,0)</f>
        <v>0</v>
      </c>
      <c r="O225">
        <f>IF(AND(Revolver!B228=1,Revolver!V228="Yes"),1,0)</f>
        <v>0</v>
      </c>
      <c r="P225">
        <f>IF(AND(Revolver!B228=1,Revolver!V228="Yes"),1,0)</f>
        <v>0</v>
      </c>
      <c r="Q225">
        <f>IF(AND(Revolver!B228=5,Revolver!V228="Yes"),1,0)</f>
        <v>0</v>
      </c>
      <c r="R225">
        <f>IF(AND(Revolver!B228=6,Revolver!V228="Yes"),1,0)</f>
        <v>0</v>
      </c>
      <c r="S225">
        <f>IF(AND(Revolver!B228=7,Revolver!V228="Yes"),1,0)</f>
        <v>0</v>
      </c>
      <c r="T225">
        <f>IF(AND(Revolver!B228=8,Revolver!V228="Yes"),1,0)</f>
        <v>0</v>
      </c>
      <c r="V225">
        <f>IF(AND(SMG!B229=1,SMG!V229="Yes"),1,0)</f>
        <v>0</v>
      </c>
      <c r="W225">
        <f>IF(AND(SMG!B229=2,SMG!V229="Yes"),1,0)</f>
        <v>0</v>
      </c>
      <c r="X225">
        <f>IF(AND(SMG!B229=3,SMG!V229="Yes"),1,0)</f>
        <v>0</v>
      </c>
      <c r="Y225">
        <f>IF(AND(SMG!B229=4,SMG!V229="Yes"),1,0)</f>
        <v>0</v>
      </c>
      <c r="Z225">
        <f>IF(AND(SMG!B229=5,SMG!V229="Yes"),1,0)</f>
        <v>0</v>
      </c>
      <c r="AA225">
        <f>IF(AND(SMG!B229=6,SMG!V229="Yes"),1,0)</f>
        <v>0</v>
      </c>
      <c r="AB225">
        <f>IF(AND(SMG!B229=7,SMG!V229="Yes"),1,0)</f>
        <v>0</v>
      </c>
      <c r="AC225">
        <f>IF(AND(SMG!B229=8,SMG!V229="Yes"),1,0)</f>
        <v>0</v>
      </c>
      <c r="AE225">
        <f>IF(AND(Rifle!B228=1,Rifle!V228="Yes"),1,0)</f>
        <v>0</v>
      </c>
      <c r="AF225">
        <f>IF(AND(Rifle!B228=2,Rifle!V228="Yes"),1,0)</f>
        <v>0</v>
      </c>
      <c r="AG225">
        <f>IF(AND(Rifle!B228=3,Rifle!V228="Yes"),1,0)</f>
        <v>0</v>
      </c>
      <c r="AH225">
        <f>IF(AND(Rifle!B228=4,Rifle!V228="Yes"),1,0)</f>
        <v>0</v>
      </c>
      <c r="AI225">
        <f>IF(AND(Rifle!B228=5,Rifle!V228="Yes"),1,0)</f>
        <v>0</v>
      </c>
      <c r="AJ225">
        <f>IF(AND(Rifle!B228=6,Rifle!V228="Yes"),1,0)</f>
        <v>0</v>
      </c>
      <c r="AK225">
        <f>IF(AND(Rifle!B228=7,Rifle!V228="Yes"),1,0)</f>
        <v>0</v>
      </c>
      <c r="AL225">
        <f>IF(AND(Rifle!B228=8,Rifle!V228="Yes"),1,0)</f>
        <v>0</v>
      </c>
      <c r="AN225">
        <f>IF(AND('Sniper Rifle'!B228=1,'Sniper Rifle'!V228="Yes"),1,0)</f>
        <v>0</v>
      </c>
      <c r="AO225">
        <f>IF(AND('Sniper Rifle'!B228=2,'Sniper Rifle'!V228="Yes"),1,0)</f>
        <v>0</v>
      </c>
      <c r="AP225">
        <f>IF(AND('Sniper Rifle'!B228=3,'Sniper Rifle'!V228="Yes"),1,0)</f>
        <v>0</v>
      </c>
      <c r="AQ225">
        <f>IF(AND('Sniper Rifle'!B228=4,'Sniper Rifle'!V228="Yes"),1,0)</f>
        <v>0</v>
      </c>
      <c r="AR225">
        <f>IF(AND('Sniper Rifle'!B228=5,'Sniper Rifle'!V228="Yes"),1,0)</f>
        <v>0</v>
      </c>
      <c r="AS225">
        <f>IF(AND('Sniper Rifle'!B228=6,'Sniper Rifle'!V228="Yes"),1,0)</f>
        <v>0</v>
      </c>
      <c r="AT225">
        <f>IF(AND('Sniper Rifle'!B228=7,'Sniper Rifle'!V228="Yes"),1,0)</f>
        <v>0</v>
      </c>
      <c r="AU225">
        <f>IF(AND('Sniper Rifle'!B228=8,'Sniper Rifle'!V228="Yes"),1,0)</f>
        <v>0</v>
      </c>
      <c r="AW225">
        <f>IF(AND('Spacer Rifle'!B228=1,'Spacer Rifle'!V228="Yes"),1,0)</f>
        <v>0</v>
      </c>
      <c r="AX225">
        <f>IF(AND('Spacer Rifle'!B228=2,'Spacer Rifle'!V228="Yes"),1,0)</f>
        <v>0</v>
      </c>
      <c r="AY225">
        <f>IF(AND('Spacer Rifle'!B228=3,'Spacer Rifle'!V228="Yes"),1,0)</f>
        <v>0</v>
      </c>
      <c r="AZ225">
        <f>IF(AND('Spacer Rifle'!B228=4,'Spacer Rifle'!V228="Yes"),1,0)</f>
        <v>0</v>
      </c>
      <c r="BA225">
        <f>IF(AND('Spacer Rifle'!B228=5,'Spacer Rifle'!V228="Yes"),1,0)</f>
        <v>0</v>
      </c>
      <c r="BB225">
        <f>IF(AND('Spacer Rifle'!B228=6,'Spacer Rifle'!V228="Yes"),1,0)</f>
        <v>0</v>
      </c>
      <c r="BC225">
        <f>IF(AND('Spacer Rifle'!B228=7,'Spacer Rifle'!V228="Yes"),1,0)</f>
        <v>0</v>
      </c>
      <c r="BD225">
        <f>IF(AND('Spacer Rifle'!B228=8,'Spacer Rifle'!V228="Yes"),1,0)</f>
        <v>0</v>
      </c>
      <c r="BF225">
        <f>IF(AND(LMG!B229=1,LMG!V229="Yes"),1,0)</f>
        <v>0</v>
      </c>
      <c r="BG225">
        <f>IF(AND(LMG!B229=2,LMG!V229="Yes"),1,0)</f>
        <v>0</v>
      </c>
      <c r="BH225">
        <f>IF(AND(LMG!B229=3,LMG!V229="Yes"),1,0)</f>
        <v>0</v>
      </c>
      <c r="BI225">
        <f>IF(AND(LMG!B229=4,LMG!V229="Yes"),1,0)</f>
        <v>0</v>
      </c>
      <c r="BJ225">
        <f>IF(AND(LMG!B229=5,LMG!V229="Yes"),1,0)</f>
        <v>0</v>
      </c>
      <c r="BK225">
        <f>IF(AND(LMG!B229=6,LMG!V229="Yes"),1,0)</f>
        <v>0</v>
      </c>
      <c r="BL225">
        <f>IF(AND(LMG!B229=7,LMG!V229="Yes"),1,0)</f>
        <v>0</v>
      </c>
      <c r="BM225">
        <f>IF(AND(LMG!B229=8,LMG!V229="Yes"),1,0)</f>
        <v>0</v>
      </c>
      <c r="BO225">
        <f>IF(AND(Shotgun!B229=1,Shotgun!V229="Yes"),1,0)</f>
        <v>0</v>
      </c>
      <c r="BP225">
        <f>IF(AND(Shotgun!B229=2,Shotgun!V229="Yes"),1,0)</f>
        <v>0</v>
      </c>
      <c r="BQ225">
        <f>IF(AND(Shotgun!B229=3,Shotgun!V229="Yes"),1,0)</f>
        <v>0</v>
      </c>
      <c r="BR225">
        <f>IF(AND(Shotgun!B229=4,Shotgun!V229="Yes"),1,0)</f>
        <v>0</v>
      </c>
      <c r="BS225">
        <f>IF(AND(Shotgun!B229=5,Shotgun!V229="Yes"),1,0)</f>
        <v>0</v>
      </c>
      <c r="BT225">
        <f>IF(AND(Shotgun!B229=6,Shotgun!V229="Yes"),1,0)</f>
        <v>0</v>
      </c>
      <c r="BU225">
        <f>IF(AND(Shotgun!B229=7,Shotgun!V229="Yes"),1,0)</f>
        <v>0</v>
      </c>
      <c r="BV225">
        <f>IF(AND(Shotgun!B229=8,Shotgun!V229="Yes"),1,0)</f>
        <v>0</v>
      </c>
      <c r="BX225">
        <f>IF(AND(Melee!B227=1,Melee!S227="Yes"),1,0)</f>
        <v>0</v>
      </c>
      <c r="BY225">
        <f>IF(AND(Melee!B227=2,Melee!S227="Yes"),1,0)</f>
        <v>0</v>
      </c>
      <c r="BZ225">
        <f>IF(AND(Melee!B227=3,Melee!S227="Yes"),1,0)</f>
        <v>0</v>
      </c>
      <c r="CA225">
        <f>IF(AND(Melee!B227=4,Melee!S227="Yes"),1,0)</f>
        <v>0</v>
      </c>
      <c r="CB225">
        <f>IF(AND(Melee!B227=5,Melee!S227="Yes"),1,0)</f>
        <v>0</v>
      </c>
      <c r="CC225">
        <f>IF(AND(Melee!B227=6,Melee!S227="Yes"),1,0)</f>
        <v>0</v>
      </c>
      <c r="CD225">
        <f>IF(AND(Melee!B227=7,Melee!S227="Yes"),1,0)</f>
        <v>0</v>
      </c>
      <c r="CE225">
        <f>IF(AND(Melee!B227=8,Melee!S227="Yes"),1,0)</f>
        <v>0</v>
      </c>
      <c r="CG225">
        <f>IF(AND(Misc!B226=1,Misc!O226="Yes"),1,0)</f>
        <v>0</v>
      </c>
      <c r="CH225">
        <f>IF(AND(Misc!B226=2,Misc!O226="Yes"),1,0)</f>
        <v>0</v>
      </c>
      <c r="CI225">
        <f>IF(AND(Misc!B226=3,Misc!O226="Yes"),1,0)</f>
        <v>0</v>
      </c>
      <c r="CJ225">
        <f>IF(AND(Misc!B226=4,Misc!O226="Yes"),1,0)</f>
        <v>0</v>
      </c>
      <c r="CK225">
        <f>IF(AND(Misc!B226=5,Misc!O226="Yes"),1,0)</f>
        <v>0</v>
      </c>
      <c r="CL225">
        <f>IF(AND(Misc!B226=6,Misc!O226="Yes"),1,0)</f>
        <v>0</v>
      </c>
      <c r="CM225">
        <f>IF(AND(Misc!B226=7,Misc!O226="Yes"),1,0)</f>
        <v>0</v>
      </c>
      <c r="CN225">
        <f>IF(AND(Misc!B226=8,Misc!O226="Yes"),1,0)</f>
        <v>0</v>
      </c>
    </row>
    <row r="226" spans="4:92">
      <c r="D226">
        <f>IF(AND(Handgun!B229=1,Handgun!V229="Yes"),1,0)</f>
        <v>0</v>
      </c>
      <c r="E226">
        <f>IF(AND(Handgun!B229=2,Handgun!V229="Yes"),1,0)</f>
        <v>0</v>
      </c>
      <c r="F226">
        <f>IF(AND(Handgun!B229=3,Handgun!V229="Yes"),1,0)</f>
        <v>0</v>
      </c>
      <c r="G226">
        <f>IF(AND(Handgun!B229=4,Handgun!V229="Yes"),1,0)</f>
        <v>0</v>
      </c>
      <c r="H226">
        <f>IF(AND(Handgun!B229=5,Handgun!V229="Yes"),1,0)</f>
        <v>0</v>
      </c>
      <c r="I226">
        <f>IF(AND(Handgun!B229=6,Handgun!V229="Yes"),1,0)</f>
        <v>0</v>
      </c>
      <c r="J226">
        <f>IF(AND(Handgun!B229=7,Handgun!V229="Yes"),1,0)</f>
        <v>0</v>
      </c>
      <c r="K226">
        <f>IF(AND(Handgun!B229=8,Handgun!V229="Yes"),1,0)</f>
        <v>0</v>
      </c>
      <c r="M226">
        <f>IF(AND(Revolver!B229=1,Revolver!V229="Yes"),1,0)</f>
        <v>0</v>
      </c>
      <c r="N226">
        <f>IF(AND(Revolver!B229=1,Revolver!V229="Yes"),1,0)</f>
        <v>0</v>
      </c>
      <c r="O226">
        <f>IF(AND(Revolver!B229=1,Revolver!V229="Yes"),1,0)</f>
        <v>0</v>
      </c>
      <c r="P226">
        <f>IF(AND(Revolver!B229=1,Revolver!V229="Yes"),1,0)</f>
        <v>0</v>
      </c>
      <c r="Q226">
        <f>IF(AND(Revolver!B229=5,Revolver!V229="Yes"),1,0)</f>
        <v>0</v>
      </c>
      <c r="R226">
        <f>IF(AND(Revolver!B229=6,Revolver!V229="Yes"),1,0)</f>
        <v>0</v>
      </c>
      <c r="S226">
        <f>IF(AND(Revolver!B229=7,Revolver!V229="Yes"),1,0)</f>
        <v>0</v>
      </c>
      <c r="T226">
        <f>IF(AND(Revolver!B229=8,Revolver!V229="Yes"),1,0)</f>
        <v>0</v>
      </c>
      <c r="V226">
        <f>IF(AND(SMG!B230=1,SMG!V230="Yes"),1,0)</f>
        <v>0</v>
      </c>
      <c r="W226">
        <f>IF(AND(SMG!B230=2,SMG!V230="Yes"),1,0)</f>
        <v>0</v>
      </c>
      <c r="X226">
        <f>IF(AND(SMG!B230=3,SMG!V230="Yes"),1,0)</f>
        <v>0</v>
      </c>
      <c r="Y226">
        <f>IF(AND(SMG!B230=4,SMG!V230="Yes"),1,0)</f>
        <v>0</v>
      </c>
      <c r="Z226">
        <f>IF(AND(SMG!B230=5,SMG!V230="Yes"),1,0)</f>
        <v>0</v>
      </c>
      <c r="AA226">
        <f>IF(AND(SMG!B230=6,SMG!V230="Yes"),1,0)</f>
        <v>0</v>
      </c>
      <c r="AB226">
        <f>IF(AND(SMG!B230=7,SMG!V230="Yes"),1,0)</f>
        <v>0</v>
      </c>
      <c r="AC226">
        <f>IF(AND(SMG!B230=8,SMG!V230="Yes"),1,0)</f>
        <v>0</v>
      </c>
      <c r="AE226">
        <f>IF(AND(Rifle!B229=1,Rifle!V229="Yes"),1,0)</f>
        <v>0</v>
      </c>
      <c r="AF226">
        <f>IF(AND(Rifle!B229=2,Rifle!V229="Yes"),1,0)</f>
        <v>0</v>
      </c>
      <c r="AG226">
        <f>IF(AND(Rifle!B229=3,Rifle!V229="Yes"),1,0)</f>
        <v>0</v>
      </c>
      <c r="AH226">
        <f>IF(AND(Rifle!B229=4,Rifle!V229="Yes"),1,0)</f>
        <v>0</v>
      </c>
      <c r="AI226">
        <f>IF(AND(Rifle!B229=5,Rifle!V229="Yes"),1,0)</f>
        <v>0</v>
      </c>
      <c r="AJ226">
        <f>IF(AND(Rifle!B229=6,Rifle!V229="Yes"),1,0)</f>
        <v>0</v>
      </c>
      <c r="AK226">
        <f>IF(AND(Rifle!B229=7,Rifle!V229="Yes"),1,0)</f>
        <v>0</v>
      </c>
      <c r="AL226">
        <f>IF(AND(Rifle!B229=8,Rifle!V229="Yes"),1,0)</f>
        <v>0</v>
      </c>
      <c r="AN226">
        <f>IF(AND('Sniper Rifle'!B229=1,'Sniper Rifle'!V229="Yes"),1,0)</f>
        <v>0</v>
      </c>
      <c r="AO226">
        <f>IF(AND('Sniper Rifle'!B229=2,'Sniper Rifle'!V229="Yes"),1,0)</f>
        <v>0</v>
      </c>
      <c r="AP226">
        <f>IF(AND('Sniper Rifle'!B229=3,'Sniper Rifle'!V229="Yes"),1,0)</f>
        <v>0</v>
      </c>
      <c r="AQ226">
        <f>IF(AND('Sniper Rifle'!B229=4,'Sniper Rifle'!V229="Yes"),1,0)</f>
        <v>0</v>
      </c>
      <c r="AR226">
        <f>IF(AND('Sniper Rifle'!B229=5,'Sniper Rifle'!V229="Yes"),1,0)</f>
        <v>0</v>
      </c>
      <c r="AS226">
        <f>IF(AND('Sniper Rifle'!B229=6,'Sniper Rifle'!V229="Yes"),1,0)</f>
        <v>0</v>
      </c>
      <c r="AT226">
        <f>IF(AND('Sniper Rifle'!B229=7,'Sniper Rifle'!V229="Yes"),1,0)</f>
        <v>0</v>
      </c>
      <c r="AU226">
        <f>IF(AND('Sniper Rifle'!B229=8,'Sniper Rifle'!V229="Yes"),1,0)</f>
        <v>0</v>
      </c>
      <c r="AW226">
        <f>IF(AND('Spacer Rifle'!B229=1,'Spacer Rifle'!V229="Yes"),1,0)</f>
        <v>0</v>
      </c>
      <c r="AX226">
        <f>IF(AND('Spacer Rifle'!B229=2,'Spacer Rifle'!V229="Yes"),1,0)</f>
        <v>0</v>
      </c>
      <c r="AY226">
        <f>IF(AND('Spacer Rifle'!B229=3,'Spacer Rifle'!V229="Yes"),1,0)</f>
        <v>0</v>
      </c>
      <c r="AZ226">
        <f>IF(AND('Spacer Rifle'!B229=4,'Spacer Rifle'!V229="Yes"),1,0)</f>
        <v>0</v>
      </c>
      <c r="BA226">
        <f>IF(AND('Spacer Rifle'!B229=5,'Spacer Rifle'!V229="Yes"),1,0)</f>
        <v>0</v>
      </c>
      <c r="BB226">
        <f>IF(AND('Spacer Rifle'!B229=6,'Spacer Rifle'!V229="Yes"),1,0)</f>
        <v>0</v>
      </c>
      <c r="BC226">
        <f>IF(AND('Spacer Rifle'!B229=7,'Spacer Rifle'!V229="Yes"),1,0)</f>
        <v>0</v>
      </c>
      <c r="BD226">
        <f>IF(AND('Spacer Rifle'!B229=8,'Spacer Rifle'!V229="Yes"),1,0)</f>
        <v>0</v>
      </c>
      <c r="BF226">
        <f>IF(AND(LMG!B230=1,LMG!V230="Yes"),1,0)</f>
        <v>0</v>
      </c>
      <c r="BG226">
        <f>IF(AND(LMG!B230=2,LMG!V230="Yes"),1,0)</f>
        <v>0</v>
      </c>
      <c r="BH226">
        <f>IF(AND(LMG!B230=3,LMG!V230="Yes"),1,0)</f>
        <v>0</v>
      </c>
      <c r="BI226">
        <f>IF(AND(LMG!B230=4,LMG!V230="Yes"),1,0)</f>
        <v>0</v>
      </c>
      <c r="BJ226">
        <f>IF(AND(LMG!B230=5,LMG!V230="Yes"),1,0)</f>
        <v>0</v>
      </c>
      <c r="BK226">
        <f>IF(AND(LMG!B230=6,LMG!V230="Yes"),1,0)</f>
        <v>0</v>
      </c>
      <c r="BL226">
        <f>IF(AND(LMG!B230=7,LMG!V230="Yes"),1,0)</f>
        <v>0</v>
      </c>
      <c r="BM226">
        <f>IF(AND(LMG!B230=8,LMG!V230="Yes"),1,0)</f>
        <v>0</v>
      </c>
      <c r="BO226">
        <f>IF(AND(Shotgun!B230=1,Shotgun!V230="Yes"),1,0)</f>
        <v>0</v>
      </c>
      <c r="BP226">
        <f>IF(AND(Shotgun!B230=2,Shotgun!V230="Yes"),1,0)</f>
        <v>0</v>
      </c>
      <c r="BQ226">
        <f>IF(AND(Shotgun!B230=3,Shotgun!V230="Yes"),1,0)</f>
        <v>0</v>
      </c>
      <c r="BR226">
        <f>IF(AND(Shotgun!B230=4,Shotgun!V230="Yes"),1,0)</f>
        <v>0</v>
      </c>
      <c r="BS226">
        <f>IF(AND(Shotgun!B230=5,Shotgun!V230="Yes"),1,0)</f>
        <v>0</v>
      </c>
      <c r="BT226">
        <f>IF(AND(Shotgun!B230=6,Shotgun!V230="Yes"),1,0)</f>
        <v>0</v>
      </c>
      <c r="BU226">
        <f>IF(AND(Shotgun!B230=7,Shotgun!V230="Yes"),1,0)</f>
        <v>0</v>
      </c>
      <c r="BV226">
        <f>IF(AND(Shotgun!B230=8,Shotgun!V230="Yes"),1,0)</f>
        <v>0</v>
      </c>
      <c r="BX226">
        <f>IF(AND(Melee!B228=1,Melee!S228="Yes"),1,0)</f>
        <v>0</v>
      </c>
      <c r="BY226">
        <f>IF(AND(Melee!B228=2,Melee!S228="Yes"),1,0)</f>
        <v>0</v>
      </c>
      <c r="BZ226">
        <f>IF(AND(Melee!B228=3,Melee!S228="Yes"),1,0)</f>
        <v>0</v>
      </c>
      <c r="CA226">
        <f>IF(AND(Melee!B228=4,Melee!S228="Yes"),1,0)</f>
        <v>0</v>
      </c>
      <c r="CB226">
        <f>IF(AND(Melee!B228=5,Melee!S228="Yes"),1,0)</f>
        <v>0</v>
      </c>
      <c r="CC226">
        <f>IF(AND(Melee!B228=6,Melee!S228="Yes"),1,0)</f>
        <v>0</v>
      </c>
      <c r="CD226">
        <f>IF(AND(Melee!B228=7,Melee!S228="Yes"),1,0)</f>
        <v>0</v>
      </c>
      <c r="CE226">
        <f>IF(AND(Melee!B228=8,Melee!S228="Yes"),1,0)</f>
        <v>0</v>
      </c>
      <c r="CG226">
        <f>IF(AND(Misc!B227=1,Misc!O227="Yes"),1,0)</f>
        <v>0</v>
      </c>
      <c r="CH226">
        <f>IF(AND(Misc!B227=2,Misc!O227="Yes"),1,0)</f>
        <v>0</v>
      </c>
      <c r="CI226">
        <f>IF(AND(Misc!B227=3,Misc!O227="Yes"),1,0)</f>
        <v>0</v>
      </c>
      <c r="CJ226">
        <f>IF(AND(Misc!B227=4,Misc!O227="Yes"),1,0)</f>
        <v>0</v>
      </c>
      <c r="CK226">
        <f>IF(AND(Misc!B227=5,Misc!O227="Yes"),1,0)</f>
        <v>0</v>
      </c>
      <c r="CL226">
        <f>IF(AND(Misc!B227=6,Misc!O227="Yes"),1,0)</f>
        <v>0</v>
      </c>
      <c r="CM226">
        <f>IF(AND(Misc!B227=7,Misc!O227="Yes"),1,0)</f>
        <v>0</v>
      </c>
      <c r="CN226">
        <f>IF(AND(Misc!B227=8,Misc!O227="Yes"),1,0)</f>
        <v>0</v>
      </c>
    </row>
    <row r="227" spans="4:92">
      <c r="D227">
        <f>IF(AND(Handgun!B230=1,Handgun!V230="Yes"),1,0)</f>
        <v>0</v>
      </c>
      <c r="E227">
        <f>IF(AND(Handgun!B230=2,Handgun!V230="Yes"),1,0)</f>
        <v>0</v>
      </c>
      <c r="F227">
        <f>IF(AND(Handgun!B230=3,Handgun!V230="Yes"),1,0)</f>
        <v>0</v>
      </c>
      <c r="G227">
        <f>IF(AND(Handgun!B230=4,Handgun!V230="Yes"),1,0)</f>
        <v>0</v>
      </c>
      <c r="H227">
        <f>IF(AND(Handgun!B230=5,Handgun!V230="Yes"),1,0)</f>
        <v>0</v>
      </c>
      <c r="I227">
        <f>IF(AND(Handgun!B230=6,Handgun!V230="Yes"),1,0)</f>
        <v>0</v>
      </c>
      <c r="J227">
        <f>IF(AND(Handgun!B230=7,Handgun!V230="Yes"),1,0)</f>
        <v>0</v>
      </c>
      <c r="K227">
        <f>IF(AND(Handgun!B230=8,Handgun!V230="Yes"),1,0)</f>
        <v>0</v>
      </c>
      <c r="M227">
        <f>IF(AND(Revolver!B230=1,Revolver!V230="Yes"),1,0)</f>
        <v>0</v>
      </c>
      <c r="N227">
        <f>IF(AND(Revolver!B230=1,Revolver!V230="Yes"),1,0)</f>
        <v>0</v>
      </c>
      <c r="O227">
        <f>IF(AND(Revolver!B230=1,Revolver!V230="Yes"),1,0)</f>
        <v>0</v>
      </c>
      <c r="P227">
        <f>IF(AND(Revolver!B230=1,Revolver!V230="Yes"),1,0)</f>
        <v>0</v>
      </c>
      <c r="Q227">
        <f>IF(AND(Revolver!B230=5,Revolver!V230="Yes"),1,0)</f>
        <v>0</v>
      </c>
      <c r="R227">
        <f>IF(AND(Revolver!B230=6,Revolver!V230="Yes"),1,0)</f>
        <v>0</v>
      </c>
      <c r="S227">
        <f>IF(AND(Revolver!B230=7,Revolver!V230="Yes"),1,0)</f>
        <v>0</v>
      </c>
      <c r="T227">
        <f>IF(AND(Revolver!B230=8,Revolver!V230="Yes"),1,0)</f>
        <v>0</v>
      </c>
      <c r="V227">
        <f>IF(AND(SMG!B231=1,SMG!V231="Yes"),1,0)</f>
        <v>0</v>
      </c>
      <c r="W227">
        <f>IF(AND(SMG!B231=2,SMG!V231="Yes"),1,0)</f>
        <v>0</v>
      </c>
      <c r="X227">
        <f>IF(AND(SMG!B231=3,SMG!V231="Yes"),1,0)</f>
        <v>0</v>
      </c>
      <c r="Y227">
        <f>IF(AND(SMG!B231=4,SMG!V231="Yes"),1,0)</f>
        <v>0</v>
      </c>
      <c r="Z227">
        <f>IF(AND(SMG!B231=5,SMG!V231="Yes"),1,0)</f>
        <v>0</v>
      </c>
      <c r="AA227">
        <f>IF(AND(SMG!B231=6,SMG!V231="Yes"),1,0)</f>
        <v>0</v>
      </c>
      <c r="AB227">
        <f>IF(AND(SMG!B231=7,SMG!V231="Yes"),1,0)</f>
        <v>0</v>
      </c>
      <c r="AC227">
        <f>IF(AND(SMG!B231=8,SMG!V231="Yes"),1,0)</f>
        <v>0</v>
      </c>
      <c r="AE227">
        <f>IF(AND(Rifle!B230=1,Rifle!V230="Yes"),1,0)</f>
        <v>0</v>
      </c>
      <c r="AF227">
        <f>IF(AND(Rifle!B230=2,Rifle!V230="Yes"),1,0)</f>
        <v>0</v>
      </c>
      <c r="AG227">
        <f>IF(AND(Rifle!B230=3,Rifle!V230="Yes"),1,0)</f>
        <v>0</v>
      </c>
      <c r="AH227">
        <f>IF(AND(Rifle!B230=4,Rifle!V230="Yes"),1,0)</f>
        <v>0</v>
      </c>
      <c r="AI227">
        <f>IF(AND(Rifle!B230=5,Rifle!V230="Yes"),1,0)</f>
        <v>0</v>
      </c>
      <c r="AJ227">
        <f>IF(AND(Rifle!B230=6,Rifle!V230="Yes"),1,0)</f>
        <v>0</v>
      </c>
      <c r="AK227">
        <f>IF(AND(Rifle!B230=7,Rifle!V230="Yes"),1,0)</f>
        <v>0</v>
      </c>
      <c r="AL227">
        <f>IF(AND(Rifle!B230=8,Rifle!V230="Yes"),1,0)</f>
        <v>0</v>
      </c>
      <c r="AN227">
        <f>IF(AND('Sniper Rifle'!B230=1,'Sniper Rifle'!V230="Yes"),1,0)</f>
        <v>0</v>
      </c>
      <c r="AO227">
        <f>IF(AND('Sniper Rifle'!B230=2,'Sniper Rifle'!V230="Yes"),1,0)</f>
        <v>0</v>
      </c>
      <c r="AP227">
        <f>IF(AND('Sniper Rifle'!B230=3,'Sniper Rifle'!V230="Yes"),1,0)</f>
        <v>0</v>
      </c>
      <c r="AQ227">
        <f>IF(AND('Sniper Rifle'!B230=4,'Sniper Rifle'!V230="Yes"),1,0)</f>
        <v>0</v>
      </c>
      <c r="AR227">
        <f>IF(AND('Sniper Rifle'!B230=5,'Sniper Rifle'!V230="Yes"),1,0)</f>
        <v>0</v>
      </c>
      <c r="AS227">
        <f>IF(AND('Sniper Rifle'!B230=6,'Sniper Rifle'!V230="Yes"),1,0)</f>
        <v>0</v>
      </c>
      <c r="AT227">
        <f>IF(AND('Sniper Rifle'!B230=7,'Sniper Rifle'!V230="Yes"),1,0)</f>
        <v>0</v>
      </c>
      <c r="AU227">
        <f>IF(AND('Sniper Rifle'!B230=8,'Sniper Rifle'!V230="Yes"),1,0)</f>
        <v>0</v>
      </c>
      <c r="AW227">
        <f>IF(AND('Spacer Rifle'!B230=1,'Spacer Rifle'!V230="Yes"),1,0)</f>
        <v>0</v>
      </c>
      <c r="AX227">
        <f>IF(AND('Spacer Rifle'!B230=2,'Spacer Rifle'!V230="Yes"),1,0)</f>
        <v>0</v>
      </c>
      <c r="AY227">
        <f>IF(AND('Spacer Rifle'!B230=3,'Spacer Rifle'!V230="Yes"),1,0)</f>
        <v>0</v>
      </c>
      <c r="AZ227">
        <f>IF(AND('Spacer Rifle'!B230=4,'Spacer Rifle'!V230="Yes"),1,0)</f>
        <v>0</v>
      </c>
      <c r="BA227">
        <f>IF(AND('Spacer Rifle'!B230=5,'Spacer Rifle'!V230="Yes"),1,0)</f>
        <v>0</v>
      </c>
      <c r="BB227">
        <f>IF(AND('Spacer Rifle'!B230=6,'Spacer Rifle'!V230="Yes"),1,0)</f>
        <v>0</v>
      </c>
      <c r="BC227">
        <f>IF(AND('Spacer Rifle'!B230=7,'Spacer Rifle'!V230="Yes"),1,0)</f>
        <v>0</v>
      </c>
      <c r="BD227">
        <f>IF(AND('Spacer Rifle'!B230=8,'Spacer Rifle'!V230="Yes"),1,0)</f>
        <v>0</v>
      </c>
      <c r="BF227">
        <f>IF(AND(LMG!B231=1,LMG!V231="Yes"),1,0)</f>
        <v>0</v>
      </c>
      <c r="BG227">
        <f>IF(AND(LMG!B231=2,LMG!V231="Yes"),1,0)</f>
        <v>0</v>
      </c>
      <c r="BH227">
        <f>IF(AND(LMG!B231=3,LMG!V231="Yes"),1,0)</f>
        <v>0</v>
      </c>
      <c r="BI227">
        <f>IF(AND(LMG!B231=4,LMG!V231="Yes"),1,0)</f>
        <v>0</v>
      </c>
      <c r="BJ227">
        <f>IF(AND(LMG!B231=5,LMG!V231="Yes"),1,0)</f>
        <v>0</v>
      </c>
      <c r="BK227">
        <f>IF(AND(LMG!B231=6,LMG!V231="Yes"),1,0)</f>
        <v>0</v>
      </c>
      <c r="BL227">
        <f>IF(AND(LMG!B231=7,LMG!V231="Yes"),1,0)</f>
        <v>0</v>
      </c>
      <c r="BM227">
        <f>IF(AND(LMG!B231=8,LMG!V231="Yes"),1,0)</f>
        <v>0</v>
      </c>
      <c r="BO227">
        <f>IF(AND(Shotgun!B231=1,Shotgun!V231="Yes"),1,0)</f>
        <v>0</v>
      </c>
      <c r="BP227">
        <f>IF(AND(Shotgun!B231=2,Shotgun!V231="Yes"),1,0)</f>
        <v>0</v>
      </c>
      <c r="BQ227">
        <f>IF(AND(Shotgun!B231=3,Shotgun!V231="Yes"),1,0)</f>
        <v>0</v>
      </c>
      <c r="BR227">
        <f>IF(AND(Shotgun!B231=4,Shotgun!V231="Yes"),1,0)</f>
        <v>0</v>
      </c>
      <c r="BS227">
        <f>IF(AND(Shotgun!B231=5,Shotgun!V231="Yes"),1,0)</f>
        <v>0</v>
      </c>
      <c r="BT227">
        <f>IF(AND(Shotgun!B231=6,Shotgun!V231="Yes"),1,0)</f>
        <v>0</v>
      </c>
      <c r="BU227">
        <f>IF(AND(Shotgun!B231=7,Shotgun!V231="Yes"),1,0)</f>
        <v>0</v>
      </c>
      <c r="BV227">
        <f>IF(AND(Shotgun!B231=8,Shotgun!V231="Yes"),1,0)</f>
        <v>0</v>
      </c>
      <c r="BX227">
        <f>IF(AND(Melee!B229=1,Melee!S229="Yes"),1,0)</f>
        <v>0</v>
      </c>
      <c r="BY227">
        <f>IF(AND(Melee!B229=2,Melee!S229="Yes"),1,0)</f>
        <v>0</v>
      </c>
      <c r="BZ227">
        <f>IF(AND(Melee!B229=3,Melee!S229="Yes"),1,0)</f>
        <v>0</v>
      </c>
      <c r="CA227">
        <f>IF(AND(Melee!B229=4,Melee!S229="Yes"),1,0)</f>
        <v>0</v>
      </c>
      <c r="CB227">
        <f>IF(AND(Melee!B229=5,Melee!S229="Yes"),1,0)</f>
        <v>0</v>
      </c>
      <c r="CC227">
        <f>IF(AND(Melee!B229=6,Melee!S229="Yes"),1,0)</f>
        <v>0</v>
      </c>
      <c r="CD227">
        <f>IF(AND(Melee!B229=7,Melee!S229="Yes"),1,0)</f>
        <v>0</v>
      </c>
      <c r="CE227">
        <f>IF(AND(Melee!B229=8,Melee!S229="Yes"),1,0)</f>
        <v>0</v>
      </c>
      <c r="CG227">
        <f>IF(AND(Misc!B228=1,Misc!O228="Yes"),1,0)</f>
        <v>0</v>
      </c>
      <c r="CH227">
        <f>IF(AND(Misc!B228=2,Misc!O228="Yes"),1,0)</f>
        <v>0</v>
      </c>
      <c r="CI227">
        <f>IF(AND(Misc!B228=3,Misc!O228="Yes"),1,0)</f>
        <v>0</v>
      </c>
      <c r="CJ227">
        <f>IF(AND(Misc!B228=4,Misc!O228="Yes"),1,0)</f>
        <v>0</v>
      </c>
      <c r="CK227">
        <f>IF(AND(Misc!B228=5,Misc!O228="Yes"),1,0)</f>
        <v>0</v>
      </c>
      <c r="CL227">
        <f>IF(AND(Misc!B228=6,Misc!O228="Yes"),1,0)</f>
        <v>0</v>
      </c>
      <c r="CM227">
        <f>IF(AND(Misc!B228=7,Misc!O228="Yes"),1,0)</f>
        <v>0</v>
      </c>
      <c r="CN227">
        <f>IF(AND(Misc!B228=8,Misc!O228="Yes"),1,0)</f>
        <v>0</v>
      </c>
    </row>
    <row r="228" spans="4:92">
      <c r="D228">
        <f>IF(AND(Handgun!B231=1,Handgun!V231="Yes"),1,0)</f>
        <v>0</v>
      </c>
      <c r="E228">
        <f>IF(AND(Handgun!B231=2,Handgun!V231="Yes"),1,0)</f>
        <v>0</v>
      </c>
      <c r="F228">
        <f>IF(AND(Handgun!B231=3,Handgun!V231="Yes"),1,0)</f>
        <v>0</v>
      </c>
      <c r="G228">
        <f>IF(AND(Handgun!B231=4,Handgun!V231="Yes"),1,0)</f>
        <v>0</v>
      </c>
      <c r="H228">
        <f>IF(AND(Handgun!B231=5,Handgun!V231="Yes"),1,0)</f>
        <v>0</v>
      </c>
      <c r="I228">
        <f>IF(AND(Handgun!B231=6,Handgun!V231="Yes"),1,0)</f>
        <v>0</v>
      </c>
      <c r="J228">
        <f>IF(AND(Handgun!B231=7,Handgun!V231="Yes"),1,0)</f>
        <v>0</v>
      </c>
      <c r="K228">
        <f>IF(AND(Handgun!B231=8,Handgun!V231="Yes"),1,0)</f>
        <v>0</v>
      </c>
      <c r="M228">
        <f>IF(AND(Revolver!B231=1,Revolver!V231="Yes"),1,0)</f>
        <v>0</v>
      </c>
      <c r="N228">
        <f>IF(AND(Revolver!B231=1,Revolver!V231="Yes"),1,0)</f>
        <v>0</v>
      </c>
      <c r="O228">
        <f>IF(AND(Revolver!B231=1,Revolver!V231="Yes"),1,0)</f>
        <v>0</v>
      </c>
      <c r="P228">
        <f>IF(AND(Revolver!B231=1,Revolver!V231="Yes"),1,0)</f>
        <v>0</v>
      </c>
      <c r="Q228">
        <f>IF(AND(Revolver!B231=5,Revolver!V231="Yes"),1,0)</f>
        <v>0</v>
      </c>
      <c r="R228">
        <f>IF(AND(Revolver!B231=6,Revolver!V231="Yes"),1,0)</f>
        <v>0</v>
      </c>
      <c r="S228">
        <f>IF(AND(Revolver!B231=7,Revolver!V231="Yes"),1,0)</f>
        <v>0</v>
      </c>
      <c r="T228">
        <f>IF(AND(Revolver!B231=8,Revolver!V231="Yes"),1,0)</f>
        <v>0</v>
      </c>
      <c r="V228">
        <f>IF(AND(SMG!B232=1,SMG!V232="Yes"),1,0)</f>
        <v>0</v>
      </c>
      <c r="W228">
        <f>IF(AND(SMG!B232=2,SMG!V232="Yes"),1,0)</f>
        <v>0</v>
      </c>
      <c r="X228">
        <f>IF(AND(SMG!B232=3,SMG!V232="Yes"),1,0)</f>
        <v>0</v>
      </c>
      <c r="Y228">
        <f>IF(AND(SMG!B232=4,SMG!V232="Yes"),1,0)</f>
        <v>0</v>
      </c>
      <c r="Z228">
        <f>IF(AND(SMG!B232=5,SMG!V232="Yes"),1,0)</f>
        <v>0</v>
      </c>
      <c r="AA228">
        <f>IF(AND(SMG!B232=6,SMG!V232="Yes"),1,0)</f>
        <v>0</v>
      </c>
      <c r="AB228">
        <f>IF(AND(SMG!B232=7,SMG!V232="Yes"),1,0)</f>
        <v>0</v>
      </c>
      <c r="AC228">
        <f>IF(AND(SMG!B232=8,SMG!V232="Yes"),1,0)</f>
        <v>0</v>
      </c>
      <c r="AE228">
        <f>IF(AND(Rifle!B231=1,Rifle!V231="Yes"),1,0)</f>
        <v>0</v>
      </c>
      <c r="AF228">
        <f>IF(AND(Rifle!B231=2,Rifle!V231="Yes"),1,0)</f>
        <v>0</v>
      </c>
      <c r="AG228">
        <f>IF(AND(Rifle!B231=3,Rifle!V231="Yes"),1,0)</f>
        <v>0</v>
      </c>
      <c r="AH228">
        <f>IF(AND(Rifle!B231=4,Rifle!V231="Yes"),1,0)</f>
        <v>0</v>
      </c>
      <c r="AI228">
        <f>IF(AND(Rifle!B231=5,Rifle!V231="Yes"),1,0)</f>
        <v>0</v>
      </c>
      <c r="AJ228">
        <f>IF(AND(Rifle!B231=6,Rifle!V231="Yes"),1,0)</f>
        <v>0</v>
      </c>
      <c r="AK228">
        <f>IF(AND(Rifle!B231=7,Rifle!V231="Yes"),1,0)</f>
        <v>0</v>
      </c>
      <c r="AL228">
        <f>IF(AND(Rifle!B231=8,Rifle!V231="Yes"),1,0)</f>
        <v>0</v>
      </c>
      <c r="AN228">
        <f>IF(AND('Sniper Rifle'!B231=1,'Sniper Rifle'!V231="Yes"),1,0)</f>
        <v>0</v>
      </c>
      <c r="AO228">
        <f>IF(AND('Sniper Rifle'!B231=2,'Sniper Rifle'!V231="Yes"),1,0)</f>
        <v>0</v>
      </c>
      <c r="AP228">
        <f>IF(AND('Sniper Rifle'!B231=3,'Sniper Rifle'!V231="Yes"),1,0)</f>
        <v>0</v>
      </c>
      <c r="AQ228">
        <f>IF(AND('Sniper Rifle'!B231=4,'Sniper Rifle'!V231="Yes"),1,0)</f>
        <v>0</v>
      </c>
      <c r="AR228">
        <f>IF(AND('Sniper Rifle'!B231=5,'Sniper Rifle'!V231="Yes"),1,0)</f>
        <v>0</v>
      </c>
      <c r="AS228">
        <f>IF(AND('Sniper Rifle'!B231=6,'Sniper Rifle'!V231="Yes"),1,0)</f>
        <v>0</v>
      </c>
      <c r="AT228">
        <f>IF(AND('Sniper Rifle'!B231=7,'Sniper Rifle'!V231="Yes"),1,0)</f>
        <v>0</v>
      </c>
      <c r="AU228">
        <f>IF(AND('Sniper Rifle'!B231=8,'Sniper Rifle'!V231="Yes"),1,0)</f>
        <v>0</v>
      </c>
      <c r="AW228">
        <f>IF(AND('Spacer Rifle'!B231=1,'Spacer Rifle'!V231="Yes"),1,0)</f>
        <v>0</v>
      </c>
      <c r="AX228">
        <f>IF(AND('Spacer Rifle'!B231=2,'Spacer Rifle'!V231="Yes"),1,0)</f>
        <v>0</v>
      </c>
      <c r="AY228">
        <f>IF(AND('Spacer Rifle'!B231=3,'Spacer Rifle'!V231="Yes"),1,0)</f>
        <v>0</v>
      </c>
      <c r="AZ228">
        <f>IF(AND('Spacer Rifle'!B231=4,'Spacer Rifle'!V231="Yes"),1,0)</f>
        <v>0</v>
      </c>
      <c r="BA228">
        <f>IF(AND('Spacer Rifle'!B231=5,'Spacer Rifle'!V231="Yes"),1,0)</f>
        <v>0</v>
      </c>
      <c r="BB228">
        <f>IF(AND('Spacer Rifle'!B231=6,'Spacer Rifle'!V231="Yes"),1,0)</f>
        <v>0</v>
      </c>
      <c r="BC228">
        <f>IF(AND('Spacer Rifle'!B231=7,'Spacer Rifle'!V231="Yes"),1,0)</f>
        <v>0</v>
      </c>
      <c r="BD228">
        <f>IF(AND('Spacer Rifle'!B231=8,'Spacer Rifle'!V231="Yes"),1,0)</f>
        <v>0</v>
      </c>
      <c r="BF228">
        <f>IF(AND(LMG!B232=1,LMG!V232="Yes"),1,0)</f>
        <v>0</v>
      </c>
      <c r="BG228">
        <f>IF(AND(LMG!B232=2,LMG!V232="Yes"),1,0)</f>
        <v>0</v>
      </c>
      <c r="BH228">
        <f>IF(AND(LMG!B232=3,LMG!V232="Yes"),1,0)</f>
        <v>0</v>
      </c>
      <c r="BI228">
        <f>IF(AND(LMG!B232=4,LMG!V232="Yes"),1,0)</f>
        <v>0</v>
      </c>
      <c r="BJ228">
        <f>IF(AND(LMG!B232=5,LMG!V232="Yes"),1,0)</f>
        <v>0</v>
      </c>
      <c r="BK228">
        <f>IF(AND(LMG!B232=6,LMG!V232="Yes"),1,0)</f>
        <v>0</v>
      </c>
      <c r="BL228">
        <f>IF(AND(LMG!B232=7,LMG!V232="Yes"),1,0)</f>
        <v>0</v>
      </c>
      <c r="BM228">
        <f>IF(AND(LMG!B232=8,LMG!V232="Yes"),1,0)</f>
        <v>0</v>
      </c>
      <c r="BO228">
        <f>IF(AND(Shotgun!B232=1,Shotgun!V232="Yes"),1,0)</f>
        <v>0</v>
      </c>
      <c r="BP228">
        <f>IF(AND(Shotgun!B232=2,Shotgun!V232="Yes"),1,0)</f>
        <v>0</v>
      </c>
      <c r="BQ228">
        <f>IF(AND(Shotgun!B232=3,Shotgun!V232="Yes"),1,0)</f>
        <v>0</v>
      </c>
      <c r="BR228">
        <f>IF(AND(Shotgun!B232=4,Shotgun!V232="Yes"),1,0)</f>
        <v>0</v>
      </c>
      <c r="BS228">
        <f>IF(AND(Shotgun!B232=5,Shotgun!V232="Yes"),1,0)</f>
        <v>0</v>
      </c>
      <c r="BT228">
        <f>IF(AND(Shotgun!B232=6,Shotgun!V232="Yes"),1,0)</f>
        <v>0</v>
      </c>
      <c r="BU228">
        <f>IF(AND(Shotgun!B232=7,Shotgun!V232="Yes"),1,0)</f>
        <v>0</v>
      </c>
      <c r="BV228">
        <f>IF(AND(Shotgun!B232=8,Shotgun!V232="Yes"),1,0)</f>
        <v>0</v>
      </c>
      <c r="BX228">
        <f>IF(AND(Melee!B230=1,Melee!S230="Yes"),1,0)</f>
        <v>0</v>
      </c>
      <c r="BY228">
        <f>IF(AND(Melee!B230=2,Melee!S230="Yes"),1,0)</f>
        <v>0</v>
      </c>
      <c r="BZ228">
        <f>IF(AND(Melee!B230=3,Melee!S230="Yes"),1,0)</f>
        <v>0</v>
      </c>
      <c r="CA228">
        <f>IF(AND(Melee!B230=4,Melee!S230="Yes"),1,0)</f>
        <v>0</v>
      </c>
      <c r="CB228">
        <f>IF(AND(Melee!B230=5,Melee!S230="Yes"),1,0)</f>
        <v>0</v>
      </c>
      <c r="CC228">
        <f>IF(AND(Melee!B230=6,Melee!S230="Yes"),1,0)</f>
        <v>0</v>
      </c>
      <c r="CD228">
        <f>IF(AND(Melee!B230=7,Melee!S230="Yes"),1,0)</f>
        <v>0</v>
      </c>
      <c r="CE228">
        <f>IF(AND(Melee!B230=8,Melee!S230="Yes"),1,0)</f>
        <v>0</v>
      </c>
      <c r="CG228">
        <f>IF(AND(Misc!B229=1,Misc!O229="Yes"),1,0)</f>
        <v>0</v>
      </c>
      <c r="CH228">
        <f>IF(AND(Misc!B229=2,Misc!O229="Yes"),1,0)</f>
        <v>0</v>
      </c>
      <c r="CI228">
        <f>IF(AND(Misc!B229=3,Misc!O229="Yes"),1,0)</f>
        <v>0</v>
      </c>
      <c r="CJ228">
        <f>IF(AND(Misc!B229=4,Misc!O229="Yes"),1,0)</f>
        <v>0</v>
      </c>
      <c r="CK228">
        <f>IF(AND(Misc!B229=5,Misc!O229="Yes"),1,0)</f>
        <v>0</v>
      </c>
      <c r="CL228">
        <f>IF(AND(Misc!B229=6,Misc!O229="Yes"),1,0)</f>
        <v>0</v>
      </c>
      <c r="CM228">
        <f>IF(AND(Misc!B229=7,Misc!O229="Yes"),1,0)</f>
        <v>0</v>
      </c>
      <c r="CN228">
        <f>IF(AND(Misc!B229=8,Misc!O229="Yes"),1,0)</f>
        <v>0</v>
      </c>
    </row>
    <row r="229" spans="4:92">
      <c r="D229">
        <f>IF(AND(Handgun!B232=1,Handgun!V232="Yes"),1,0)</f>
        <v>0</v>
      </c>
      <c r="E229">
        <f>IF(AND(Handgun!B232=2,Handgun!V232="Yes"),1,0)</f>
        <v>0</v>
      </c>
      <c r="F229">
        <f>IF(AND(Handgun!B232=3,Handgun!V232="Yes"),1,0)</f>
        <v>0</v>
      </c>
      <c r="G229">
        <f>IF(AND(Handgun!B232=4,Handgun!V232="Yes"),1,0)</f>
        <v>0</v>
      </c>
      <c r="H229">
        <f>IF(AND(Handgun!B232=5,Handgun!V232="Yes"),1,0)</f>
        <v>0</v>
      </c>
      <c r="I229">
        <f>IF(AND(Handgun!B232=6,Handgun!V232="Yes"),1,0)</f>
        <v>0</v>
      </c>
      <c r="J229">
        <f>IF(AND(Handgun!B232=7,Handgun!V232="Yes"),1,0)</f>
        <v>0</v>
      </c>
      <c r="K229">
        <f>IF(AND(Handgun!B232=8,Handgun!V232="Yes"),1,0)</f>
        <v>0</v>
      </c>
      <c r="M229">
        <f>IF(AND(Revolver!B232=1,Revolver!V232="Yes"),1,0)</f>
        <v>0</v>
      </c>
      <c r="N229">
        <f>IF(AND(Revolver!B232=1,Revolver!V232="Yes"),1,0)</f>
        <v>0</v>
      </c>
      <c r="O229">
        <f>IF(AND(Revolver!B232=1,Revolver!V232="Yes"),1,0)</f>
        <v>0</v>
      </c>
      <c r="P229">
        <f>IF(AND(Revolver!B232=1,Revolver!V232="Yes"),1,0)</f>
        <v>0</v>
      </c>
      <c r="Q229">
        <f>IF(AND(Revolver!B232=5,Revolver!V232="Yes"),1,0)</f>
        <v>0</v>
      </c>
      <c r="R229">
        <f>IF(AND(Revolver!B232=6,Revolver!V232="Yes"),1,0)</f>
        <v>0</v>
      </c>
      <c r="S229">
        <f>IF(AND(Revolver!B232=7,Revolver!V232="Yes"),1,0)</f>
        <v>0</v>
      </c>
      <c r="T229">
        <f>IF(AND(Revolver!B232=8,Revolver!V232="Yes"),1,0)</f>
        <v>0</v>
      </c>
      <c r="V229">
        <f>IF(AND(SMG!B233=1,SMG!V233="Yes"),1,0)</f>
        <v>0</v>
      </c>
      <c r="W229">
        <f>IF(AND(SMG!B233=2,SMG!V233="Yes"),1,0)</f>
        <v>0</v>
      </c>
      <c r="X229">
        <f>IF(AND(SMG!B233=3,SMG!V233="Yes"),1,0)</f>
        <v>0</v>
      </c>
      <c r="Y229">
        <f>IF(AND(SMG!B233=4,SMG!V233="Yes"),1,0)</f>
        <v>0</v>
      </c>
      <c r="Z229">
        <f>IF(AND(SMG!B233=5,SMG!V233="Yes"),1,0)</f>
        <v>0</v>
      </c>
      <c r="AA229">
        <f>IF(AND(SMG!B233=6,SMG!V233="Yes"),1,0)</f>
        <v>0</v>
      </c>
      <c r="AB229">
        <f>IF(AND(SMG!B233=7,SMG!V233="Yes"),1,0)</f>
        <v>0</v>
      </c>
      <c r="AC229">
        <f>IF(AND(SMG!B233=8,SMG!V233="Yes"),1,0)</f>
        <v>0</v>
      </c>
      <c r="AE229">
        <f>IF(AND(Rifle!B232=1,Rifle!V232="Yes"),1,0)</f>
        <v>0</v>
      </c>
      <c r="AF229">
        <f>IF(AND(Rifle!B232=2,Rifle!V232="Yes"),1,0)</f>
        <v>0</v>
      </c>
      <c r="AG229">
        <f>IF(AND(Rifle!B232=3,Rifle!V232="Yes"),1,0)</f>
        <v>0</v>
      </c>
      <c r="AH229">
        <f>IF(AND(Rifle!B232=4,Rifle!V232="Yes"),1,0)</f>
        <v>0</v>
      </c>
      <c r="AI229">
        <f>IF(AND(Rifle!B232=5,Rifle!V232="Yes"),1,0)</f>
        <v>0</v>
      </c>
      <c r="AJ229">
        <f>IF(AND(Rifle!B232=6,Rifle!V232="Yes"),1,0)</f>
        <v>0</v>
      </c>
      <c r="AK229">
        <f>IF(AND(Rifle!B232=7,Rifle!V232="Yes"),1,0)</f>
        <v>0</v>
      </c>
      <c r="AL229">
        <f>IF(AND(Rifle!B232=8,Rifle!V232="Yes"),1,0)</f>
        <v>0</v>
      </c>
      <c r="AN229">
        <f>IF(AND('Sniper Rifle'!B232=1,'Sniper Rifle'!V232="Yes"),1,0)</f>
        <v>0</v>
      </c>
      <c r="AO229">
        <f>IF(AND('Sniper Rifle'!B232=2,'Sniper Rifle'!V232="Yes"),1,0)</f>
        <v>0</v>
      </c>
      <c r="AP229">
        <f>IF(AND('Sniper Rifle'!B232=3,'Sniper Rifle'!V232="Yes"),1,0)</f>
        <v>0</v>
      </c>
      <c r="AQ229">
        <f>IF(AND('Sniper Rifle'!B232=4,'Sniper Rifle'!V232="Yes"),1,0)</f>
        <v>0</v>
      </c>
      <c r="AR229">
        <f>IF(AND('Sniper Rifle'!B232=5,'Sniper Rifle'!V232="Yes"),1,0)</f>
        <v>0</v>
      </c>
      <c r="AS229">
        <f>IF(AND('Sniper Rifle'!B232=6,'Sniper Rifle'!V232="Yes"),1,0)</f>
        <v>0</v>
      </c>
      <c r="AT229">
        <f>IF(AND('Sniper Rifle'!B232=7,'Sniper Rifle'!V232="Yes"),1,0)</f>
        <v>0</v>
      </c>
      <c r="AU229">
        <f>IF(AND('Sniper Rifle'!B232=8,'Sniper Rifle'!V232="Yes"),1,0)</f>
        <v>0</v>
      </c>
      <c r="AW229">
        <f>IF(AND('Spacer Rifle'!B232=1,'Spacer Rifle'!V232="Yes"),1,0)</f>
        <v>0</v>
      </c>
      <c r="AX229">
        <f>IF(AND('Spacer Rifle'!B232=2,'Spacer Rifle'!V232="Yes"),1,0)</f>
        <v>0</v>
      </c>
      <c r="AY229">
        <f>IF(AND('Spacer Rifle'!B232=3,'Spacer Rifle'!V232="Yes"),1,0)</f>
        <v>0</v>
      </c>
      <c r="AZ229">
        <f>IF(AND('Spacer Rifle'!B232=4,'Spacer Rifle'!V232="Yes"),1,0)</f>
        <v>0</v>
      </c>
      <c r="BA229">
        <f>IF(AND('Spacer Rifle'!B232=5,'Spacer Rifle'!V232="Yes"),1,0)</f>
        <v>0</v>
      </c>
      <c r="BB229">
        <f>IF(AND('Spacer Rifle'!B232=6,'Spacer Rifle'!V232="Yes"),1,0)</f>
        <v>0</v>
      </c>
      <c r="BC229">
        <f>IF(AND('Spacer Rifle'!B232=7,'Spacer Rifle'!V232="Yes"),1,0)</f>
        <v>0</v>
      </c>
      <c r="BD229">
        <f>IF(AND('Spacer Rifle'!B232=8,'Spacer Rifle'!V232="Yes"),1,0)</f>
        <v>0</v>
      </c>
      <c r="BF229">
        <f>IF(AND(LMG!B233=1,LMG!V233="Yes"),1,0)</f>
        <v>0</v>
      </c>
      <c r="BG229">
        <f>IF(AND(LMG!B233=2,LMG!V233="Yes"),1,0)</f>
        <v>0</v>
      </c>
      <c r="BH229">
        <f>IF(AND(LMG!B233=3,LMG!V233="Yes"),1,0)</f>
        <v>0</v>
      </c>
      <c r="BI229">
        <f>IF(AND(LMG!B233=4,LMG!V233="Yes"),1,0)</f>
        <v>0</v>
      </c>
      <c r="BJ229">
        <f>IF(AND(LMG!B233=5,LMG!V233="Yes"),1,0)</f>
        <v>0</v>
      </c>
      <c r="BK229">
        <f>IF(AND(LMG!B233=6,LMG!V233="Yes"),1,0)</f>
        <v>0</v>
      </c>
      <c r="BL229">
        <f>IF(AND(LMG!B233=7,LMG!V233="Yes"),1,0)</f>
        <v>0</v>
      </c>
      <c r="BM229">
        <f>IF(AND(LMG!B233=8,LMG!V233="Yes"),1,0)</f>
        <v>0</v>
      </c>
      <c r="BO229">
        <f>IF(AND(Shotgun!B233=1,Shotgun!V233="Yes"),1,0)</f>
        <v>0</v>
      </c>
      <c r="BP229">
        <f>IF(AND(Shotgun!B233=2,Shotgun!V233="Yes"),1,0)</f>
        <v>0</v>
      </c>
      <c r="BQ229">
        <f>IF(AND(Shotgun!B233=3,Shotgun!V233="Yes"),1,0)</f>
        <v>0</v>
      </c>
      <c r="BR229">
        <f>IF(AND(Shotgun!B233=4,Shotgun!V233="Yes"),1,0)</f>
        <v>0</v>
      </c>
      <c r="BS229">
        <f>IF(AND(Shotgun!B233=5,Shotgun!V233="Yes"),1,0)</f>
        <v>0</v>
      </c>
      <c r="BT229">
        <f>IF(AND(Shotgun!B233=6,Shotgun!V233="Yes"),1,0)</f>
        <v>0</v>
      </c>
      <c r="BU229">
        <f>IF(AND(Shotgun!B233=7,Shotgun!V233="Yes"),1,0)</f>
        <v>0</v>
      </c>
      <c r="BV229">
        <f>IF(AND(Shotgun!B233=8,Shotgun!V233="Yes"),1,0)</f>
        <v>0</v>
      </c>
      <c r="BX229">
        <f>IF(AND(Melee!B231=1,Melee!S231="Yes"),1,0)</f>
        <v>0</v>
      </c>
      <c r="BY229">
        <f>IF(AND(Melee!B231=2,Melee!S231="Yes"),1,0)</f>
        <v>0</v>
      </c>
      <c r="BZ229">
        <f>IF(AND(Melee!B231=3,Melee!S231="Yes"),1,0)</f>
        <v>0</v>
      </c>
      <c r="CA229">
        <f>IF(AND(Melee!B231=4,Melee!S231="Yes"),1,0)</f>
        <v>0</v>
      </c>
      <c r="CB229">
        <f>IF(AND(Melee!B231=5,Melee!S231="Yes"),1,0)</f>
        <v>0</v>
      </c>
      <c r="CC229">
        <f>IF(AND(Melee!B231=6,Melee!S231="Yes"),1,0)</f>
        <v>0</v>
      </c>
      <c r="CD229">
        <f>IF(AND(Melee!B231=7,Melee!S231="Yes"),1,0)</f>
        <v>0</v>
      </c>
      <c r="CE229">
        <f>IF(AND(Melee!B231=8,Melee!S231="Yes"),1,0)</f>
        <v>0</v>
      </c>
      <c r="CG229">
        <f>IF(AND(Misc!B230=1,Misc!O230="Yes"),1,0)</f>
        <v>0</v>
      </c>
      <c r="CH229">
        <f>IF(AND(Misc!B230=2,Misc!O230="Yes"),1,0)</f>
        <v>0</v>
      </c>
      <c r="CI229">
        <f>IF(AND(Misc!B230=3,Misc!O230="Yes"),1,0)</f>
        <v>0</v>
      </c>
      <c r="CJ229">
        <f>IF(AND(Misc!B230=4,Misc!O230="Yes"),1,0)</f>
        <v>0</v>
      </c>
      <c r="CK229">
        <f>IF(AND(Misc!B230=5,Misc!O230="Yes"),1,0)</f>
        <v>0</v>
      </c>
      <c r="CL229">
        <f>IF(AND(Misc!B230=6,Misc!O230="Yes"),1,0)</f>
        <v>0</v>
      </c>
      <c r="CM229">
        <f>IF(AND(Misc!B230=7,Misc!O230="Yes"),1,0)</f>
        <v>0</v>
      </c>
      <c r="CN229">
        <f>IF(AND(Misc!B230=8,Misc!O230="Yes"),1,0)</f>
        <v>0</v>
      </c>
    </row>
    <row r="230" spans="4:92">
      <c r="D230">
        <f>IF(AND(Handgun!B233=1,Handgun!V233="Yes"),1,0)</f>
        <v>0</v>
      </c>
      <c r="E230">
        <f>IF(AND(Handgun!B233=2,Handgun!V233="Yes"),1,0)</f>
        <v>0</v>
      </c>
      <c r="F230">
        <f>IF(AND(Handgun!B233=3,Handgun!V233="Yes"),1,0)</f>
        <v>0</v>
      </c>
      <c r="G230">
        <f>IF(AND(Handgun!B233=4,Handgun!V233="Yes"),1,0)</f>
        <v>0</v>
      </c>
      <c r="H230">
        <f>IF(AND(Handgun!B233=5,Handgun!V233="Yes"),1,0)</f>
        <v>0</v>
      </c>
      <c r="I230">
        <f>IF(AND(Handgun!B233=6,Handgun!V233="Yes"),1,0)</f>
        <v>0</v>
      </c>
      <c r="J230">
        <f>IF(AND(Handgun!B233=7,Handgun!V233="Yes"),1,0)</f>
        <v>0</v>
      </c>
      <c r="K230">
        <f>IF(AND(Handgun!B233=8,Handgun!V233="Yes"),1,0)</f>
        <v>0</v>
      </c>
      <c r="M230">
        <f>IF(AND(Revolver!B233=1,Revolver!V233="Yes"),1,0)</f>
        <v>0</v>
      </c>
      <c r="N230">
        <f>IF(AND(Revolver!B233=1,Revolver!V233="Yes"),1,0)</f>
        <v>0</v>
      </c>
      <c r="O230">
        <f>IF(AND(Revolver!B233=1,Revolver!V233="Yes"),1,0)</f>
        <v>0</v>
      </c>
      <c r="P230">
        <f>IF(AND(Revolver!B233=1,Revolver!V233="Yes"),1,0)</f>
        <v>0</v>
      </c>
      <c r="Q230">
        <f>IF(AND(Revolver!B233=5,Revolver!V233="Yes"),1,0)</f>
        <v>0</v>
      </c>
      <c r="R230">
        <f>IF(AND(Revolver!B233=6,Revolver!V233="Yes"),1,0)</f>
        <v>0</v>
      </c>
      <c r="S230">
        <f>IF(AND(Revolver!B233=7,Revolver!V233="Yes"),1,0)</f>
        <v>0</v>
      </c>
      <c r="T230">
        <f>IF(AND(Revolver!B233=8,Revolver!V233="Yes"),1,0)</f>
        <v>0</v>
      </c>
      <c r="V230">
        <f>IF(AND(SMG!B234=1,SMG!V234="Yes"),1,0)</f>
        <v>0</v>
      </c>
      <c r="W230">
        <f>IF(AND(SMG!B234=2,SMG!V234="Yes"),1,0)</f>
        <v>0</v>
      </c>
      <c r="X230">
        <f>IF(AND(SMG!B234=3,SMG!V234="Yes"),1,0)</f>
        <v>0</v>
      </c>
      <c r="Y230">
        <f>IF(AND(SMG!B234=4,SMG!V234="Yes"),1,0)</f>
        <v>0</v>
      </c>
      <c r="Z230">
        <f>IF(AND(SMG!B234=5,SMG!V234="Yes"),1,0)</f>
        <v>0</v>
      </c>
      <c r="AA230">
        <f>IF(AND(SMG!B234=6,SMG!V234="Yes"),1,0)</f>
        <v>0</v>
      </c>
      <c r="AB230">
        <f>IF(AND(SMG!B234=7,SMG!V234="Yes"),1,0)</f>
        <v>0</v>
      </c>
      <c r="AC230">
        <f>IF(AND(SMG!B234=8,SMG!V234="Yes"),1,0)</f>
        <v>0</v>
      </c>
      <c r="AE230">
        <f>IF(AND(Rifle!B233=1,Rifle!V233="Yes"),1,0)</f>
        <v>0</v>
      </c>
      <c r="AF230">
        <f>IF(AND(Rifle!B233=2,Rifle!V233="Yes"),1,0)</f>
        <v>0</v>
      </c>
      <c r="AG230">
        <f>IF(AND(Rifle!B233=3,Rifle!V233="Yes"),1,0)</f>
        <v>0</v>
      </c>
      <c r="AH230">
        <f>IF(AND(Rifle!B233=4,Rifle!V233="Yes"),1,0)</f>
        <v>0</v>
      </c>
      <c r="AI230">
        <f>IF(AND(Rifle!B233=5,Rifle!V233="Yes"),1,0)</f>
        <v>0</v>
      </c>
      <c r="AJ230">
        <f>IF(AND(Rifle!B233=6,Rifle!V233="Yes"),1,0)</f>
        <v>0</v>
      </c>
      <c r="AK230">
        <f>IF(AND(Rifle!B233=7,Rifle!V233="Yes"),1,0)</f>
        <v>0</v>
      </c>
      <c r="AL230">
        <f>IF(AND(Rifle!B233=8,Rifle!V233="Yes"),1,0)</f>
        <v>0</v>
      </c>
      <c r="AN230">
        <f>IF(AND('Sniper Rifle'!B233=1,'Sniper Rifle'!V233="Yes"),1,0)</f>
        <v>0</v>
      </c>
      <c r="AO230">
        <f>IF(AND('Sniper Rifle'!B233=2,'Sniper Rifle'!V233="Yes"),1,0)</f>
        <v>0</v>
      </c>
      <c r="AP230">
        <f>IF(AND('Sniper Rifle'!B233=3,'Sniper Rifle'!V233="Yes"),1,0)</f>
        <v>0</v>
      </c>
      <c r="AQ230">
        <f>IF(AND('Sniper Rifle'!B233=4,'Sniper Rifle'!V233="Yes"),1,0)</f>
        <v>0</v>
      </c>
      <c r="AR230">
        <f>IF(AND('Sniper Rifle'!B233=5,'Sniper Rifle'!V233="Yes"),1,0)</f>
        <v>0</v>
      </c>
      <c r="AS230">
        <f>IF(AND('Sniper Rifle'!B233=6,'Sniper Rifle'!V233="Yes"),1,0)</f>
        <v>0</v>
      </c>
      <c r="AT230">
        <f>IF(AND('Sniper Rifle'!B233=7,'Sniper Rifle'!V233="Yes"),1,0)</f>
        <v>0</v>
      </c>
      <c r="AU230">
        <f>IF(AND('Sniper Rifle'!B233=8,'Sniper Rifle'!V233="Yes"),1,0)</f>
        <v>0</v>
      </c>
      <c r="AW230">
        <f>IF(AND('Spacer Rifle'!B233=1,'Spacer Rifle'!V233="Yes"),1,0)</f>
        <v>0</v>
      </c>
      <c r="AX230">
        <f>IF(AND('Spacer Rifle'!B233=2,'Spacer Rifle'!V233="Yes"),1,0)</f>
        <v>0</v>
      </c>
      <c r="AY230">
        <f>IF(AND('Spacer Rifle'!B233=3,'Spacer Rifle'!V233="Yes"),1,0)</f>
        <v>0</v>
      </c>
      <c r="AZ230">
        <f>IF(AND('Spacer Rifle'!B233=4,'Spacer Rifle'!V233="Yes"),1,0)</f>
        <v>0</v>
      </c>
      <c r="BA230">
        <f>IF(AND('Spacer Rifle'!B233=5,'Spacer Rifle'!V233="Yes"),1,0)</f>
        <v>0</v>
      </c>
      <c r="BB230">
        <f>IF(AND('Spacer Rifle'!B233=6,'Spacer Rifle'!V233="Yes"),1,0)</f>
        <v>0</v>
      </c>
      <c r="BC230">
        <f>IF(AND('Spacer Rifle'!B233=7,'Spacer Rifle'!V233="Yes"),1,0)</f>
        <v>0</v>
      </c>
      <c r="BD230">
        <f>IF(AND('Spacer Rifle'!B233=8,'Spacer Rifle'!V233="Yes"),1,0)</f>
        <v>0</v>
      </c>
      <c r="BF230">
        <f>IF(AND(LMG!B234=1,LMG!V234="Yes"),1,0)</f>
        <v>0</v>
      </c>
      <c r="BG230">
        <f>IF(AND(LMG!B234=2,LMG!V234="Yes"),1,0)</f>
        <v>0</v>
      </c>
      <c r="BH230">
        <f>IF(AND(LMG!B234=3,LMG!V234="Yes"),1,0)</f>
        <v>0</v>
      </c>
      <c r="BI230">
        <f>IF(AND(LMG!B234=4,LMG!V234="Yes"),1,0)</f>
        <v>0</v>
      </c>
      <c r="BJ230">
        <f>IF(AND(LMG!B234=5,LMG!V234="Yes"),1,0)</f>
        <v>0</v>
      </c>
      <c r="BK230">
        <f>IF(AND(LMG!B234=6,LMG!V234="Yes"),1,0)</f>
        <v>0</v>
      </c>
      <c r="BL230">
        <f>IF(AND(LMG!B234=7,LMG!V234="Yes"),1,0)</f>
        <v>0</v>
      </c>
      <c r="BM230">
        <f>IF(AND(LMG!B234=8,LMG!V234="Yes"),1,0)</f>
        <v>0</v>
      </c>
      <c r="BO230">
        <f>IF(AND(Shotgun!B234=1,Shotgun!V234="Yes"),1,0)</f>
        <v>0</v>
      </c>
      <c r="BP230">
        <f>IF(AND(Shotgun!B234=2,Shotgun!V234="Yes"),1,0)</f>
        <v>0</v>
      </c>
      <c r="BQ230">
        <f>IF(AND(Shotgun!B234=3,Shotgun!V234="Yes"),1,0)</f>
        <v>0</v>
      </c>
      <c r="BR230">
        <f>IF(AND(Shotgun!B234=4,Shotgun!V234="Yes"),1,0)</f>
        <v>0</v>
      </c>
      <c r="BS230">
        <f>IF(AND(Shotgun!B234=5,Shotgun!V234="Yes"),1,0)</f>
        <v>0</v>
      </c>
      <c r="BT230">
        <f>IF(AND(Shotgun!B234=6,Shotgun!V234="Yes"),1,0)</f>
        <v>0</v>
      </c>
      <c r="BU230">
        <f>IF(AND(Shotgun!B234=7,Shotgun!V234="Yes"),1,0)</f>
        <v>0</v>
      </c>
      <c r="BV230">
        <f>IF(AND(Shotgun!B234=8,Shotgun!V234="Yes"),1,0)</f>
        <v>0</v>
      </c>
      <c r="BX230">
        <f>IF(AND(Melee!B232=1,Melee!S232="Yes"),1,0)</f>
        <v>0</v>
      </c>
      <c r="BY230">
        <f>IF(AND(Melee!B232=2,Melee!S232="Yes"),1,0)</f>
        <v>0</v>
      </c>
      <c r="BZ230">
        <f>IF(AND(Melee!B232=3,Melee!S232="Yes"),1,0)</f>
        <v>0</v>
      </c>
      <c r="CA230">
        <f>IF(AND(Melee!B232=4,Melee!S232="Yes"),1,0)</f>
        <v>0</v>
      </c>
      <c r="CB230">
        <f>IF(AND(Melee!B232=5,Melee!S232="Yes"),1,0)</f>
        <v>0</v>
      </c>
      <c r="CC230">
        <f>IF(AND(Melee!B232=6,Melee!S232="Yes"),1,0)</f>
        <v>0</v>
      </c>
      <c r="CD230">
        <f>IF(AND(Melee!B232=7,Melee!S232="Yes"),1,0)</f>
        <v>0</v>
      </c>
      <c r="CE230">
        <f>IF(AND(Melee!B232=8,Melee!S232="Yes"),1,0)</f>
        <v>0</v>
      </c>
      <c r="CG230">
        <f>IF(AND(Misc!B231=1,Misc!O231="Yes"),1,0)</f>
        <v>0</v>
      </c>
      <c r="CH230">
        <f>IF(AND(Misc!B231=2,Misc!O231="Yes"),1,0)</f>
        <v>0</v>
      </c>
      <c r="CI230">
        <f>IF(AND(Misc!B231=3,Misc!O231="Yes"),1,0)</f>
        <v>0</v>
      </c>
      <c r="CJ230">
        <f>IF(AND(Misc!B231=4,Misc!O231="Yes"),1,0)</f>
        <v>0</v>
      </c>
      <c r="CK230">
        <f>IF(AND(Misc!B231=5,Misc!O231="Yes"),1,0)</f>
        <v>0</v>
      </c>
      <c r="CL230">
        <f>IF(AND(Misc!B231=6,Misc!O231="Yes"),1,0)</f>
        <v>0</v>
      </c>
      <c r="CM230">
        <f>IF(AND(Misc!B231=7,Misc!O231="Yes"),1,0)</f>
        <v>0</v>
      </c>
      <c r="CN230">
        <f>IF(AND(Misc!B231=8,Misc!O231="Yes"),1,0)</f>
        <v>0</v>
      </c>
    </row>
    <row r="231" spans="4:92">
      <c r="D231">
        <f>IF(AND(Handgun!B234=1,Handgun!V234="Yes"),1,0)</f>
        <v>0</v>
      </c>
      <c r="E231">
        <f>IF(AND(Handgun!B234=2,Handgun!V234="Yes"),1,0)</f>
        <v>0</v>
      </c>
      <c r="F231">
        <f>IF(AND(Handgun!B234=3,Handgun!V234="Yes"),1,0)</f>
        <v>0</v>
      </c>
      <c r="G231">
        <f>IF(AND(Handgun!B234=4,Handgun!V234="Yes"),1,0)</f>
        <v>0</v>
      </c>
      <c r="H231">
        <f>IF(AND(Handgun!B234=5,Handgun!V234="Yes"),1,0)</f>
        <v>0</v>
      </c>
      <c r="I231">
        <f>IF(AND(Handgun!B234=6,Handgun!V234="Yes"),1,0)</f>
        <v>0</v>
      </c>
      <c r="J231">
        <f>IF(AND(Handgun!B234=7,Handgun!V234="Yes"),1,0)</f>
        <v>0</v>
      </c>
      <c r="K231">
        <f>IF(AND(Handgun!B234=8,Handgun!V234="Yes"),1,0)</f>
        <v>0</v>
      </c>
      <c r="M231">
        <f>IF(AND(Revolver!B234=1,Revolver!V234="Yes"),1,0)</f>
        <v>0</v>
      </c>
      <c r="N231">
        <f>IF(AND(Revolver!B234=1,Revolver!V234="Yes"),1,0)</f>
        <v>0</v>
      </c>
      <c r="O231">
        <f>IF(AND(Revolver!B234=1,Revolver!V234="Yes"),1,0)</f>
        <v>0</v>
      </c>
      <c r="P231">
        <f>IF(AND(Revolver!B234=1,Revolver!V234="Yes"),1,0)</f>
        <v>0</v>
      </c>
      <c r="Q231">
        <f>IF(AND(Revolver!B234=5,Revolver!V234="Yes"),1,0)</f>
        <v>0</v>
      </c>
      <c r="R231">
        <f>IF(AND(Revolver!B234=6,Revolver!V234="Yes"),1,0)</f>
        <v>0</v>
      </c>
      <c r="S231">
        <f>IF(AND(Revolver!B234=7,Revolver!V234="Yes"),1,0)</f>
        <v>0</v>
      </c>
      <c r="T231">
        <f>IF(AND(Revolver!B234=8,Revolver!V234="Yes"),1,0)</f>
        <v>0</v>
      </c>
      <c r="V231">
        <f>IF(AND(SMG!B235=1,SMG!V235="Yes"),1,0)</f>
        <v>0</v>
      </c>
      <c r="W231">
        <f>IF(AND(SMG!B235=2,SMG!V235="Yes"),1,0)</f>
        <v>0</v>
      </c>
      <c r="X231">
        <f>IF(AND(SMG!B235=3,SMG!V235="Yes"),1,0)</f>
        <v>0</v>
      </c>
      <c r="Y231">
        <f>IF(AND(SMG!B235=4,SMG!V235="Yes"),1,0)</f>
        <v>0</v>
      </c>
      <c r="Z231">
        <f>IF(AND(SMG!B235=5,SMG!V235="Yes"),1,0)</f>
        <v>0</v>
      </c>
      <c r="AA231">
        <f>IF(AND(SMG!B235=6,SMG!V235="Yes"),1,0)</f>
        <v>0</v>
      </c>
      <c r="AB231">
        <f>IF(AND(SMG!B235=7,SMG!V235="Yes"),1,0)</f>
        <v>0</v>
      </c>
      <c r="AC231">
        <f>IF(AND(SMG!B235=8,SMG!V235="Yes"),1,0)</f>
        <v>0</v>
      </c>
      <c r="AE231">
        <f>IF(AND(Rifle!B234=1,Rifle!V234="Yes"),1,0)</f>
        <v>0</v>
      </c>
      <c r="AF231">
        <f>IF(AND(Rifle!B234=2,Rifle!V234="Yes"),1,0)</f>
        <v>0</v>
      </c>
      <c r="AG231">
        <f>IF(AND(Rifle!B234=3,Rifle!V234="Yes"),1,0)</f>
        <v>0</v>
      </c>
      <c r="AH231">
        <f>IF(AND(Rifle!B234=4,Rifle!V234="Yes"),1,0)</f>
        <v>0</v>
      </c>
      <c r="AI231">
        <f>IF(AND(Rifle!B234=5,Rifle!V234="Yes"),1,0)</f>
        <v>0</v>
      </c>
      <c r="AJ231">
        <f>IF(AND(Rifle!B234=6,Rifle!V234="Yes"),1,0)</f>
        <v>0</v>
      </c>
      <c r="AK231">
        <f>IF(AND(Rifle!B234=7,Rifle!V234="Yes"),1,0)</f>
        <v>0</v>
      </c>
      <c r="AL231">
        <f>IF(AND(Rifle!B234=8,Rifle!V234="Yes"),1,0)</f>
        <v>0</v>
      </c>
      <c r="AN231">
        <f>IF(AND('Sniper Rifle'!B234=1,'Sniper Rifle'!V234="Yes"),1,0)</f>
        <v>0</v>
      </c>
      <c r="AO231">
        <f>IF(AND('Sniper Rifle'!B234=2,'Sniper Rifle'!V234="Yes"),1,0)</f>
        <v>0</v>
      </c>
      <c r="AP231">
        <f>IF(AND('Sniper Rifle'!B234=3,'Sniper Rifle'!V234="Yes"),1,0)</f>
        <v>0</v>
      </c>
      <c r="AQ231">
        <f>IF(AND('Sniper Rifle'!B234=4,'Sniper Rifle'!V234="Yes"),1,0)</f>
        <v>0</v>
      </c>
      <c r="AR231">
        <f>IF(AND('Sniper Rifle'!B234=5,'Sniper Rifle'!V234="Yes"),1,0)</f>
        <v>0</v>
      </c>
      <c r="AS231">
        <f>IF(AND('Sniper Rifle'!B234=6,'Sniper Rifle'!V234="Yes"),1,0)</f>
        <v>0</v>
      </c>
      <c r="AT231">
        <f>IF(AND('Sniper Rifle'!B234=7,'Sniper Rifle'!V234="Yes"),1,0)</f>
        <v>0</v>
      </c>
      <c r="AU231">
        <f>IF(AND('Sniper Rifle'!B234=8,'Sniper Rifle'!V234="Yes"),1,0)</f>
        <v>0</v>
      </c>
      <c r="AW231">
        <f>IF(AND('Spacer Rifle'!B234=1,'Spacer Rifle'!V234="Yes"),1,0)</f>
        <v>0</v>
      </c>
      <c r="AX231">
        <f>IF(AND('Spacer Rifle'!B234=2,'Spacer Rifle'!V234="Yes"),1,0)</f>
        <v>0</v>
      </c>
      <c r="AY231">
        <f>IF(AND('Spacer Rifle'!B234=3,'Spacer Rifle'!V234="Yes"),1,0)</f>
        <v>0</v>
      </c>
      <c r="AZ231">
        <f>IF(AND('Spacer Rifle'!B234=4,'Spacer Rifle'!V234="Yes"),1,0)</f>
        <v>0</v>
      </c>
      <c r="BA231">
        <f>IF(AND('Spacer Rifle'!B234=5,'Spacer Rifle'!V234="Yes"),1,0)</f>
        <v>0</v>
      </c>
      <c r="BB231">
        <f>IF(AND('Spacer Rifle'!B234=6,'Spacer Rifle'!V234="Yes"),1,0)</f>
        <v>0</v>
      </c>
      <c r="BC231">
        <f>IF(AND('Spacer Rifle'!B234=7,'Spacer Rifle'!V234="Yes"),1,0)</f>
        <v>0</v>
      </c>
      <c r="BD231">
        <f>IF(AND('Spacer Rifle'!B234=8,'Spacer Rifle'!V234="Yes"),1,0)</f>
        <v>0</v>
      </c>
      <c r="BF231">
        <f>IF(AND(LMG!B235=1,LMG!V235="Yes"),1,0)</f>
        <v>0</v>
      </c>
      <c r="BG231">
        <f>IF(AND(LMG!B235=2,LMG!V235="Yes"),1,0)</f>
        <v>0</v>
      </c>
      <c r="BH231">
        <f>IF(AND(LMG!B235=3,LMG!V235="Yes"),1,0)</f>
        <v>0</v>
      </c>
      <c r="BI231">
        <f>IF(AND(LMG!B235=4,LMG!V235="Yes"),1,0)</f>
        <v>0</v>
      </c>
      <c r="BJ231">
        <f>IF(AND(LMG!B235=5,LMG!V235="Yes"),1,0)</f>
        <v>0</v>
      </c>
      <c r="BK231">
        <f>IF(AND(LMG!B235=6,LMG!V235="Yes"),1,0)</f>
        <v>0</v>
      </c>
      <c r="BL231">
        <f>IF(AND(LMG!B235=7,LMG!V235="Yes"),1,0)</f>
        <v>0</v>
      </c>
      <c r="BM231">
        <f>IF(AND(LMG!B235=8,LMG!V235="Yes"),1,0)</f>
        <v>0</v>
      </c>
      <c r="BO231">
        <f>IF(AND(Shotgun!B235=1,Shotgun!V235="Yes"),1,0)</f>
        <v>0</v>
      </c>
      <c r="BP231">
        <f>IF(AND(Shotgun!B235=2,Shotgun!V235="Yes"),1,0)</f>
        <v>0</v>
      </c>
      <c r="BQ231">
        <f>IF(AND(Shotgun!B235=3,Shotgun!V235="Yes"),1,0)</f>
        <v>0</v>
      </c>
      <c r="BR231">
        <f>IF(AND(Shotgun!B235=4,Shotgun!V235="Yes"),1,0)</f>
        <v>0</v>
      </c>
      <c r="BS231">
        <f>IF(AND(Shotgun!B235=5,Shotgun!V235="Yes"),1,0)</f>
        <v>0</v>
      </c>
      <c r="BT231">
        <f>IF(AND(Shotgun!B235=6,Shotgun!V235="Yes"),1,0)</f>
        <v>0</v>
      </c>
      <c r="BU231">
        <f>IF(AND(Shotgun!B235=7,Shotgun!V235="Yes"),1,0)</f>
        <v>0</v>
      </c>
      <c r="BV231">
        <f>IF(AND(Shotgun!B235=8,Shotgun!V235="Yes"),1,0)</f>
        <v>0</v>
      </c>
      <c r="BX231">
        <f>IF(AND(Melee!B233=1,Melee!S233="Yes"),1,0)</f>
        <v>0</v>
      </c>
      <c r="BY231">
        <f>IF(AND(Melee!B233=2,Melee!S233="Yes"),1,0)</f>
        <v>0</v>
      </c>
      <c r="BZ231">
        <f>IF(AND(Melee!B233=3,Melee!S233="Yes"),1,0)</f>
        <v>0</v>
      </c>
      <c r="CA231">
        <f>IF(AND(Melee!B233=4,Melee!S233="Yes"),1,0)</f>
        <v>0</v>
      </c>
      <c r="CB231">
        <f>IF(AND(Melee!B233=5,Melee!S233="Yes"),1,0)</f>
        <v>0</v>
      </c>
      <c r="CC231">
        <f>IF(AND(Melee!B233=6,Melee!S233="Yes"),1,0)</f>
        <v>0</v>
      </c>
      <c r="CD231">
        <f>IF(AND(Melee!B233=7,Melee!S233="Yes"),1,0)</f>
        <v>0</v>
      </c>
      <c r="CE231">
        <f>IF(AND(Melee!B233=8,Melee!S233="Yes"),1,0)</f>
        <v>0</v>
      </c>
      <c r="CG231">
        <f>IF(AND(Misc!B232=1,Misc!O232="Yes"),1,0)</f>
        <v>0</v>
      </c>
      <c r="CH231">
        <f>IF(AND(Misc!B232=2,Misc!O232="Yes"),1,0)</f>
        <v>0</v>
      </c>
      <c r="CI231">
        <f>IF(AND(Misc!B232=3,Misc!O232="Yes"),1,0)</f>
        <v>0</v>
      </c>
      <c r="CJ231">
        <f>IF(AND(Misc!B232=4,Misc!O232="Yes"),1,0)</f>
        <v>0</v>
      </c>
      <c r="CK231">
        <f>IF(AND(Misc!B232=5,Misc!O232="Yes"),1,0)</f>
        <v>0</v>
      </c>
      <c r="CL231">
        <f>IF(AND(Misc!B232=6,Misc!O232="Yes"),1,0)</f>
        <v>0</v>
      </c>
      <c r="CM231">
        <f>IF(AND(Misc!B232=7,Misc!O232="Yes"),1,0)</f>
        <v>0</v>
      </c>
      <c r="CN231">
        <f>IF(AND(Misc!B232=8,Misc!O232="Yes"),1,0)</f>
        <v>0</v>
      </c>
    </row>
    <row r="232" spans="4:92">
      <c r="D232">
        <f>IF(AND(Handgun!B235=1,Handgun!V235="Yes"),1,0)</f>
        <v>0</v>
      </c>
      <c r="E232">
        <f>IF(AND(Handgun!B235=2,Handgun!V235="Yes"),1,0)</f>
        <v>0</v>
      </c>
      <c r="F232">
        <f>IF(AND(Handgun!B235=3,Handgun!V235="Yes"),1,0)</f>
        <v>0</v>
      </c>
      <c r="G232">
        <f>IF(AND(Handgun!B235=4,Handgun!V235="Yes"),1,0)</f>
        <v>0</v>
      </c>
      <c r="H232">
        <f>IF(AND(Handgun!B235=5,Handgun!V235="Yes"),1,0)</f>
        <v>0</v>
      </c>
      <c r="I232">
        <f>IF(AND(Handgun!B235=6,Handgun!V235="Yes"),1,0)</f>
        <v>0</v>
      </c>
      <c r="J232">
        <f>IF(AND(Handgun!B235=7,Handgun!V235="Yes"),1,0)</f>
        <v>0</v>
      </c>
      <c r="K232">
        <f>IF(AND(Handgun!B235=8,Handgun!V235="Yes"),1,0)</f>
        <v>0</v>
      </c>
      <c r="M232">
        <f>IF(AND(Revolver!B235=1,Revolver!V235="Yes"),1,0)</f>
        <v>0</v>
      </c>
      <c r="N232">
        <f>IF(AND(Revolver!B235=1,Revolver!V235="Yes"),1,0)</f>
        <v>0</v>
      </c>
      <c r="O232">
        <f>IF(AND(Revolver!B235=1,Revolver!V235="Yes"),1,0)</f>
        <v>0</v>
      </c>
      <c r="P232">
        <f>IF(AND(Revolver!B235=1,Revolver!V235="Yes"),1,0)</f>
        <v>0</v>
      </c>
      <c r="Q232">
        <f>IF(AND(Revolver!B235=5,Revolver!V235="Yes"),1,0)</f>
        <v>0</v>
      </c>
      <c r="R232">
        <f>IF(AND(Revolver!B235=6,Revolver!V235="Yes"),1,0)</f>
        <v>0</v>
      </c>
      <c r="S232">
        <f>IF(AND(Revolver!B235=7,Revolver!V235="Yes"),1,0)</f>
        <v>0</v>
      </c>
      <c r="T232">
        <f>IF(AND(Revolver!B235=8,Revolver!V235="Yes"),1,0)</f>
        <v>0</v>
      </c>
      <c r="V232">
        <f>IF(AND(SMG!B236=1,SMG!V236="Yes"),1,0)</f>
        <v>0</v>
      </c>
      <c r="W232">
        <f>IF(AND(SMG!B236=2,SMG!V236="Yes"),1,0)</f>
        <v>0</v>
      </c>
      <c r="X232">
        <f>IF(AND(SMG!B236=3,SMG!V236="Yes"),1,0)</f>
        <v>0</v>
      </c>
      <c r="Y232">
        <f>IF(AND(SMG!B236=4,SMG!V236="Yes"),1,0)</f>
        <v>0</v>
      </c>
      <c r="Z232">
        <f>IF(AND(SMG!B236=5,SMG!V236="Yes"),1,0)</f>
        <v>0</v>
      </c>
      <c r="AA232">
        <f>IF(AND(SMG!B236=6,SMG!V236="Yes"),1,0)</f>
        <v>0</v>
      </c>
      <c r="AB232">
        <f>IF(AND(SMG!B236=7,SMG!V236="Yes"),1,0)</f>
        <v>0</v>
      </c>
      <c r="AC232">
        <f>IF(AND(SMG!B236=8,SMG!V236="Yes"),1,0)</f>
        <v>0</v>
      </c>
      <c r="AE232">
        <f>IF(AND(Rifle!B235=1,Rifle!V235="Yes"),1,0)</f>
        <v>0</v>
      </c>
      <c r="AF232">
        <f>IF(AND(Rifle!B235=2,Rifle!V235="Yes"),1,0)</f>
        <v>0</v>
      </c>
      <c r="AG232">
        <f>IF(AND(Rifle!B235=3,Rifle!V235="Yes"),1,0)</f>
        <v>0</v>
      </c>
      <c r="AH232">
        <f>IF(AND(Rifle!B235=4,Rifle!V235="Yes"),1,0)</f>
        <v>0</v>
      </c>
      <c r="AI232">
        <f>IF(AND(Rifle!B235=5,Rifle!V235="Yes"),1,0)</f>
        <v>0</v>
      </c>
      <c r="AJ232">
        <f>IF(AND(Rifle!B235=6,Rifle!V235="Yes"),1,0)</f>
        <v>0</v>
      </c>
      <c r="AK232">
        <f>IF(AND(Rifle!B235=7,Rifle!V235="Yes"),1,0)</f>
        <v>0</v>
      </c>
      <c r="AL232">
        <f>IF(AND(Rifle!B235=8,Rifle!V235="Yes"),1,0)</f>
        <v>0</v>
      </c>
      <c r="AN232">
        <f>IF(AND('Sniper Rifle'!B235=1,'Sniper Rifle'!V235="Yes"),1,0)</f>
        <v>0</v>
      </c>
      <c r="AO232">
        <f>IF(AND('Sniper Rifle'!B235=2,'Sniper Rifle'!V235="Yes"),1,0)</f>
        <v>0</v>
      </c>
      <c r="AP232">
        <f>IF(AND('Sniper Rifle'!B235=3,'Sniper Rifle'!V235="Yes"),1,0)</f>
        <v>0</v>
      </c>
      <c r="AQ232">
        <f>IF(AND('Sniper Rifle'!B235=4,'Sniper Rifle'!V235="Yes"),1,0)</f>
        <v>0</v>
      </c>
      <c r="AR232">
        <f>IF(AND('Sniper Rifle'!B235=5,'Sniper Rifle'!V235="Yes"),1,0)</f>
        <v>0</v>
      </c>
      <c r="AS232">
        <f>IF(AND('Sniper Rifle'!B235=6,'Sniper Rifle'!V235="Yes"),1,0)</f>
        <v>0</v>
      </c>
      <c r="AT232">
        <f>IF(AND('Sniper Rifle'!B235=7,'Sniper Rifle'!V235="Yes"),1,0)</f>
        <v>0</v>
      </c>
      <c r="AU232">
        <f>IF(AND('Sniper Rifle'!B235=8,'Sniper Rifle'!V235="Yes"),1,0)</f>
        <v>0</v>
      </c>
      <c r="AW232">
        <f>IF(AND('Spacer Rifle'!B235=1,'Spacer Rifle'!V235="Yes"),1,0)</f>
        <v>0</v>
      </c>
      <c r="AX232">
        <f>IF(AND('Spacer Rifle'!B235=2,'Spacer Rifle'!V235="Yes"),1,0)</f>
        <v>0</v>
      </c>
      <c r="AY232">
        <f>IF(AND('Spacer Rifle'!B235=3,'Spacer Rifle'!V235="Yes"),1,0)</f>
        <v>0</v>
      </c>
      <c r="AZ232">
        <f>IF(AND('Spacer Rifle'!B235=4,'Spacer Rifle'!V235="Yes"),1,0)</f>
        <v>0</v>
      </c>
      <c r="BA232">
        <f>IF(AND('Spacer Rifle'!B235=5,'Spacer Rifle'!V235="Yes"),1,0)</f>
        <v>0</v>
      </c>
      <c r="BB232">
        <f>IF(AND('Spacer Rifle'!B235=6,'Spacer Rifle'!V235="Yes"),1,0)</f>
        <v>0</v>
      </c>
      <c r="BC232">
        <f>IF(AND('Spacer Rifle'!B235=7,'Spacer Rifle'!V235="Yes"),1,0)</f>
        <v>0</v>
      </c>
      <c r="BD232">
        <f>IF(AND('Spacer Rifle'!B235=8,'Spacer Rifle'!V235="Yes"),1,0)</f>
        <v>0</v>
      </c>
      <c r="BF232">
        <f>IF(AND(LMG!B236=1,LMG!V236="Yes"),1,0)</f>
        <v>0</v>
      </c>
      <c r="BG232">
        <f>IF(AND(LMG!B236=2,LMG!V236="Yes"),1,0)</f>
        <v>0</v>
      </c>
      <c r="BH232">
        <f>IF(AND(LMG!B236=3,LMG!V236="Yes"),1,0)</f>
        <v>0</v>
      </c>
      <c r="BI232">
        <f>IF(AND(LMG!B236=4,LMG!V236="Yes"),1,0)</f>
        <v>0</v>
      </c>
      <c r="BJ232">
        <f>IF(AND(LMG!B236=5,LMG!V236="Yes"),1,0)</f>
        <v>0</v>
      </c>
      <c r="BK232">
        <f>IF(AND(LMG!B236=6,LMG!V236="Yes"),1,0)</f>
        <v>0</v>
      </c>
      <c r="BL232">
        <f>IF(AND(LMG!B236=7,LMG!V236="Yes"),1,0)</f>
        <v>0</v>
      </c>
      <c r="BM232">
        <f>IF(AND(LMG!B236=8,LMG!V236="Yes"),1,0)</f>
        <v>0</v>
      </c>
      <c r="BO232">
        <f>IF(AND(Shotgun!B236=1,Shotgun!V236="Yes"),1,0)</f>
        <v>0</v>
      </c>
      <c r="BP232">
        <f>IF(AND(Shotgun!B236=2,Shotgun!V236="Yes"),1,0)</f>
        <v>0</v>
      </c>
      <c r="BQ232">
        <f>IF(AND(Shotgun!B236=3,Shotgun!V236="Yes"),1,0)</f>
        <v>0</v>
      </c>
      <c r="BR232">
        <f>IF(AND(Shotgun!B236=4,Shotgun!V236="Yes"),1,0)</f>
        <v>0</v>
      </c>
      <c r="BS232">
        <f>IF(AND(Shotgun!B236=5,Shotgun!V236="Yes"),1,0)</f>
        <v>0</v>
      </c>
      <c r="BT232">
        <f>IF(AND(Shotgun!B236=6,Shotgun!V236="Yes"),1,0)</f>
        <v>0</v>
      </c>
      <c r="BU232">
        <f>IF(AND(Shotgun!B236=7,Shotgun!V236="Yes"),1,0)</f>
        <v>0</v>
      </c>
      <c r="BV232">
        <f>IF(AND(Shotgun!B236=8,Shotgun!V236="Yes"),1,0)</f>
        <v>0</v>
      </c>
      <c r="BX232">
        <f>IF(AND(Melee!B234=1,Melee!S234="Yes"),1,0)</f>
        <v>0</v>
      </c>
      <c r="BY232">
        <f>IF(AND(Melee!B234=2,Melee!S234="Yes"),1,0)</f>
        <v>0</v>
      </c>
      <c r="BZ232">
        <f>IF(AND(Melee!B234=3,Melee!S234="Yes"),1,0)</f>
        <v>0</v>
      </c>
      <c r="CA232">
        <f>IF(AND(Melee!B234=4,Melee!S234="Yes"),1,0)</f>
        <v>0</v>
      </c>
      <c r="CB232">
        <f>IF(AND(Melee!B234=5,Melee!S234="Yes"),1,0)</f>
        <v>0</v>
      </c>
      <c r="CC232">
        <f>IF(AND(Melee!B234=6,Melee!S234="Yes"),1,0)</f>
        <v>0</v>
      </c>
      <c r="CD232">
        <f>IF(AND(Melee!B234=7,Melee!S234="Yes"),1,0)</f>
        <v>0</v>
      </c>
      <c r="CE232">
        <f>IF(AND(Melee!B234=8,Melee!S234="Yes"),1,0)</f>
        <v>0</v>
      </c>
      <c r="CG232">
        <f>IF(AND(Misc!B233=1,Misc!O233="Yes"),1,0)</f>
        <v>0</v>
      </c>
      <c r="CH232">
        <f>IF(AND(Misc!B233=2,Misc!O233="Yes"),1,0)</f>
        <v>0</v>
      </c>
      <c r="CI232">
        <f>IF(AND(Misc!B233=3,Misc!O233="Yes"),1,0)</f>
        <v>0</v>
      </c>
      <c r="CJ232">
        <f>IF(AND(Misc!B233=4,Misc!O233="Yes"),1,0)</f>
        <v>0</v>
      </c>
      <c r="CK232">
        <f>IF(AND(Misc!B233=5,Misc!O233="Yes"),1,0)</f>
        <v>0</v>
      </c>
      <c r="CL232">
        <f>IF(AND(Misc!B233=6,Misc!O233="Yes"),1,0)</f>
        <v>0</v>
      </c>
      <c r="CM232">
        <f>IF(AND(Misc!B233=7,Misc!O233="Yes"),1,0)</f>
        <v>0</v>
      </c>
      <c r="CN232">
        <f>IF(AND(Misc!B233=8,Misc!O233="Yes"),1,0)</f>
        <v>0</v>
      </c>
    </row>
    <row r="233" spans="4:92">
      <c r="D233">
        <f>IF(AND(Handgun!B236=1,Handgun!V236="Yes"),1,0)</f>
        <v>0</v>
      </c>
      <c r="E233">
        <f>IF(AND(Handgun!B236=2,Handgun!V236="Yes"),1,0)</f>
        <v>0</v>
      </c>
      <c r="F233">
        <f>IF(AND(Handgun!B236=3,Handgun!V236="Yes"),1,0)</f>
        <v>0</v>
      </c>
      <c r="G233">
        <f>IF(AND(Handgun!B236=4,Handgun!V236="Yes"),1,0)</f>
        <v>0</v>
      </c>
      <c r="H233">
        <f>IF(AND(Handgun!B236=5,Handgun!V236="Yes"),1,0)</f>
        <v>0</v>
      </c>
      <c r="I233">
        <f>IF(AND(Handgun!B236=6,Handgun!V236="Yes"),1,0)</f>
        <v>0</v>
      </c>
      <c r="J233">
        <f>IF(AND(Handgun!B236=7,Handgun!V236="Yes"),1,0)</f>
        <v>0</v>
      </c>
      <c r="K233">
        <f>IF(AND(Handgun!B236=8,Handgun!V236="Yes"),1,0)</f>
        <v>0</v>
      </c>
      <c r="M233">
        <f>IF(AND(Revolver!B236=1,Revolver!V236="Yes"),1,0)</f>
        <v>0</v>
      </c>
      <c r="N233">
        <f>IF(AND(Revolver!B236=1,Revolver!V236="Yes"),1,0)</f>
        <v>0</v>
      </c>
      <c r="O233">
        <f>IF(AND(Revolver!B236=1,Revolver!V236="Yes"),1,0)</f>
        <v>0</v>
      </c>
      <c r="P233">
        <f>IF(AND(Revolver!B236=1,Revolver!V236="Yes"),1,0)</f>
        <v>0</v>
      </c>
      <c r="Q233">
        <f>IF(AND(Revolver!B236=5,Revolver!V236="Yes"),1,0)</f>
        <v>0</v>
      </c>
      <c r="R233">
        <f>IF(AND(Revolver!B236=6,Revolver!V236="Yes"),1,0)</f>
        <v>0</v>
      </c>
      <c r="S233">
        <f>IF(AND(Revolver!B236=7,Revolver!V236="Yes"),1,0)</f>
        <v>0</v>
      </c>
      <c r="T233">
        <f>IF(AND(Revolver!B236=8,Revolver!V236="Yes"),1,0)</f>
        <v>0</v>
      </c>
      <c r="V233">
        <f>IF(AND(SMG!B237=1,SMG!V237="Yes"),1,0)</f>
        <v>0</v>
      </c>
      <c r="W233">
        <f>IF(AND(SMG!B237=2,SMG!V237="Yes"),1,0)</f>
        <v>0</v>
      </c>
      <c r="X233">
        <f>IF(AND(SMG!B237=3,SMG!V237="Yes"),1,0)</f>
        <v>0</v>
      </c>
      <c r="Y233">
        <f>IF(AND(SMG!B237=4,SMG!V237="Yes"),1,0)</f>
        <v>0</v>
      </c>
      <c r="Z233">
        <f>IF(AND(SMG!B237=5,SMG!V237="Yes"),1,0)</f>
        <v>0</v>
      </c>
      <c r="AA233">
        <f>IF(AND(SMG!B237=6,SMG!V237="Yes"),1,0)</f>
        <v>0</v>
      </c>
      <c r="AB233">
        <f>IF(AND(SMG!B237=7,SMG!V237="Yes"),1,0)</f>
        <v>0</v>
      </c>
      <c r="AC233">
        <f>IF(AND(SMG!B237=8,SMG!V237="Yes"),1,0)</f>
        <v>0</v>
      </c>
      <c r="AE233">
        <f>IF(AND(Rifle!B236=1,Rifle!V236="Yes"),1,0)</f>
        <v>0</v>
      </c>
      <c r="AF233">
        <f>IF(AND(Rifle!B236=2,Rifle!V236="Yes"),1,0)</f>
        <v>0</v>
      </c>
      <c r="AG233">
        <f>IF(AND(Rifle!B236=3,Rifle!V236="Yes"),1,0)</f>
        <v>0</v>
      </c>
      <c r="AH233">
        <f>IF(AND(Rifle!B236=4,Rifle!V236="Yes"),1,0)</f>
        <v>0</v>
      </c>
      <c r="AI233">
        <f>IF(AND(Rifle!B236=5,Rifle!V236="Yes"),1,0)</f>
        <v>0</v>
      </c>
      <c r="AJ233">
        <f>IF(AND(Rifle!B236=6,Rifle!V236="Yes"),1,0)</f>
        <v>0</v>
      </c>
      <c r="AK233">
        <f>IF(AND(Rifle!B236=7,Rifle!V236="Yes"),1,0)</f>
        <v>0</v>
      </c>
      <c r="AL233">
        <f>IF(AND(Rifle!B236=8,Rifle!V236="Yes"),1,0)</f>
        <v>0</v>
      </c>
      <c r="AN233">
        <f>IF(AND('Sniper Rifle'!B236=1,'Sniper Rifle'!V236="Yes"),1,0)</f>
        <v>0</v>
      </c>
      <c r="AO233">
        <f>IF(AND('Sniper Rifle'!B236=2,'Sniper Rifle'!V236="Yes"),1,0)</f>
        <v>0</v>
      </c>
      <c r="AP233">
        <f>IF(AND('Sniper Rifle'!B236=3,'Sniper Rifle'!V236="Yes"),1,0)</f>
        <v>0</v>
      </c>
      <c r="AQ233">
        <f>IF(AND('Sniper Rifle'!B236=4,'Sniper Rifle'!V236="Yes"),1,0)</f>
        <v>0</v>
      </c>
      <c r="AR233">
        <f>IF(AND('Sniper Rifle'!B236=5,'Sniper Rifle'!V236="Yes"),1,0)</f>
        <v>0</v>
      </c>
      <c r="AS233">
        <f>IF(AND('Sniper Rifle'!B236=6,'Sniper Rifle'!V236="Yes"),1,0)</f>
        <v>0</v>
      </c>
      <c r="AT233">
        <f>IF(AND('Sniper Rifle'!B236=7,'Sniper Rifle'!V236="Yes"),1,0)</f>
        <v>0</v>
      </c>
      <c r="AU233">
        <f>IF(AND('Sniper Rifle'!B236=8,'Sniper Rifle'!V236="Yes"),1,0)</f>
        <v>0</v>
      </c>
      <c r="AW233">
        <f>IF(AND('Spacer Rifle'!B236=1,'Spacer Rifle'!V236="Yes"),1,0)</f>
        <v>0</v>
      </c>
      <c r="AX233">
        <f>IF(AND('Spacer Rifle'!B236=2,'Spacer Rifle'!V236="Yes"),1,0)</f>
        <v>0</v>
      </c>
      <c r="AY233">
        <f>IF(AND('Spacer Rifle'!B236=3,'Spacer Rifle'!V236="Yes"),1,0)</f>
        <v>0</v>
      </c>
      <c r="AZ233">
        <f>IF(AND('Spacer Rifle'!B236=4,'Spacer Rifle'!V236="Yes"),1,0)</f>
        <v>0</v>
      </c>
      <c r="BA233">
        <f>IF(AND('Spacer Rifle'!B236=5,'Spacer Rifle'!V236="Yes"),1,0)</f>
        <v>0</v>
      </c>
      <c r="BB233">
        <f>IF(AND('Spacer Rifle'!B236=6,'Spacer Rifle'!V236="Yes"),1,0)</f>
        <v>0</v>
      </c>
      <c r="BC233">
        <f>IF(AND('Spacer Rifle'!B236=7,'Spacer Rifle'!V236="Yes"),1,0)</f>
        <v>0</v>
      </c>
      <c r="BD233">
        <f>IF(AND('Spacer Rifle'!B236=8,'Spacer Rifle'!V236="Yes"),1,0)</f>
        <v>0</v>
      </c>
      <c r="BF233">
        <f>IF(AND(LMG!B237=1,LMG!V237="Yes"),1,0)</f>
        <v>0</v>
      </c>
      <c r="BG233">
        <f>IF(AND(LMG!B237=2,LMG!V237="Yes"),1,0)</f>
        <v>0</v>
      </c>
      <c r="BH233">
        <f>IF(AND(LMG!B237=3,LMG!V237="Yes"),1,0)</f>
        <v>0</v>
      </c>
      <c r="BI233">
        <f>IF(AND(LMG!B237=4,LMG!V237="Yes"),1,0)</f>
        <v>0</v>
      </c>
      <c r="BJ233">
        <f>IF(AND(LMG!B237=5,LMG!V237="Yes"),1,0)</f>
        <v>0</v>
      </c>
      <c r="BK233">
        <f>IF(AND(LMG!B237=6,LMG!V237="Yes"),1,0)</f>
        <v>0</v>
      </c>
      <c r="BL233">
        <f>IF(AND(LMG!B237=7,LMG!V237="Yes"),1,0)</f>
        <v>0</v>
      </c>
      <c r="BM233">
        <f>IF(AND(LMG!B237=8,LMG!V237="Yes"),1,0)</f>
        <v>0</v>
      </c>
      <c r="BO233">
        <f>IF(AND(Shotgun!B237=1,Shotgun!V237="Yes"),1,0)</f>
        <v>0</v>
      </c>
      <c r="BP233">
        <f>IF(AND(Shotgun!B237=2,Shotgun!V237="Yes"),1,0)</f>
        <v>0</v>
      </c>
      <c r="BQ233">
        <f>IF(AND(Shotgun!B237=3,Shotgun!V237="Yes"),1,0)</f>
        <v>0</v>
      </c>
      <c r="BR233">
        <f>IF(AND(Shotgun!B237=4,Shotgun!V237="Yes"),1,0)</f>
        <v>0</v>
      </c>
      <c r="BS233">
        <f>IF(AND(Shotgun!B237=5,Shotgun!V237="Yes"),1,0)</f>
        <v>0</v>
      </c>
      <c r="BT233">
        <f>IF(AND(Shotgun!B237=6,Shotgun!V237="Yes"),1,0)</f>
        <v>0</v>
      </c>
      <c r="BU233">
        <f>IF(AND(Shotgun!B237=7,Shotgun!V237="Yes"),1,0)</f>
        <v>0</v>
      </c>
      <c r="BV233">
        <f>IF(AND(Shotgun!B237=8,Shotgun!V237="Yes"),1,0)</f>
        <v>0</v>
      </c>
      <c r="BX233">
        <f>IF(AND(Melee!B235=1,Melee!S235="Yes"),1,0)</f>
        <v>0</v>
      </c>
      <c r="BY233">
        <f>IF(AND(Melee!B235=2,Melee!S235="Yes"),1,0)</f>
        <v>0</v>
      </c>
      <c r="BZ233">
        <f>IF(AND(Melee!B235=3,Melee!S235="Yes"),1,0)</f>
        <v>0</v>
      </c>
      <c r="CA233">
        <f>IF(AND(Melee!B235=4,Melee!S235="Yes"),1,0)</f>
        <v>0</v>
      </c>
      <c r="CB233">
        <f>IF(AND(Melee!B235=5,Melee!S235="Yes"),1,0)</f>
        <v>0</v>
      </c>
      <c r="CC233">
        <f>IF(AND(Melee!B235=6,Melee!S235="Yes"),1,0)</f>
        <v>0</v>
      </c>
      <c r="CD233">
        <f>IF(AND(Melee!B235=7,Melee!S235="Yes"),1,0)</f>
        <v>0</v>
      </c>
      <c r="CE233">
        <f>IF(AND(Melee!B235=8,Melee!S235="Yes"),1,0)</f>
        <v>0</v>
      </c>
      <c r="CG233">
        <f>IF(AND(Misc!B234=1,Misc!O234="Yes"),1,0)</f>
        <v>0</v>
      </c>
      <c r="CH233">
        <f>IF(AND(Misc!B234=2,Misc!O234="Yes"),1,0)</f>
        <v>0</v>
      </c>
      <c r="CI233">
        <f>IF(AND(Misc!B234=3,Misc!O234="Yes"),1,0)</f>
        <v>0</v>
      </c>
      <c r="CJ233">
        <f>IF(AND(Misc!B234=4,Misc!O234="Yes"),1,0)</f>
        <v>0</v>
      </c>
      <c r="CK233">
        <f>IF(AND(Misc!B234=5,Misc!O234="Yes"),1,0)</f>
        <v>0</v>
      </c>
      <c r="CL233">
        <f>IF(AND(Misc!B234=6,Misc!O234="Yes"),1,0)</f>
        <v>0</v>
      </c>
      <c r="CM233">
        <f>IF(AND(Misc!B234=7,Misc!O234="Yes"),1,0)</f>
        <v>0</v>
      </c>
      <c r="CN233">
        <f>IF(AND(Misc!B234=8,Misc!O234="Yes"),1,0)</f>
        <v>0</v>
      </c>
    </row>
    <row r="234" spans="4:92">
      <c r="D234">
        <f>IF(AND(Handgun!B237=1,Handgun!V237="Yes"),1,0)</f>
        <v>0</v>
      </c>
      <c r="E234">
        <f>IF(AND(Handgun!B237=2,Handgun!V237="Yes"),1,0)</f>
        <v>0</v>
      </c>
      <c r="F234">
        <f>IF(AND(Handgun!B237=3,Handgun!V237="Yes"),1,0)</f>
        <v>0</v>
      </c>
      <c r="G234">
        <f>IF(AND(Handgun!B237=4,Handgun!V237="Yes"),1,0)</f>
        <v>0</v>
      </c>
      <c r="H234">
        <f>IF(AND(Handgun!B237=5,Handgun!V237="Yes"),1,0)</f>
        <v>0</v>
      </c>
      <c r="I234">
        <f>IF(AND(Handgun!B237=6,Handgun!V237="Yes"),1,0)</f>
        <v>0</v>
      </c>
      <c r="J234">
        <f>IF(AND(Handgun!B237=7,Handgun!V237="Yes"),1,0)</f>
        <v>0</v>
      </c>
      <c r="K234">
        <f>IF(AND(Handgun!B237=8,Handgun!V237="Yes"),1,0)</f>
        <v>0</v>
      </c>
      <c r="M234">
        <f>IF(AND(Revolver!B237=1,Revolver!V237="Yes"),1,0)</f>
        <v>0</v>
      </c>
      <c r="N234">
        <f>IF(AND(Revolver!B237=1,Revolver!V237="Yes"),1,0)</f>
        <v>0</v>
      </c>
      <c r="O234">
        <f>IF(AND(Revolver!B237=1,Revolver!V237="Yes"),1,0)</f>
        <v>0</v>
      </c>
      <c r="P234">
        <f>IF(AND(Revolver!B237=1,Revolver!V237="Yes"),1,0)</f>
        <v>0</v>
      </c>
      <c r="Q234">
        <f>IF(AND(Revolver!B237=5,Revolver!V237="Yes"),1,0)</f>
        <v>0</v>
      </c>
      <c r="R234">
        <f>IF(AND(Revolver!B237=6,Revolver!V237="Yes"),1,0)</f>
        <v>0</v>
      </c>
      <c r="S234">
        <f>IF(AND(Revolver!B237=7,Revolver!V237="Yes"),1,0)</f>
        <v>0</v>
      </c>
      <c r="T234">
        <f>IF(AND(Revolver!B237=8,Revolver!V237="Yes"),1,0)</f>
        <v>0</v>
      </c>
      <c r="V234">
        <f>IF(AND(SMG!B238=1,SMG!V238="Yes"),1,0)</f>
        <v>0</v>
      </c>
      <c r="W234">
        <f>IF(AND(SMG!B238=2,SMG!V238="Yes"),1,0)</f>
        <v>0</v>
      </c>
      <c r="X234">
        <f>IF(AND(SMG!B238=3,SMG!V238="Yes"),1,0)</f>
        <v>0</v>
      </c>
      <c r="Y234">
        <f>IF(AND(SMG!B238=4,SMG!V238="Yes"),1,0)</f>
        <v>0</v>
      </c>
      <c r="Z234">
        <f>IF(AND(SMG!B238=5,SMG!V238="Yes"),1,0)</f>
        <v>0</v>
      </c>
      <c r="AA234">
        <f>IF(AND(SMG!B238=6,SMG!V238="Yes"),1,0)</f>
        <v>0</v>
      </c>
      <c r="AB234">
        <f>IF(AND(SMG!B238=7,SMG!V238="Yes"),1,0)</f>
        <v>0</v>
      </c>
      <c r="AC234">
        <f>IF(AND(SMG!B238=8,SMG!V238="Yes"),1,0)</f>
        <v>0</v>
      </c>
      <c r="AE234">
        <f>IF(AND(Rifle!B237=1,Rifle!V237="Yes"),1,0)</f>
        <v>0</v>
      </c>
      <c r="AF234">
        <f>IF(AND(Rifle!B237=2,Rifle!V237="Yes"),1,0)</f>
        <v>0</v>
      </c>
      <c r="AG234">
        <f>IF(AND(Rifle!B237=3,Rifle!V237="Yes"),1,0)</f>
        <v>0</v>
      </c>
      <c r="AH234">
        <f>IF(AND(Rifle!B237=4,Rifle!V237="Yes"),1,0)</f>
        <v>0</v>
      </c>
      <c r="AI234">
        <f>IF(AND(Rifle!B237=5,Rifle!V237="Yes"),1,0)</f>
        <v>0</v>
      </c>
      <c r="AJ234">
        <f>IF(AND(Rifle!B237=6,Rifle!V237="Yes"),1,0)</f>
        <v>0</v>
      </c>
      <c r="AK234">
        <f>IF(AND(Rifle!B237=7,Rifle!V237="Yes"),1,0)</f>
        <v>0</v>
      </c>
      <c r="AL234">
        <f>IF(AND(Rifle!B237=8,Rifle!V237="Yes"),1,0)</f>
        <v>0</v>
      </c>
      <c r="AN234">
        <f>IF(AND('Sniper Rifle'!B237=1,'Sniper Rifle'!V237="Yes"),1,0)</f>
        <v>0</v>
      </c>
      <c r="AO234">
        <f>IF(AND('Sniper Rifle'!B237=2,'Sniper Rifle'!V237="Yes"),1,0)</f>
        <v>0</v>
      </c>
      <c r="AP234">
        <f>IF(AND('Sniper Rifle'!B237=3,'Sniper Rifle'!V237="Yes"),1,0)</f>
        <v>0</v>
      </c>
      <c r="AQ234">
        <f>IF(AND('Sniper Rifle'!B237=4,'Sniper Rifle'!V237="Yes"),1,0)</f>
        <v>0</v>
      </c>
      <c r="AR234">
        <f>IF(AND('Sniper Rifle'!B237=5,'Sniper Rifle'!V237="Yes"),1,0)</f>
        <v>0</v>
      </c>
      <c r="AS234">
        <f>IF(AND('Sniper Rifle'!B237=6,'Sniper Rifle'!V237="Yes"),1,0)</f>
        <v>0</v>
      </c>
      <c r="AT234">
        <f>IF(AND('Sniper Rifle'!B237=7,'Sniper Rifle'!V237="Yes"),1,0)</f>
        <v>0</v>
      </c>
      <c r="AU234">
        <f>IF(AND('Sniper Rifle'!B237=8,'Sniper Rifle'!V237="Yes"),1,0)</f>
        <v>0</v>
      </c>
      <c r="AW234">
        <f>IF(AND('Spacer Rifle'!B237=1,'Spacer Rifle'!V237="Yes"),1,0)</f>
        <v>0</v>
      </c>
      <c r="AX234">
        <f>IF(AND('Spacer Rifle'!B237=2,'Spacer Rifle'!V237="Yes"),1,0)</f>
        <v>0</v>
      </c>
      <c r="AY234">
        <f>IF(AND('Spacer Rifle'!B237=3,'Spacer Rifle'!V237="Yes"),1,0)</f>
        <v>0</v>
      </c>
      <c r="AZ234">
        <f>IF(AND('Spacer Rifle'!B237=4,'Spacer Rifle'!V237="Yes"),1,0)</f>
        <v>0</v>
      </c>
      <c r="BA234">
        <f>IF(AND('Spacer Rifle'!B237=5,'Spacer Rifle'!V237="Yes"),1,0)</f>
        <v>0</v>
      </c>
      <c r="BB234">
        <f>IF(AND('Spacer Rifle'!B237=6,'Spacer Rifle'!V237="Yes"),1,0)</f>
        <v>0</v>
      </c>
      <c r="BC234">
        <f>IF(AND('Spacer Rifle'!B237=7,'Spacer Rifle'!V237="Yes"),1,0)</f>
        <v>0</v>
      </c>
      <c r="BD234">
        <f>IF(AND('Spacer Rifle'!B237=8,'Spacer Rifle'!V237="Yes"),1,0)</f>
        <v>0</v>
      </c>
      <c r="BF234">
        <f>IF(AND(LMG!B238=1,LMG!V238="Yes"),1,0)</f>
        <v>0</v>
      </c>
      <c r="BG234">
        <f>IF(AND(LMG!B238=2,LMG!V238="Yes"),1,0)</f>
        <v>0</v>
      </c>
      <c r="BH234">
        <f>IF(AND(LMG!B238=3,LMG!V238="Yes"),1,0)</f>
        <v>0</v>
      </c>
      <c r="BI234">
        <f>IF(AND(LMG!B238=4,LMG!V238="Yes"),1,0)</f>
        <v>0</v>
      </c>
      <c r="BJ234">
        <f>IF(AND(LMG!B238=5,LMG!V238="Yes"),1,0)</f>
        <v>0</v>
      </c>
      <c r="BK234">
        <f>IF(AND(LMG!B238=6,LMG!V238="Yes"),1,0)</f>
        <v>0</v>
      </c>
      <c r="BL234">
        <f>IF(AND(LMG!B238=7,LMG!V238="Yes"),1,0)</f>
        <v>0</v>
      </c>
      <c r="BM234">
        <f>IF(AND(LMG!B238=8,LMG!V238="Yes"),1,0)</f>
        <v>0</v>
      </c>
      <c r="BO234">
        <f>IF(AND(Shotgun!B238=1,Shotgun!V238="Yes"),1,0)</f>
        <v>0</v>
      </c>
      <c r="BP234">
        <f>IF(AND(Shotgun!B238=2,Shotgun!V238="Yes"),1,0)</f>
        <v>0</v>
      </c>
      <c r="BQ234">
        <f>IF(AND(Shotgun!B238=3,Shotgun!V238="Yes"),1,0)</f>
        <v>0</v>
      </c>
      <c r="BR234">
        <f>IF(AND(Shotgun!B238=4,Shotgun!V238="Yes"),1,0)</f>
        <v>0</v>
      </c>
      <c r="BS234">
        <f>IF(AND(Shotgun!B238=5,Shotgun!V238="Yes"),1,0)</f>
        <v>0</v>
      </c>
      <c r="BT234">
        <f>IF(AND(Shotgun!B238=6,Shotgun!V238="Yes"),1,0)</f>
        <v>0</v>
      </c>
      <c r="BU234">
        <f>IF(AND(Shotgun!B238=7,Shotgun!V238="Yes"),1,0)</f>
        <v>0</v>
      </c>
      <c r="BV234">
        <f>IF(AND(Shotgun!B238=8,Shotgun!V238="Yes"),1,0)</f>
        <v>0</v>
      </c>
      <c r="BX234">
        <f>IF(AND(Melee!B236=1,Melee!S236="Yes"),1,0)</f>
        <v>0</v>
      </c>
      <c r="BY234">
        <f>IF(AND(Melee!B236=2,Melee!S236="Yes"),1,0)</f>
        <v>0</v>
      </c>
      <c r="BZ234">
        <f>IF(AND(Melee!B236=3,Melee!S236="Yes"),1,0)</f>
        <v>0</v>
      </c>
      <c r="CA234">
        <f>IF(AND(Melee!B236=4,Melee!S236="Yes"),1,0)</f>
        <v>0</v>
      </c>
      <c r="CB234">
        <f>IF(AND(Melee!B236=5,Melee!S236="Yes"),1,0)</f>
        <v>0</v>
      </c>
      <c r="CC234">
        <f>IF(AND(Melee!B236=6,Melee!S236="Yes"),1,0)</f>
        <v>0</v>
      </c>
      <c r="CD234">
        <f>IF(AND(Melee!B236=7,Melee!S236="Yes"),1,0)</f>
        <v>0</v>
      </c>
      <c r="CE234">
        <f>IF(AND(Melee!B236=8,Melee!S236="Yes"),1,0)</f>
        <v>0</v>
      </c>
      <c r="CG234">
        <f>IF(AND(Misc!B235=1,Misc!O235="Yes"),1,0)</f>
        <v>0</v>
      </c>
      <c r="CH234">
        <f>IF(AND(Misc!B235=2,Misc!O235="Yes"),1,0)</f>
        <v>0</v>
      </c>
      <c r="CI234">
        <f>IF(AND(Misc!B235=3,Misc!O235="Yes"),1,0)</f>
        <v>0</v>
      </c>
      <c r="CJ234">
        <f>IF(AND(Misc!B235=4,Misc!O235="Yes"),1,0)</f>
        <v>0</v>
      </c>
      <c r="CK234">
        <f>IF(AND(Misc!B235=5,Misc!O235="Yes"),1,0)</f>
        <v>0</v>
      </c>
      <c r="CL234">
        <f>IF(AND(Misc!B235=6,Misc!O235="Yes"),1,0)</f>
        <v>0</v>
      </c>
      <c r="CM234">
        <f>IF(AND(Misc!B235=7,Misc!O235="Yes"),1,0)</f>
        <v>0</v>
      </c>
      <c r="CN234">
        <f>IF(AND(Misc!B235=8,Misc!O235="Yes"),1,0)</f>
        <v>0</v>
      </c>
    </row>
    <row r="235" spans="4:92">
      <c r="D235">
        <f>IF(AND(Handgun!B238=1,Handgun!V238="Yes"),1,0)</f>
        <v>0</v>
      </c>
      <c r="E235">
        <f>IF(AND(Handgun!B238=2,Handgun!V238="Yes"),1,0)</f>
        <v>0</v>
      </c>
      <c r="F235">
        <f>IF(AND(Handgun!B238=3,Handgun!V238="Yes"),1,0)</f>
        <v>0</v>
      </c>
      <c r="G235">
        <f>IF(AND(Handgun!B238=4,Handgun!V238="Yes"),1,0)</f>
        <v>0</v>
      </c>
      <c r="H235">
        <f>IF(AND(Handgun!B238=5,Handgun!V238="Yes"),1,0)</f>
        <v>0</v>
      </c>
      <c r="I235">
        <f>IF(AND(Handgun!B238=6,Handgun!V238="Yes"),1,0)</f>
        <v>0</v>
      </c>
      <c r="J235">
        <f>IF(AND(Handgun!B238=7,Handgun!V238="Yes"),1,0)</f>
        <v>0</v>
      </c>
      <c r="K235">
        <f>IF(AND(Handgun!B238=8,Handgun!V238="Yes"),1,0)</f>
        <v>0</v>
      </c>
      <c r="M235">
        <f>IF(AND(Revolver!B238=1,Revolver!V238="Yes"),1,0)</f>
        <v>0</v>
      </c>
      <c r="N235">
        <f>IF(AND(Revolver!B238=1,Revolver!V238="Yes"),1,0)</f>
        <v>0</v>
      </c>
      <c r="O235">
        <f>IF(AND(Revolver!B238=1,Revolver!V238="Yes"),1,0)</f>
        <v>0</v>
      </c>
      <c r="P235">
        <f>IF(AND(Revolver!B238=1,Revolver!V238="Yes"),1,0)</f>
        <v>0</v>
      </c>
      <c r="Q235">
        <f>IF(AND(Revolver!B238=5,Revolver!V238="Yes"),1,0)</f>
        <v>0</v>
      </c>
      <c r="R235">
        <f>IF(AND(Revolver!B238=6,Revolver!V238="Yes"),1,0)</f>
        <v>0</v>
      </c>
      <c r="S235">
        <f>IF(AND(Revolver!B238=7,Revolver!V238="Yes"),1,0)</f>
        <v>0</v>
      </c>
      <c r="T235">
        <f>IF(AND(Revolver!B238=8,Revolver!V238="Yes"),1,0)</f>
        <v>0</v>
      </c>
      <c r="V235">
        <f>IF(AND(SMG!B239=1,SMG!V239="Yes"),1,0)</f>
        <v>0</v>
      </c>
      <c r="W235">
        <f>IF(AND(SMG!B239=2,SMG!V239="Yes"),1,0)</f>
        <v>0</v>
      </c>
      <c r="X235">
        <f>IF(AND(SMG!B239=3,SMG!V239="Yes"),1,0)</f>
        <v>0</v>
      </c>
      <c r="Y235">
        <f>IF(AND(SMG!B239=4,SMG!V239="Yes"),1,0)</f>
        <v>0</v>
      </c>
      <c r="Z235">
        <f>IF(AND(SMG!B239=5,SMG!V239="Yes"),1,0)</f>
        <v>0</v>
      </c>
      <c r="AA235">
        <f>IF(AND(SMG!B239=6,SMG!V239="Yes"),1,0)</f>
        <v>0</v>
      </c>
      <c r="AB235">
        <f>IF(AND(SMG!B239=7,SMG!V239="Yes"),1,0)</f>
        <v>0</v>
      </c>
      <c r="AC235">
        <f>IF(AND(SMG!B239=8,SMG!V239="Yes"),1,0)</f>
        <v>0</v>
      </c>
      <c r="AE235">
        <f>IF(AND(Rifle!B238=1,Rifle!V238="Yes"),1,0)</f>
        <v>0</v>
      </c>
      <c r="AF235">
        <f>IF(AND(Rifle!B238=2,Rifle!V238="Yes"),1,0)</f>
        <v>0</v>
      </c>
      <c r="AG235">
        <f>IF(AND(Rifle!B238=3,Rifle!V238="Yes"),1,0)</f>
        <v>0</v>
      </c>
      <c r="AH235">
        <f>IF(AND(Rifle!B238=4,Rifle!V238="Yes"),1,0)</f>
        <v>0</v>
      </c>
      <c r="AI235">
        <f>IF(AND(Rifle!B238=5,Rifle!V238="Yes"),1,0)</f>
        <v>0</v>
      </c>
      <c r="AJ235">
        <f>IF(AND(Rifle!B238=6,Rifle!V238="Yes"),1,0)</f>
        <v>0</v>
      </c>
      <c r="AK235">
        <f>IF(AND(Rifle!B238=7,Rifle!V238="Yes"),1,0)</f>
        <v>0</v>
      </c>
      <c r="AL235">
        <f>IF(AND(Rifle!B238=8,Rifle!V238="Yes"),1,0)</f>
        <v>0</v>
      </c>
      <c r="AN235">
        <f>IF(AND('Sniper Rifle'!B238=1,'Sniper Rifle'!V238="Yes"),1,0)</f>
        <v>0</v>
      </c>
      <c r="AO235">
        <f>IF(AND('Sniper Rifle'!B238=2,'Sniper Rifle'!V238="Yes"),1,0)</f>
        <v>0</v>
      </c>
      <c r="AP235">
        <f>IF(AND('Sniper Rifle'!B238=3,'Sniper Rifle'!V238="Yes"),1,0)</f>
        <v>0</v>
      </c>
      <c r="AQ235">
        <f>IF(AND('Sniper Rifle'!B238=4,'Sniper Rifle'!V238="Yes"),1,0)</f>
        <v>0</v>
      </c>
      <c r="AR235">
        <f>IF(AND('Sniper Rifle'!B238=5,'Sniper Rifle'!V238="Yes"),1,0)</f>
        <v>0</v>
      </c>
      <c r="AS235">
        <f>IF(AND('Sniper Rifle'!B238=6,'Sniper Rifle'!V238="Yes"),1,0)</f>
        <v>0</v>
      </c>
      <c r="AT235">
        <f>IF(AND('Sniper Rifle'!B238=7,'Sniper Rifle'!V238="Yes"),1,0)</f>
        <v>0</v>
      </c>
      <c r="AU235">
        <f>IF(AND('Sniper Rifle'!B238=8,'Sniper Rifle'!V238="Yes"),1,0)</f>
        <v>0</v>
      </c>
      <c r="AW235">
        <f>IF(AND('Spacer Rifle'!B238=1,'Spacer Rifle'!V238="Yes"),1,0)</f>
        <v>0</v>
      </c>
      <c r="AX235">
        <f>IF(AND('Spacer Rifle'!B238=2,'Spacer Rifle'!V238="Yes"),1,0)</f>
        <v>0</v>
      </c>
      <c r="AY235">
        <f>IF(AND('Spacer Rifle'!B238=3,'Spacer Rifle'!V238="Yes"),1,0)</f>
        <v>0</v>
      </c>
      <c r="AZ235">
        <f>IF(AND('Spacer Rifle'!B238=4,'Spacer Rifle'!V238="Yes"),1,0)</f>
        <v>0</v>
      </c>
      <c r="BA235">
        <f>IF(AND('Spacer Rifle'!B238=5,'Spacer Rifle'!V238="Yes"),1,0)</f>
        <v>0</v>
      </c>
      <c r="BB235">
        <f>IF(AND('Spacer Rifle'!B238=6,'Spacer Rifle'!V238="Yes"),1,0)</f>
        <v>0</v>
      </c>
      <c r="BC235">
        <f>IF(AND('Spacer Rifle'!B238=7,'Spacer Rifle'!V238="Yes"),1,0)</f>
        <v>0</v>
      </c>
      <c r="BD235">
        <f>IF(AND('Spacer Rifle'!B238=8,'Spacer Rifle'!V238="Yes"),1,0)</f>
        <v>0</v>
      </c>
      <c r="BF235">
        <f>IF(AND(LMG!B239=1,LMG!V239="Yes"),1,0)</f>
        <v>0</v>
      </c>
      <c r="BG235">
        <f>IF(AND(LMG!B239=2,LMG!V239="Yes"),1,0)</f>
        <v>0</v>
      </c>
      <c r="BH235">
        <f>IF(AND(LMG!B239=3,LMG!V239="Yes"),1,0)</f>
        <v>0</v>
      </c>
      <c r="BI235">
        <f>IF(AND(LMG!B239=4,LMG!V239="Yes"),1,0)</f>
        <v>0</v>
      </c>
      <c r="BJ235">
        <f>IF(AND(LMG!B239=5,LMG!V239="Yes"),1,0)</f>
        <v>0</v>
      </c>
      <c r="BK235">
        <f>IF(AND(LMG!B239=6,LMG!V239="Yes"),1,0)</f>
        <v>0</v>
      </c>
      <c r="BL235">
        <f>IF(AND(LMG!B239=7,LMG!V239="Yes"),1,0)</f>
        <v>0</v>
      </c>
      <c r="BM235">
        <f>IF(AND(LMG!B239=8,LMG!V239="Yes"),1,0)</f>
        <v>0</v>
      </c>
      <c r="BO235">
        <f>IF(AND(Shotgun!B239=1,Shotgun!V239="Yes"),1,0)</f>
        <v>0</v>
      </c>
      <c r="BP235">
        <f>IF(AND(Shotgun!B239=2,Shotgun!V239="Yes"),1,0)</f>
        <v>0</v>
      </c>
      <c r="BQ235">
        <f>IF(AND(Shotgun!B239=3,Shotgun!V239="Yes"),1,0)</f>
        <v>0</v>
      </c>
      <c r="BR235">
        <f>IF(AND(Shotgun!B239=4,Shotgun!V239="Yes"),1,0)</f>
        <v>0</v>
      </c>
      <c r="BS235">
        <f>IF(AND(Shotgun!B239=5,Shotgun!V239="Yes"),1,0)</f>
        <v>0</v>
      </c>
      <c r="BT235">
        <f>IF(AND(Shotgun!B239=6,Shotgun!V239="Yes"),1,0)</f>
        <v>0</v>
      </c>
      <c r="BU235">
        <f>IF(AND(Shotgun!B239=7,Shotgun!V239="Yes"),1,0)</f>
        <v>0</v>
      </c>
      <c r="BV235">
        <f>IF(AND(Shotgun!B239=8,Shotgun!V239="Yes"),1,0)</f>
        <v>0</v>
      </c>
      <c r="BX235">
        <f>IF(AND(Melee!B237=1,Melee!S237="Yes"),1,0)</f>
        <v>0</v>
      </c>
      <c r="BY235">
        <f>IF(AND(Melee!B237=2,Melee!S237="Yes"),1,0)</f>
        <v>0</v>
      </c>
      <c r="BZ235">
        <f>IF(AND(Melee!B237=3,Melee!S237="Yes"),1,0)</f>
        <v>0</v>
      </c>
      <c r="CA235">
        <f>IF(AND(Melee!B237=4,Melee!S237="Yes"),1,0)</f>
        <v>0</v>
      </c>
      <c r="CB235">
        <f>IF(AND(Melee!B237=5,Melee!S237="Yes"),1,0)</f>
        <v>0</v>
      </c>
      <c r="CC235">
        <f>IF(AND(Melee!B237=6,Melee!S237="Yes"),1,0)</f>
        <v>0</v>
      </c>
      <c r="CD235">
        <f>IF(AND(Melee!B237=7,Melee!S237="Yes"),1,0)</f>
        <v>0</v>
      </c>
      <c r="CE235">
        <f>IF(AND(Melee!B237=8,Melee!S237="Yes"),1,0)</f>
        <v>0</v>
      </c>
      <c r="CG235">
        <f>IF(AND(Misc!B236=1,Misc!O236="Yes"),1,0)</f>
        <v>0</v>
      </c>
      <c r="CH235">
        <f>IF(AND(Misc!B236=2,Misc!O236="Yes"),1,0)</f>
        <v>0</v>
      </c>
      <c r="CI235">
        <f>IF(AND(Misc!B236=3,Misc!O236="Yes"),1,0)</f>
        <v>0</v>
      </c>
      <c r="CJ235">
        <f>IF(AND(Misc!B236=4,Misc!O236="Yes"),1,0)</f>
        <v>0</v>
      </c>
      <c r="CK235">
        <f>IF(AND(Misc!B236=5,Misc!O236="Yes"),1,0)</f>
        <v>0</v>
      </c>
      <c r="CL235">
        <f>IF(AND(Misc!B236=6,Misc!O236="Yes"),1,0)</f>
        <v>0</v>
      </c>
      <c r="CM235">
        <f>IF(AND(Misc!B236=7,Misc!O236="Yes"),1,0)</f>
        <v>0</v>
      </c>
      <c r="CN235">
        <f>IF(AND(Misc!B236=8,Misc!O236="Yes"),1,0)</f>
        <v>0</v>
      </c>
    </row>
    <row r="236" spans="4:92">
      <c r="D236">
        <f>IF(AND(Handgun!B239=1,Handgun!V239="Yes"),1,0)</f>
        <v>0</v>
      </c>
      <c r="E236">
        <f>IF(AND(Handgun!B239=2,Handgun!V239="Yes"),1,0)</f>
        <v>0</v>
      </c>
      <c r="F236">
        <f>IF(AND(Handgun!B239=3,Handgun!V239="Yes"),1,0)</f>
        <v>0</v>
      </c>
      <c r="G236">
        <f>IF(AND(Handgun!B239=4,Handgun!V239="Yes"),1,0)</f>
        <v>0</v>
      </c>
      <c r="H236">
        <f>IF(AND(Handgun!B239=5,Handgun!V239="Yes"),1,0)</f>
        <v>0</v>
      </c>
      <c r="I236">
        <f>IF(AND(Handgun!B239=6,Handgun!V239="Yes"),1,0)</f>
        <v>0</v>
      </c>
      <c r="J236">
        <f>IF(AND(Handgun!B239=7,Handgun!V239="Yes"),1,0)</f>
        <v>0</v>
      </c>
      <c r="K236">
        <f>IF(AND(Handgun!B239=8,Handgun!V239="Yes"),1,0)</f>
        <v>0</v>
      </c>
      <c r="M236">
        <f>IF(AND(Revolver!B239=1,Revolver!V239="Yes"),1,0)</f>
        <v>0</v>
      </c>
      <c r="N236">
        <f>IF(AND(Revolver!B239=1,Revolver!V239="Yes"),1,0)</f>
        <v>0</v>
      </c>
      <c r="O236">
        <f>IF(AND(Revolver!B239=1,Revolver!V239="Yes"),1,0)</f>
        <v>0</v>
      </c>
      <c r="P236">
        <f>IF(AND(Revolver!B239=1,Revolver!V239="Yes"),1,0)</f>
        <v>0</v>
      </c>
      <c r="Q236">
        <f>IF(AND(Revolver!B239=5,Revolver!V239="Yes"),1,0)</f>
        <v>0</v>
      </c>
      <c r="R236">
        <f>IF(AND(Revolver!B239=6,Revolver!V239="Yes"),1,0)</f>
        <v>0</v>
      </c>
      <c r="S236">
        <f>IF(AND(Revolver!B239=7,Revolver!V239="Yes"),1,0)</f>
        <v>0</v>
      </c>
      <c r="T236">
        <f>IF(AND(Revolver!B239=8,Revolver!V239="Yes"),1,0)</f>
        <v>0</v>
      </c>
      <c r="V236">
        <f>IF(AND(SMG!B240=1,SMG!V240="Yes"),1,0)</f>
        <v>0</v>
      </c>
      <c r="W236">
        <f>IF(AND(SMG!B240=2,SMG!V240="Yes"),1,0)</f>
        <v>0</v>
      </c>
      <c r="X236">
        <f>IF(AND(SMG!B240=3,SMG!V240="Yes"),1,0)</f>
        <v>0</v>
      </c>
      <c r="Y236">
        <f>IF(AND(SMG!B240=4,SMG!V240="Yes"),1,0)</f>
        <v>0</v>
      </c>
      <c r="Z236">
        <f>IF(AND(SMG!B240=5,SMG!V240="Yes"),1,0)</f>
        <v>0</v>
      </c>
      <c r="AA236">
        <f>IF(AND(SMG!B240=6,SMG!V240="Yes"),1,0)</f>
        <v>0</v>
      </c>
      <c r="AB236">
        <f>IF(AND(SMG!B240=7,SMG!V240="Yes"),1,0)</f>
        <v>0</v>
      </c>
      <c r="AC236">
        <f>IF(AND(SMG!B240=8,SMG!V240="Yes"),1,0)</f>
        <v>0</v>
      </c>
      <c r="AE236">
        <f>IF(AND(Rifle!B239=1,Rifle!V239="Yes"),1,0)</f>
        <v>0</v>
      </c>
      <c r="AF236">
        <f>IF(AND(Rifle!B239=2,Rifle!V239="Yes"),1,0)</f>
        <v>0</v>
      </c>
      <c r="AG236">
        <f>IF(AND(Rifle!B239=3,Rifle!V239="Yes"),1,0)</f>
        <v>0</v>
      </c>
      <c r="AH236">
        <f>IF(AND(Rifle!B239=4,Rifle!V239="Yes"),1,0)</f>
        <v>0</v>
      </c>
      <c r="AI236">
        <f>IF(AND(Rifle!B239=5,Rifle!V239="Yes"),1,0)</f>
        <v>0</v>
      </c>
      <c r="AJ236">
        <f>IF(AND(Rifle!B239=6,Rifle!V239="Yes"),1,0)</f>
        <v>0</v>
      </c>
      <c r="AK236">
        <f>IF(AND(Rifle!B239=7,Rifle!V239="Yes"),1,0)</f>
        <v>0</v>
      </c>
      <c r="AL236">
        <f>IF(AND(Rifle!B239=8,Rifle!V239="Yes"),1,0)</f>
        <v>0</v>
      </c>
      <c r="AN236">
        <f>IF(AND('Sniper Rifle'!B239=1,'Sniper Rifle'!V239="Yes"),1,0)</f>
        <v>0</v>
      </c>
      <c r="AO236">
        <f>IF(AND('Sniper Rifle'!B239=2,'Sniper Rifle'!V239="Yes"),1,0)</f>
        <v>0</v>
      </c>
      <c r="AP236">
        <f>IF(AND('Sniper Rifle'!B239=3,'Sniper Rifle'!V239="Yes"),1,0)</f>
        <v>0</v>
      </c>
      <c r="AQ236">
        <f>IF(AND('Sniper Rifle'!B239=4,'Sniper Rifle'!V239="Yes"),1,0)</f>
        <v>0</v>
      </c>
      <c r="AR236">
        <f>IF(AND('Sniper Rifle'!B239=5,'Sniper Rifle'!V239="Yes"),1,0)</f>
        <v>0</v>
      </c>
      <c r="AS236">
        <f>IF(AND('Sniper Rifle'!B239=6,'Sniper Rifle'!V239="Yes"),1,0)</f>
        <v>0</v>
      </c>
      <c r="AT236">
        <f>IF(AND('Sniper Rifle'!B239=7,'Sniper Rifle'!V239="Yes"),1,0)</f>
        <v>0</v>
      </c>
      <c r="AU236">
        <f>IF(AND('Sniper Rifle'!B239=8,'Sniper Rifle'!V239="Yes"),1,0)</f>
        <v>0</v>
      </c>
      <c r="AW236">
        <f>IF(AND('Spacer Rifle'!B239=1,'Spacer Rifle'!V239="Yes"),1,0)</f>
        <v>0</v>
      </c>
      <c r="AX236">
        <f>IF(AND('Spacer Rifle'!B239=2,'Spacer Rifle'!V239="Yes"),1,0)</f>
        <v>0</v>
      </c>
      <c r="AY236">
        <f>IF(AND('Spacer Rifle'!B239=3,'Spacer Rifle'!V239="Yes"),1,0)</f>
        <v>0</v>
      </c>
      <c r="AZ236">
        <f>IF(AND('Spacer Rifle'!B239=4,'Spacer Rifle'!V239="Yes"),1,0)</f>
        <v>0</v>
      </c>
      <c r="BA236">
        <f>IF(AND('Spacer Rifle'!B239=5,'Spacer Rifle'!V239="Yes"),1,0)</f>
        <v>0</v>
      </c>
      <c r="BB236">
        <f>IF(AND('Spacer Rifle'!B239=6,'Spacer Rifle'!V239="Yes"),1,0)</f>
        <v>0</v>
      </c>
      <c r="BC236">
        <f>IF(AND('Spacer Rifle'!B239=7,'Spacer Rifle'!V239="Yes"),1,0)</f>
        <v>0</v>
      </c>
      <c r="BD236">
        <f>IF(AND('Spacer Rifle'!B239=8,'Spacer Rifle'!V239="Yes"),1,0)</f>
        <v>0</v>
      </c>
      <c r="BF236">
        <f>IF(AND(LMG!B240=1,LMG!V240="Yes"),1,0)</f>
        <v>0</v>
      </c>
      <c r="BG236">
        <f>IF(AND(LMG!B240=2,LMG!V240="Yes"),1,0)</f>
        <v>0</v>
      </c>
      <c r="BH236">
        <f>IF(AND(LMG!B240=3,LMG!V240="Yes"),1,0)</f>
        <v>0</v>
      </c>
      <c r="BI236">
        <f>IF(AND(LMG!B240=4,LMG!V240="Yes"),1,0)</f>
        <v>0</v>
      </c>
      <c r="BJ236">
        <f>IF(AND(LMG!B240=5,LMG!V240="Yes"),1,0)</f>
        <v>0</v>
      </c>
      <c r="BK236">
        <f>IF(AND(LMG!B240=6,LMG!V240="Yes"),1,0)</f>
        <v>0</v>
      </c>
      <c r="BL236">
        <f>IF(AND(LMG!B240=7,LMG!V240="Yes"),1,0)</f>
        <v>0</v>
      </c>
      <c r="BM236">
        <f>IF(AND(LMG!B240=8,LMG!V240="Yes"),1,0)</f>
        <v>0</v>
      </c>
      <c r="BO236">
        <f>IF(AND(Shotgun!B240=1,Shotgun!V240="Yes"),1,0)</f>
        <v>0</v>
      </c>
      <c r="BP236">
        <f>IF(AND(Shotgun!B240=2,Shotgun!V240="Yes"),1,0)</f>
        <v>0</v>
      </c>
      <c r="BQ236">
        <f>IF(AND(Shotgun!B240=3,Shotgun!V240="Yes"),1,0)</f>
        <v>0</v>
      </c>
      <c r="BR236">
        <f>IF(AND(Shotgun!B240=4,Shotgun!V240="Yes"),1,0)</f>
        <v>0</v>
      </c>
      <c r="BS236">
        <f>IF(AND(Shotgun!B240=5,Shotgun!V240="Yes"),1,0)</f>
        <v>0</v>
      </c>
      <c r="BT236">
        <f>IF(AND(Shotgun!B240=6,Shotgun!V240="Yes"),1,0)</f>
        <v>0</v>
      </c>
      <c r="BU236">
        <f>IF(AND(Shotgun!B240=7,Shotgun!V240="Yes"),1,0)</f>
        <v>0</v>
      </c>
      <c r="BV236">
        <f>IF(AND(Shotgun!B240=8,Shotgun!V240="Yes"),1,0)</f>
        <v>0</v>
      </c>
      <c r="BX236">
        <f>IF(AND(Melee!B238=1,Melee!S238="Yes"),1,0)</f>
        <v>0</v>
      </c>
      <c r="BY236">
        <f>IF(AND(Melee!B238=2,Melee!S238="Yes"),1,0)</f>
        <v>0</v>
      </c>
      <c r="BZ236">
        <f>IF(AND(Melee!B238=3,Melee!S238="Yes"),1,0)</f>
        <v>0</v>
      </c>
      <c r="CA236">
        <f>IF(AND(Melee!B238=4,Melee!S238="Yes"),1,0)</f>
        <v>0</v>
      </c>
      <c r="CB236">
        <f>IF(AND(Melee!B238=5,Melee!S238="Yes"),1,0)</f>
        <v>0</v>
      </c>
      <c r="CC236">
        <f>IF(AND(Melee!B238=6,Melee!S238="Yes"),1,0)</f>
        <v>0</v>
      </c>
      <c r="CD236">
        <f>IF(AND(Melee!B238=7,Melee!S238="Yes"),1,0)</f>
        <v>0</v>
      </c>
      <c r="CE236">
        <f>IF(AND(Melee!B238=8,Melee!S238="Yes"),1,0)</f>
        <v>0</v>
      </c>
      <c r="CG236">
        <f>IF(AND(Misc!B237=1,Misc!O237="Yes"),1,0)</f>
        <v>0</v>
      </c>
      <c r="CH236">
        <f>IF(AND(Misc!B237=2,Misc!O237="Yes"),1,0)</f>
        <v>0</v>
      </c>
      <c r="CI236">
        <f>IF(AND(Misc!B237=3,Misc!O237="Yes"),1,0)</f>
        <v>0</v>
      </c>
      <c r="CJ236">
        <f>IF(AND(Misc!B237=4,Misc!O237="Yes"),1,0)</f>
        <v>0</v>
      </c>
      <c r="CK236">
        <f>IF(AND(Misc!B237=5,Misc!O237="Yes"),1,0)</f>
        <v>0</v>
      </c>
      <c r="CL236">
        <f>IF(AND(Misc!B237=6,Misc!O237="Yes"),1,0)</f>
        <v>0</v>
      </c>
      <c r="CM236">
        <f>IF(AND(Misc!B237=7,Misc!O237="Yes"),1,0)</f>
        <v>0</v>
      </c>
      <c r="CN236">
        <f>IF(AND(Misc!B237=8,Misc!O237="Yes"),1,0)</f>
        <v>0</v>
      </c>
    </row>
    <row r="237" spans="4:92">
      <c r="D237">
        <f>IF(AND(Handgun!B240=1,Handgun!V240="Yes"),1,0)</f>
        <v>0</v>
      </c>
      <c r="E237">
        <f>IF(AND(Handgun!B240=2,Handgun!V240="Yes"),1,0)</f>
        <v>0</v>
      </c>
      <c r="F237">
        <f>IF(AND(Handgun!B240=3,Handgun!V240="Yes"),1,0)</f>
        <v>0</v>
      </c>
      <c r="G237">
        <f>IF(AND(Handgun!B240=4,Handgun!V240="Yes"),1,0)</f>
        <v>0</v>
      </c>
      <c r="H237">
        <f>IF(AND(Handgun!B240=5,Handgun!V240="Yes"),1,0)</f>
        <v>0</v>
      </c>
      <c r="I237">
        <f>IF(AND(Handgun!B240=6,Handgun!V240="Yes"),1,0)</f>
        <v>0</v>
      </c>
      <c r="J237">
        <f>IF(AND(Handgun!B240=7,Handgun!V240="Yes"),1,0)</f>
        <v>0</v>
      </c>
      <c r="K237">
        <f>IF(AND(Handgun!B240=8,Handgun!V240="Yes"),1,0)</f>
        <v>0</v>
      </c>
      <c r="M237">
        <f>IF(AND(Revolver!B240=1,Revolver!V240="Yes"),1,0)</f>
        <v>0</v>
      </c>
      <c r="N237">
        <f>IF(AND(Revolver!B240=1,Revolver!V240="Yes"),1,0)</f>
        <v>0</v>
      </c>
      <c r="O237">
        <f>IF(AND(Revolver!B240=1,Revolver!V240="Yes"),1,0)</f>
        <v>0</v>
      </c>
      <c r="P237">
        <f>IF(AND(Revolver!B240=1,Revolver!V240="Yes"),1,0)</f>
        <v>0</v>
      </c>
      <c r="Q237">
        <f>IF(AND(Revolver!B240=5,Revolver!V240="Yes"),1,0)</f>
        <v>0</v>
      </c>
      <c r="R237">
        <f>IF(AND(Revolver!B240=6,Revolver!V240="Yes"),1,0)</f>
        <v>0</v>
      </c>
      <c r="S237">
        <f>IF(AND(Revolver!B240=7,Revolver!V240="Yes"),1,0)</f>
        <v>0</v>
      </c>
      <c r="T237">
        <f>IF(AND(Revolver!B240=8,Revolver!V240="Yes"),1,0)</f>
        <v>0</v>
      </c>
      <c r="V237">
        <f>IF(AND(SMG!B241=1,SMG!V241="Yes"),1,0)</f>
        <v>0</v>
      </c>
      <c r="W237">
        <f>IF(AND(SMG!B241=2,SMG!V241="Yes"),1,0)</f>
        <v>0</v>
      </c>
      <c r="X237">
        <f>IF(AND(SMG!B241=3,SMG!V241="Yes"),1,0)</f>
        <v>0</v>
      </c>
      <c r="Y237">
        <f>IF(AND(SMG!B241=4,SMG!V241="Yes"),1,0)</f>
        <v>0</v>
      </c>
      <c r="Z237">
        <f>IF(AND(SMG!B241=5,SMG!V241="Yes"),1,0)</f>
        <v>0</v>
      </c>
      <c r="AA237">
        <f>IF(AND(SMG!B241=6,SMG!V241="Yes"),1,0)</f>
        <v>0</v>
      </c>
      <c r="AB237">
        <f>IF(AND(SMG!B241=7,SMG!V241="Yes"),1,0)</f>
        <v>0</v>
      </c>
      <c r="AC237">
        <f>IF(AND(SMG!B241=8,SMG!V241="Yes"),1,0)</f>
        <v>0</v>
      </c>
      <c r="AE237">
        <f>IF(AND(Rifle!B240=1,Rifle!V240="Yes"),1,0)</f>
        <v>0</v>
      </c>
      <c r="AF237">
        <f>IF(AND(Rifle!B240=2,Rifle!V240="Yes"),1,0)</f>
        <v>0</v>
      </c>
      <c r="AG237">
        <f>IF(AND(Rifle!B240=3,Rifle!V240="Yes"),1,0)</f>
        <v>0</v>
      </c>
      <c r="AH237">
        <f>IF(AND(Rifle!B240=4,Rifle!V240="Yes"),1,0)</f>
        <v>0</v>
      </c>
      <c r="AI237">
        <f>IF(AND(Rifle!B240=5,Rifle!V240="Yes"),1,0)</f>
        <v>0</v>
      </c>
      <c r="AJ237">
        <f>IF(AND(Rifle!B240=6,Rifle!V240="Yes"),1,0)</f>
        <v>0</v>
      </c>
      <c r="AK237">
        <f>IF(AND(Rifle!B240=7,Rifle!V240="Yes"),1,0)</f>
        <v>0</v>
      </c>
      <c r="AL237">
        <f>IF(AND(Rifle!B240=8,Rifle!V240="Yes"),1,0)</f>
        <v>0</v>
      </c>
      <c r="AN237">
        <f>IF(AND('Sniper Rifle'!B240=1,'Sniper Rifle'!V240="Yes"),1,0)</f>
        <v>0</v>
      </c>
      <c r="AO237">
        <f>IF(AND('Sniper Rifle'!B240=2,'Sniper Rifle'!V240="Yes"),1,0)</f>
        <v>0</v>
      </c>
      <c r="AP237">
        <f>IF(AND('Sniper Rifle'!B240=3,'Sniper Rifle'!V240="Yes"),1,0)</f>
        <v>0</v>
      </c>
      <c r="AQ237">
        <f>IF(AND('Sniper Rifle'!B240=4,'Sniper Rifle'!V240="Yes"),1,0)</f>
        <v>0</v>
      </c>
      <c r="AR237">
        <f>IF(AND('Sniper Rifle'!B240=5,'Sniper Rifle'!V240="Yes"),1,0)</f>
        <v>0</v>
      </c>
      <c r="AS237">
        <f>IF(AND('Sniper Rifle'!B240=6,'Sniper Rifle'!V240="Yes"),1,0)</f>
        <v>0</v>
      </c>
      <c r="AT237">
        <f>IF(AND('Sniper Rifle'!B240=7,'Sniper Rifle'!V240="Yes"),1,0)</f>
        <v>0</v>
      </c>
      <c r="AU237">
        <f>IF(AND('Sniper Rifle'!B240=8,'Sniper Rifle'!V240="Yes"),1,0)</f>
        <v>0</v>
      </c>
      <c r="AW237">
        <f>IF(AND('Spacer Rifle'!B240=1,'Spacer Rifle'!V240="Yes"),1,0)</f>
        <v>0</v>
      </c>
      <c r="AX237">
        <f>IF(AND('Spacer Rifle'!B240=2,'Spacer Rifle'!V240="Yes"),1,0)</f>
        <v>0</v>
      </c>
      <c r="AY237">
        <f>IF(AND('Spacer Rifle'!B240=3,'Spacer Rifle'!V240="Yes"),1,0)</f>
        <v>0</v>
      </c>
      <c r="AZ237">
        <f>IF(AND('Spacer Rifle'!B240=4,'Spacer Rifle'!V240="Yes"),1,0)</f>
        <v>0</v>
      </c>
      <c r="BA237">
        <f>IF(AND('Spacer Rifle'!B240=5,'Spacer Rifle'!V240="Yes"),1,0)</f>
        <v>0</v>
      </c>
      <c r="BB237">
        <f>IF(AND('Spacer Rifle'!B240=6,'Spacer Rifle'!V240="Yes"),1,0)</f>
        <v>0</v>
      </c>
      <c r="BC237">
        <f>IF(AND('Spacer Rifle'!B240=7,'Spacer Rifle'!V240="Yes"),1,0)</f>
        <v>0</v>
      </c>
      <c r="BD237">
        <f>IF(AND('Spacer Rifle'!B240=8,'Spacer Rifle'!V240="Yes"),1,0)</f>
        <v>0</v>
      </c>
      <c r="BF237">
        <f>IF(AND(LMG!B241=1,LMG!V241="Yes"),1,0)</f>
        <v>0</v>
      </c>
      <c r="BG237">
        <f>IF(AND(LMG!B241=2,LMG!V241="Yes"),1,0)</f>
        <v>0</v>
      </c>
      <c r="BH237">
        <f>IF(AND(LMG!B241=3,LMG!V241="Yes"),1,0)</f>
        <v>0</v>
      </c>
      <c r="BI237">
        <f>IF(AND(LMG!B241=4,LMG!V241="Yes"),1,0)</f>
        <v>0</v>
      </c>
      <c r="BJ237">
        <f>IF(AND(LMG!B241=5,LMG!V241="Yes"),1,0)</f>
        <v>0</v>
      </c>
      <c r="BK237">
        <f>IF(AND(LMG!B241=6,LMG!V241="Yes"),1,0)</f>
        <v>0</v>
      </c>
      <c r="BL237">
        <f>IF(AND(LMG!B241=7,LMG!V241="Yes"),1,0)</f>
        <v>0</v>
      </c>
      <c r="BM237">
        <f>IF(AND(LMG!B241=8,LMG!V241="Yes"),1,0)</f>
        <v>0</v>
      </c>
      <c r="BO237">
        <f>IF(AND(Shotgun!B241=1,Shotgun!V241="Yes"),1,0)</f>
        <v>0</v>
      </c>
      <c r="BP237">
        <f>IF(AND(Shotgun!B241=2,Shotgun!V241="Yes"),1,0)</f>
        <v>0</v>
      </c>
      <c r="BQ237">
        <f>IF(AND(Shotgun!B241=3,Shotgun!V241="Yes"),1,0)</f>
        <v>0</v>
      </c>
      <c r="BR237">
        <f>IF(AND(Shotgun!B241=4,Shotgun!V241="Yes"),1,0)</f>
        <v>0</v>
      </c>
      <c r="BS237">
        <f>IF(AND(Shotgun!B241=5,Shotgun!V241="Yes"),1,0)</f>
        <v>0</v>
      </c>
      <c r="BT237">
        <f>IF(AND(Shotgun!B241=6,Shotgun!V241="Yes"),1,0)</f>
        <v>0</v>
      </c>
      <c r="BU237">
        <f>IF(AND(Shotgun!B241=7,Shotgun!V241="Yes"),1,0)</f>
        <v>0</v>
      </c>
      <c r="BV237">
        <f>IF(AND(Shotgun!B241=8,Shotgun!V241="Yes"),1,0)</f>
        <v>0</v>
      </c>
      <c r="BX237">
        <f>IF(AND(Melee!B239=1,Melee!S239="Yes"),1,0)</f>
        <v>0</v>
      </c>
      <c r="BY237">
        <f>IF(AND(Melee!B239=2,Melee!S239="Yes"),1,0)</f>
        <v>0</v>
      </c>
      <c r="BZ237">
        <f>IF(AND(Melee!B239=3,Melee!S239="Yes"),1,0)</f>
        <v>0</v>
      </c>
      <c r="CA237">
        <f>IF(AND(Melee!B239=4,Melee!S239="Yes"),1,0)</f>
        <v>0</v>
      </c>
      <c r="CB237">
        <f>IF(AND(Melee!B239=5,Melee!S239="Yes"),1,0)</f>
        <v>0</v>
      </c>
      <c r="CC237">
        <f>IF(AND(Melee!B239=6,Melee!S239="Yes"),1,0)</f>
        <v>0</v>
      </c>
      <c r="CD237">
        <f>IF(AND(Melee!B239=7,Melee!S239="Yes"),1,0)</f>
        <v>0</v>
      </c>
      <c r="CE237">
        <f>IF(AND(Melee!B239=8,Melee!S239="Yes"),1,0)</f>
        <v>0</v>
      </c>
      <c r="CG237">
        <f>IF(AND(Misc!B238=1,Misc!O238="Yes"),1,0)</f>
        <v>0</v>
      </c>
      <c r="CH237">
        <f>IF(AND(Misc!B238=2,Misc!O238="Yes"),1,0)</f>
        <v>0</v>
      </c>
      <c r="CI237">
        <f>IF(AND(Misc!B238=3,Misc!O238="Yes"),1,0)</f>
        <v>0</v>
      </c>
      <c r="CJ237">
        <f>IF(AND(Misc!B238=4,Misc!O238="Yes"),1,0)</f>
        <v>0</v>
      </c>
      <c r="CK237">
        <f>IF(AND(Misc!B238=5,Misc!O238="Yes"),1,0)</f>
        <v>0</v>
      </c>
      <c r="CL237">
        <f>IF(AND(Misc!B238=6,Misc!O238="Yes"),1,0)</f>
        <v>0</v>
      </c>
      <c r="CM237">
        <f>IF(AND(Misc!B238=7,Misc!O238="Yes"),1,0)</f>
        <v>0</v>
      </c>
      <c r="CN237">
        <f>IF(AND(Misc!B238=8,Misc!O238="Yes"),1,0)</f>
        <v>0</v>
      </c>
    </row>
    <row r="238" spans="4:92">
      <c r="D238">
        <f>IF(AND(Handgun!B241=1,Handgun!V241="Yes"),1,0)</f>
        <v>0</v>
      </c>
      <c r="E238">
        <f>IF(AND(Handgun!B241=2,Handgun!V241="Yes"),1,0)</f>
        <v>0</v>
      </c>
      <c r="F238">
        <f>IF(AND(Handgun!B241=3,Handgun!V241="Yes"),1,0)</f>
        <v>0</v>
      </c>
      <c r="G238">
        <f>IF(AND(Handgun!B241=4,Handgun!V241="Yes"),1,0)</f>
        <v>0</v>
      </c>
      <c r="H238">
        <f>IF(AND(Handgun!B241=5,Handgun!V241="Yes"),1,0)</f>
        <v>0</v>
      </c>
      <c r="I238">
        <f>IF(AND(Handgun!B241=6,Handgun!V241="Yes"),1,0)</f>
        <v>0</v>
      </c>
      <c r="J238">
        <f>IF(AND(Handgun!B241=7,Handgun!V241="Yes"),1,0)</f>
        <v>0</v>
      </c>
      <c r="K238">
        <f>IF(AND(Handgun!B241=8,Handgun!V241="Yes"),1,0)</f>
        <v>0</v>
      </c>
      <c r="M238">
        <f>IF(AND(Revolver!B241=1,Revolver!V241="Yes"),1,0)</f>
        <v>0</v>
      </c>
      <c r="N238">
        <f>IF(AND(Revolver!B241=1,Revolver!V241="Yes"),1,0)</f>
        <v>0</v>
      </c>
      <c r="O238">
        <f>IF(AND(Revolver!B241=1,Revolver!V241="Yes"),1,0)</f>
        <v>0</v>
      </c>
      <c r="P238">
        <f>IF(AND(Revolver!B241=1,Revolver!V241="Yes"),1,0)</f>
        <v>0</v>
      </c>
      <c r="Q238">
        <f>IF(AND(Revolver!B241=5,Revolver!V241="Yes"),1,0)</f>
        <v>0</v>
      </c>
      <c r="R238">
        <f>IF(AND(Revolver!B241=6,Revolver!V241="Yes"),1,0)</f>
        <v>0</v>
      </c>
      <c r="S238">
        <f>IF(AND(Revolver!B241=7,Revolver!V241="Yes"),1,0)</f>
        <v>0</v>
      </c>
      <c r="T238">
        <f>IF(AND(Revolver!B241=8,Revolver!V241="Yes"),1,0)</f>
        <v>0</v>
      </c>
      <c r="V238">
        <f>IF(AND(SMG!B242=1,SMG!V242="Yes"),1,0)</f>
        <v>0</v>
      </c>
      <c r="W238">
        <f>IF(AND(SMG!B242=2,SMG!V242="Yes"),1,0)</f>
        <v>0</v>
      </c>
      <c r="X238">
        <f>IF(AND(SMG!B242=3,SMG!V242="Yes"),1,0)</f>
        <v>0</v>
      </c>
      <c r="Y238">
        <f>IF(AND(SMG!B242=4,SMG!V242="Yes"),1,0)</f>
        <v>0</v>
      </c>
      <c r="Z238">
        <f>IF(AND(SMG!B242=5,SMG!V242="Yes"),1,0)</f>
        <v>0</v>
      </c>
      <c r="AA238">
        <f>IF(AND(SMG!B242=6,SMG!V242="Yes"),1,0)</f>
        <v>0</v>
      </c>
      <c r="AB238">
        <f>IF(AND(SMG!B242=7,SMG!V242="Yes"),1,0)</f>
        <v>0</v>
      </c>
      <c r="AC238">
        <f>IF(AND(SMG!B242=8,SMG!V242="Yes"),1,0)</f>
        <v>0</v>
      </c>
      <c r="AE238">
        <f>IF(AND(Rifle!B241=1,Rifle!V241="Yes"),1,0)</f>
        <v>0</v>
      </c>
      <c r="AF238">
        <f>IF(AND(Rifle!B241=2,Rifle!V241="Yes"),1,0)</f>
        <v>0</v>
      </c>
      <c r="AG238">
        <f>IF(AND(Rifle!B241=3,Rifle!V241="Yes"),1,0)</f>
        <v>0</v>
      </c>
      <c r="AH238">
        <f>IF(AND(Rifle!B241=4,Rifle!V241="Yes"),1,0)</f>
        <v>0</v>
      </c>
      <c r="AI238">
        <f>IF(AND(Rifle!B241=5,Rifle!V241="Yes"),1,0)</f>
        <v>0</v>
      </c>
      <c r="AJ238">
        <f>IF(AND(Rifle!B241=6,Rifle!V241="Yes"),1,0)</f>
        <v>0</v>
      </c>
      <c r="AK238">
        <f>IF(AND(Rifle!B241=7,Rifle!V241="Yes"),1,0)</f>
        <v>0</v>
      </c>
      <c r="AL238">
        <f>IF(AND(Rifle!B241=8,Rifle!V241="Yes"),1,0)</f>
        <v>0</v>
      </c>
      <c r="AN238">
        <f>IF(AND('Sniper Rifle'!B241=1,'Sniper Rifle'!V241="Yes"),1,0)</f>
        <v>0</v>
      </c>
      <c r="AO238">
        <f>IF(AND('Sniper Rifle'!B241=2,'Sniper Rifle'!V241="Yes"),1,0)</f>
        <v>0</v>
      </c>
      <c r="AP238">
        <f>IF(AND('Sniper Rifle'!B241=3,'Sniper Rifle'!V241="Yes"),1,0)</f>
        <v>0</v>
      </c>
      <c r="AQ238">
        <f>IF(AND('Sniper Rifle'!B241=4,'Sniper Rifle'!V241="Yes"),1,0)</f>
        <v>0</v>
      </c>
      <c r="AR238">
        <f>IF(AND('Sniper Rifle'!B241=5,'Sniper Rifle'!V241="Yes"),1,0)</f>
        <v>0</v>
      </c>
      <c r="AS238">
        <f>IF(AND('Sniper Rifle'!B241=6,'Sniper Rifle'!V241="Yes"),1,0)</f>
        <v>0</v>
      </c>
      <c r="AT238">
        <f>IF(AND('Sniper Rifle'!B241=7,'Sniper Rifle'!V241="Yes"),1,0)</f>
        <v>0</v>
      </c>
      <c r="AU238">
        <f>IF(AND('Sniper Rifle'!B241=8,'Sniper Rifle'!V241="Yes"),1,0)</f>
        <v>0</v>
      </c>
      <c r="AW238">
        <f>IF(AND('Spacer Rifle'!B241=1,'Spacer Rifle'!V241="Yes"),1,0)</f>
        <v>0</v>
      </c>
      <c r="AX238">
        <f>IF(AND('Spacer Rifle'!B241=2,'Spacer Rifle'!V241="Yes"),1,0)</f>
        <v>0</v>
      </c>
      <c r="AY238">
        <f>IF(AND('Spacer Rifle'!B241=3,'Spacer Rifle'!V241="Yes"),1,0)</f>
        <v>0</v>
      </c>
      <c r="AZ238">
        <f>IF(AND('Spacer Rifle'!B241=4,'Spacer Rifle'!V241="Yes"),1,0)</f>
        <v>0</v>
      </c>
      <c r="BA238">
        <f>IF(AND('Spacer Rifle'!B241=5,'Spacer Rifle'!V241="Yes"),1,0)</f>
        <v>0</v>
      </c>
      <c r="BB238">
        <f>IF(AND('Spacer Rifle'!B241=6,'Spacer Rifle'!V241="Yes"),1,0)</f>
        <v>0</v>
      </c>
      <c r="BC238">
        <f>IF(AND('Spacer Rifle'!B241=7,'Spacer Rifle'!V241="Yes"),1,0)</f>
        <v>0</v>
      </c>
      <c r="BD238">
        <f>IF(AND('Spacer Rifle'!B241=8,'Spacer Rifle'!V241="Yes"),1,0)</f>
        <v>0</v>
      </c>
      <c r="BF238">
        <f>IF(AND(LMG!B242=1,LMG!V242="Yes"),1,0)</f>
        <v>0</v>
      </c>
      <c r="BG238">
        <f>IF(AND(LMG!B242=2,LMG!V242="Yes"),1,0)</f>
        <v>0</v>
      </c>
      <c r="BH238">
        <f>IF(AND(LMG!B242=3,LMG!V242="Yes"),1,0)</f>
        <v>0</v>
      </c>
      <c r="BI238">
        <f>IF(AND(LMG!B242=4,LMG!V242="Yes"),1,0)</f>
        <v>0</v>
      </c>
      <c r="BJ238">
        <f>IF(AND(LMG!B242=5,LMG!V242="Yes"),1,0)</f>
        <v>0</v>
      </c>
      <c r="BK238">
        <f>IF(AND(LMG!B242=6,LMG!V242="Yes"),1,0)</f>
        <v>0</v>
      </c>
      <c r="BL238">
        <f>IF(AND(LMG!B242=7,LMG!V242="Yes"),1,0)</f>
        <v>0</v>
      </c>
      <c r="BM238">
        <f>IF(AND(LMG!B242=8,LMG!V242="Yes"),1,0)</f>
        <v>0</v>
      </c>
      <c r="BO238">
        <f>IF(AND(Shotgun!B242=1,Shotgun!V242="Yes"),1,0)</f>
        <v>0</v>
      </c>
      <c r="BP238">
        <f>IF(AND(Shotgun!B242=2,Shotgun!V242="Yes"),1,0)</f>
        <v>0</v>
      </c>
      <c r="BQ238">
        <f>IF(AND(Shotgun!B242=3,Shotgun!V242="Yes"),1,0)</f>
        <v>0</v>
      </c>
      <c r="BR238">
        <f>IF(AND(Shotgun!B242=4,Shotgun!V242="Yes"),1,0)</f>
        <v>0</v>
      </c>
      <c r="BS238">
        <f>IF(AND(Shotgun!B242=5,Shotgun!V242="Yes"),1,0)</f>
        <v>0</v>
      </c>
      <c r="BT238">
        <f>IF(AND(Shotgun!B242=6,Shotgun!V242="Yes"),1,0)</f>
        <v>0</v>
      </c>
      <c r="BU238">
        <f>IF(AND(Shotgun!B242=7,Shotgun!V242="Yes"),1,0)</f>
        <v>0</v>
      </c>
      <c r="BV238">
        <f>IF(AND(Shotgun!B242=8,Shotgun!V242="Yes"),1,0)</f>
        <v>0</v>
      </c>
      <c r="BX238">
        <f>IF(AND(Melee!B240=1,Melee!S240="Yes"),1,0)</f>
        <v>0</v>
      </c>
      <c r="BY238">
        <f>IF(AND(Melee!B240=2,Melee!S240="Yes"),1,0)</f>
        <v>0</v>
      </c>
      <c r="BZ238">
        <f>IF(AND(Melee!B240=3,Melee!S240="Yes"),1,0)</f>
        <v>0</v>
      </c>
      <c r="CA238">
        <f>IF(AND(Melee!B240=4,Melee!S240="Yes"),1,0)</f>
        <v>0</v>
      </c>
      <c r="CB238">
        <f>IF(AND(Melee!B240=5,Melee!S240="Yes"),1,0)</f>
        <v>0</v>
      </c>
      <c r="CC238">
        <f>IF(AND(Melee!B240=6,Melee!S240="Yes"),1,0)</f>
        <v>0</v>
      </c>
      <c r="CD238">
        <f>IF(AND(Melee!B240=7,Melee!S240="Yes"),1,0)</f>
        <v>0</v>
      </c>
      <c r="CE238">
        <f>IF(AND(Melee!B240=8,Melee!S240="Yes"),1,0)</f>
        <v>0</v>
      </c>
      <c r="CG238">
        <f>IF(AND(Misc!B239=1,Misc!O239="Yes"),1,0)</f>
        <v>0</v>
      </c>
      <c r="CH238">
        <f>IF(AND(Misc!B239=2,Misc!O239="Yes"),1,0)</f>
        <v>0</v>
      </c>
      <c r="CI238">
        <f>IF(AND(Misc!B239=3,Misc!O239="Yes"),1,0)</f>
        <v>0</v>
      </c>
      <c r="CJ238">
        <f>IF(AND(Misc!B239=4,Misc!O239="Yes"),1,0)</f>
        <v>0</v>
      </c>
      <c r="CK238">
        <f>IF(AND(Misc!B239=5,Misc!O239="Yes"),1,0)</f>
        <v>0</v>
      </c>
      <c r="CL238">
        <f>IF(AND(Misc!B239=6,Misc!O239="Yes"),1,0)</f>
        <v>0</v>
      </c>
      <c r="CM238">
        <f>IF(AND(Misc!B239=7,Misc!O239="Yes"),1,0)</f>
        <v>0</v>
      </c>
      <c r="CN238">
        <f>IF(AND(Misc!B239=8,Misc!O239="Yes"),1,0)</f>
        <v>0</v>
      </c>
    </row>
    <row r="239" spans="4:92">
      <c r="D239">
        <f>IF(AND(Handgun!B242=1,Handgun!V242="Yes"),1,0)</f>
        <v>0</v>
      </c>
      <c r="E239">
        <f>IF(AND(Handgun!B242=2,Handgun!V242="Yes"),1,0)</f>
        <v>0</v>
      </c>
      <c r="F239">
        <f>IF(AND(Handgun!B242=3,Handgun!V242="Yes"),1,0)</f>
        <v>0</v>
      </c>
      <c r="G239">
        <f>IF(AND(Handgun!B242=4,Handgun!V242="Yes"),1,0)</f>
        <v>0</v>
      </c>
      <c r="H239">
        <f>IF(AND(Handgun!B242=5,Handgun!V242="Yes"),1,0)</f>
        <v>0</v>
      </c>
      <c r="I239">
        <f>IF(AND(Handgun!B242=6,Handgun!V242="Yes"),1,0)</f>
        <v>0</v>
      </c>
      <c r="J239">
        <f>IF(AND(Handgun!B242=7,Handgun!V242="Yes"),1,0)</f>
        <v>0</v>
      </c>
      <c r="K239">
        <f>IF(AND(Handgun!B242=8,Handgun!V242="Yes"),1,0)</f>
        <v>0</v>
      </c>
      <c r="M239">
        <f>IF(AND(Revolver!B242=1,Revolver!V242="Yes"),1,0)</f>
        <v>0</v>
      </c>
      <c r="N239">
        <f>IF(AND(Revolver!B242=1,Revolver!V242="Yes"),1,0)</f>
        <v>0</v>
      </c>
      <c r="O239">
        <f>IF(AND(Revolver!B242=1,Revolver!V242="Yes"),1,0)</f>
        <v>0</v>
      </c>
      <c r="P239">
        <f>IF(AND(Revolver!B242=1,Revolver!V242="Yes"),1,0)</f>
        <v>0</v>
      </c>
      <c r="Q239">
        <f>IF(AND(Revolver!B242=5,Revolver!V242="Yes"),1,0)</f>
        <v>0</v>
      </c>
      <c r="R239">
        <f>IF(AND(Revolver!B242=6,Revolver!V242="Yes"),1,0)</f>
        <v>0</v>
      </c>
      <c r="S239">
        <f>IF(AND(Revolver!B242=7,Revolver!V242="Yes"),1,0)</f>
        <v>0</v>
      </c>
      <c r="T239">
        <f>IF(AND(Revolver!B242=8,Revolver!V242="Yes"),1,0)</f>
        <v>0</v>
      </c>
      <c r="V239">
        <f>IF(AND(SMG!B243=1,SMG!V243="Yes"),1,0)</f>
        <v>0</v>
      </c>
      <c r="W239">
        <f>IF(AND(SMG!B243=2,SMG!V243="Yes"),1,0)</f>
        <v>0</v>
      </c>
      <c r="X239">
        <f>IF(AND(SMG!B243=3,SMG!V243="Yes"),1,0)</f>
        <v>0</v>
      </c>
      <c r="Y239">
        <f>IF(AND(SMG!B243=4,SMG!V243="Yes"),1,0)</f>
        <v>0</v>
      </c>
      <c r="Z239">
        <f>IF(AND(SMG!B243=5,SMG!V243="Yes"),1,0)</f>
        <v>0</v>
      </c>
      <c r="AA239">
        <f>IF(AND(SMG!B243=6,SMG!V243="Yes"),1,0)</f>
        <v>0</v>
      </c>
      <c r="AB239">
        <f>IF(AND(SMG!B243=7,SMG!V243="Yes"),1,0)</f>
        <v>0</v>
      </c>
      <c r="AC239">
        <f>IF(AND(SMG!B243=8,SMG!V243="Yes"),1,0)</f>
        <v>0</v>
      </c>
      <c r="AE239">
        <f>IF(AND(Rifle!B242=1,Rifle!V242="Yes"),1,0)</f>
        <v>0</v>
      </c>
      <c r="AF239">
        <f>IF(AND(Rifle!B242=2,Rifle!V242="Yes"),1,0)</f>
        <v>0</v>
      </c>
      <c r="AG239">
        <f>IF(AND(Rifle!B242=3,Rifle!V242="Yes"),1,0)</f>
        <v>0</v>
      </c>
      <c r="AH239">
        <f>IF(AND(Rifle!B242=4,Rifle!V242="Yes"),1,0)</f>
        <v>0</v>
      </c>
      <c r="AI239">
        <f>IF(AND(Rifle!B242=5,Rifle!V242="Yes"),1,0)</f>
        <v>0</v>
      </c>
      <c r="AJ239">
        <f>IF(AND(Rifle!B242=6,Rifle!V242="Yes"),1,0)</f>
        <v>0</v>
      </c>
      <c r="AK239">
        <f>IF(AND(Rifle!B242=7,Rifle!V242="Yes"),1,0)</f>
        <v>0</v>
      </c>
      <c r="AL239">
        <f>IF(AND(Rifle!B242=8,Rifle!V242="Yes"),1,0)</f>
        <v>0</v>
      </c>
      <c r="AN239">
        <f>IF(AND('Sniper Rifle'!B242=1,'Sniper Rifle'!V242="Yes"),1,0)</f>
        <v>0</v>
      </c>
      <c r="AO239">
        <f>IF(AND('Sniper Rifle'!B242=2,'Sniper Rifle'!V242="Yes"),1,0)</f>
        <v>0</v>
      </c>
      <c r="AP239">
        <f>IF(AND('Sniper Rifle'!B242=3,'Sniper Rifle'!V242="Yes"),1,0)</f>
        <v>0</v>
      </c>
      <c r="AQ239">
        <f>IF(AND('Sniper Rifle'!B242=4,'Sniper Rifle'!V242="Yes"),1,0)</f>
        <v>0</v>
      </c>
      <c r="AR239">
        <f>IF(AND('Sniper Rifle'!B242=5,'Sniper Rifle'!V242="Yes"),1,0)</f>
        <v>0</v>
      </c>
      <c r="AS239">
        <f>IF(AND('Sniper Rifle'!B242=6,'Sniper Rifle'!V242="Yes"),1,0)</f>
        <v>0</v>
      </c>
      <c r="AT239">
        <f>IF(AND('Sniper Rifle'!B242=7,'Sniper Rifle'!V242="Yes"),1,0)</f>
        <v>0</v>
      </c>
      <c r="AU239">
        <f>IF(AND('Sniper Rifle'!B242=8,'Sniper Rifle'!V242="Yes"),1,0)</f>
        <v>0</v>
      </c>
      <c r="AW239">
        <f>IF(AND('Spacer Rifle'!B242=1,'Spacer Rifle'!V242="Yes"),1,0)</f>
        <v>0</v>
      </c>
      <c r="AX239">
        <f>IF(AND('Spacer Rifle'!B242=2,'Spacer Rifle'!V242="Yes"),1,0)</f>
        <v>0</v>
      </c>
      <c r="AY239">
        <f>IF(AND('Spacer Rifle'!B242=3,'Spacer Rifle'!V242="Yes"),1,0)</f>
        <v>0</v>
      </c>
      <c r="AZ239">
        <f>IF(AND('Spacer Rifle'!B242=4,'Spacer Rifle'!V242="Yes"),1,0)</f>
        <v>0</v>
      </c>
      <c r="BA239">
        <f>IF(AND('Spacer Rifle'!B242=5,'Spacer Rifle'!V242="Yes"),1,0)</f>
        <v>0</v>
      </c>
      <c r="BB239">
        <f>IF(AND('Spacer Rifle'!B242=6,'Spacer Rifle'!V242="Yes"),1,0)</f>
        <v>0</v>
      </c>
      <c r="BC239">
        <f>IF(AND('Spacer Rifle'!B242=7,'Spacer Rifle'!V242="Yes"),1,0)</f>
        <v>0</v>
      </c>
      <c r="BD239">
        <f>IF(AND('Spacer Rifle'!B242=8,'Spacer Rifle'!V242="Yes"),1,0)</f>
        <v>0</v>
      </c>
      <c r="BF239">
        <f>IF(AND(LMG!B243=1,LMG!V243="Yes"),1,0)</f>
        <v>0</v>
      </c>
      <c r="BG239">
        <f>IF(AND(LMG!B243=2,LMG!V243="Yes"),1,0)</f>
        <v>0</v>
      </c>
      <c r="BH239">
        <f>IF(AND(LMG!B243=3,LMG!V243="Yes"),1,0)</f>
        <v>0</v>
      </c>
      <c r="BI239">
        <f>IF(AND(LMG!B243=4,LMG!V243="Yes"),1,0)</f>
        <v>0</v>
      </c>
      <c r="BJ239">
        <f>IF(AND(LMG!B243=5,LMG!V243="Yes"),1,0)</f>
        <v>0</v>
      </c>
      <c r="BK239">
        <f>IF(AND(LMG!B243=6,LMG!V243="Yes"),1,0)</f>
        <v>0</v>
      </c>
      <c r="BL239">
        <f>IF(AND(LMG!B243=7,LMG!V243="Yes"),1,0)</f>
        <v>0</v>
      </c>
      <c r="BM239">
        <f>IF(AND(LMG!B243=8,LMG!V243="Yes"),1,0)</f>
        <v>0</v>
      </c>
      <c r="BO239">
        <f>IF(AND(Shotgun!B243=1,Shotgun!V243="Yes"),1,0)</f>
        <v>0</v>
      </c>
      <c r="BP239">
        <f>IF(AND(Shotgun!B243=2,Shotgun!V243="Yes"),1,0)</f>
        <v>0</v>
      </c>
      <c r="BQ239">
        <f>IF(AND(Shotgun!B243=3,Shotgun!V243="Yes"),1,0)</f>
        <v>0</v>
      </c>
      <c r="BR239">
        <f>IF(AND(Shotgun!B243=4,Shotgun!V243="Yes"),1,0)</f>
        <v>0</v>
      </c>
      <c r="BS239">
        <f>IF(AND(Shotgun!B243=5,Shotgun!V243="Yes"),1,0)</f>
        <v>0</v>
      </c>
      <c r="BT239">
        <f>IF(AND(Shotgun!B243=6,Shotgun!V243="Yes"),1,0)</f>
        <v>0</v>
      </c>
      <c r="BU239">
        <f>IF(AND(Shotgun!B243=7,Shotgun!V243="Yes"),1,0)</f>
        <v>0</v>
      </c>
      <c r="BV239">
        <f>IF(AND(Shotgun!B243=8,Shotgun!V243="Yes"),1,0)</f>
        <v>0</v>
      </c>
      <c r="BX239">
        <f>IF(AND(Melee!B241=1,Melee!S241="Yes"),1,0)</f>
        <v>0</v>
      </c>
      <c r="BY239">
        <f>IF(AND(Melee!B241=2,Melee!S241="Yes"),1,0)</f>
        <v>0</v>
      </c>
      <c r="BZ239">
        <f>IF(AND(Melee!B241=3,Melee!S241="Yes"),1,0)</f>
        <v>0</v>
      </c>
      <c r="CA239">
        <f>IF(AND(Melee!B241=4,Melee!S241="Yes"),1,0)</f>
        <v>0</v>
      </c>
      <c r="CB239">
        <f>IF(AND(Melee!B241=5,Melee!S241="Yes"),1,0)</f>
        <v>0</v>
      </c>
      <c r="CC239">
        <f>IF(AND(Melee!B241=6,Melee!S241="Yes"),1,0)</f>
        <v>0</v>
      </c>
      <c r="CD239">
        <f>IF(AND(Melee!B241=7,Melee!S241="Yes"),1,0)</f>
        <v>0</v>
      </c>
      <c r="CE239">
        <f>IF(AND(Melee!B241=8,Melee!S241="Yes"),1,0)</f>
        <v>0</v>
      </c>
      <c r="CG239">
        <f>IF(AND(Misc!B240=1,Misc!O240="Yes"),1,0)</f>
        <v>0</v>
      </c>
      <c r="CH239">
        <f>IF(AND(Misc!B240=2,Misc!O240="Yes"),1,0)</f>
        <v>0</v>
      </c>
      <c r="CI239">
        <f>IF(AND(Misc!B240=3,Misc!O240="Yes"),1,0)</f>
        <v>0</v>
      </c>
      <c r="CJ239">
        <f>IF(AND(Misc!B240=4,Misc!O240="Yes"),1,0)</f>
        <v>0</v>
      </c>
      <c r="CK239">
        <f>IF(AND(Misc!B240=5,Misc!O240="Yes"),1,0)</f>
        <v>0</v>
      </c>
      <c r="CL239">
        <f>IF(AND(Misc!B240=6,Misc!O240="Yes"),1,0)</f>
        <v>0</v>
      </c>
      <c r="CM239">
        <f>IF(AND(Misc!B240=7,Misc!O240="Yes"),1,0)</f>
        <v>0</v>
      </c>
      <c r="CN239">
        <f>IF(AND(Misc!B240=8,Misc!O240="Yes"),1,0)</f>
        <v>0</v>
      </c>
    </row>
    <row r="240" spans="4:92">
      <c r="D240">
        <f>IF(AND(Handgun!B243=1,Handgun!V243="Yes"),1,0)</f>
        <v>0</v>
      </c>
      <c r="E240">
        <f>IF(AND(Handgun!B243=2,Handgun!V243="Yes"),1,0)</f>
        <v>0</v>
      </c>
      <c r="F240">
        <f>IF(AND(Handgun!B243=3,Handgun!V243="Yes"),1,0)</f>
        <v>0</v>
      </c>
      <c r="G240">
        <f>IF(AND(Handgun!B243=4,Handgun!V243="Yes"),1,0)</f>
        <v>0</v>
      </c>
      <c r="H240">
        <f>IF(AND(Handgun!B243=5,Handgun!V243="Yes"),1,0)</f>
        <v>0</v>
      </c>
      <c r="I240">
        <f>IF(AND(Handgun!B243=6,Handgun!V243="Yes"),1,0)</f>
        <v>0</v>
      </c>
      <c r="J240">
        <f>IF(AND(Handgun!B243=7,Handgun!V243="Yes"),1,0)</f>
        <v>0</v>
      </c>
      <c r="K240">
        <f>IF(AND(Handgun!B243=8,Handgun!V243="Yes"),1,0)</f>
        <v>0</v>
      </c>
      <c r="M240">
        <f>IF(AND(Revolver!B243=1,Revolver!V243="Yes"),1,0)</f>
        <v>0</v>
      </c>
      <c r="N240">
        <f>IF(AND(Revolver!B243=1,Revolver!V243="Yes"),1,0)</f>
        <v>0</v>
      </c>
      <c r="O240">
        <f>IF(AND(Revolver!B243=1,Revolver!V243="Yes"),1,0)</f>
        <v>0</v>
      </c>
      <c r="P240">
        <f>IF(AND(Revolver!B243=1,Revolver!V243="Yes"),1,0)</f>
        <v>0</v>
      </c>
      <c r="Q240">
        <f>IF(AND(Revolver!B243=5,Revolver!V243="Yes"),1,0)</f>
        <v>0</v>
      </c>
      <c r="R240">
        <f>IF(AND(Revolver!B243=6,Revolver!V243="Yes"),1,0)</f>
        <v>0</v>
      </c>
      <c r="S240">
        <f>IF(AND(Revolver!B243=7,Revolver!V243="Yes"),1,0)</f>
        <v>0</v>
      </c>
      <c r="T240">
        <f>IF(AND(Revolver!B243=8,Revolver!V243="Yes"),1,0)</f>
        <v>0</v>
      </c>
      <c r="V240">
        <f>IF(AND(SMG!B244=1,SMG!V244="Yes"),1,0)</f>
        <v>0</v>
      </c>
      <c r="W240">
        <f>IF(AND(SMG!B244=2,SMG!V244="Yes"),1,0)</f>
        <v>0</v>
      </c>
      <c r="X240">
        <f>IF(AND(SMG!B244=3,SMG!V244="Yes"),1,0)</f>
        <v>0</v>
      </c>
      <c r="Y240">
        <f>IF(AND(SMG!B244=4,SMG!V244="Yes"),1,0)</f>
        <v>0</v>
      </c>
      <c r="Z240">
        <f>IF(AND(SMG!B244=5,SMG!V244="Yes"),1,0)</f>
        <v>0</v>
      </c>
      <c r="AA240">
        <f>IF(AND(SMG!B244=6,SMG!V244="Yes"),1,0)</f>
        <v>0</v>
      </c>
      <c r="AB240">
        <f>IF(AND(SMG!B244=7,SMG!V244="Yes"),1,0)</f>
        <v>0</v>
      </c>
      <c r="AC240">
        <f>IF(AND(SMG!B244=8,SMG!V244="Yes"),1,0)</f>
        <v>0</v>
      </c>
      <c r="AE240">
        <f>IF(AND(Rifle!B243=1,Rifle!V243="Yes"),1,0)</f>
        <v>0</v>
      </c>
      <c r="AF240">
        <f>IF(AND(Rifle!B243=2,Rifle!V243="Yes"),1,0)</f>
        <v>0</v>
      </c>
      <c r="AG240">
        <f>IF(AND(Rifle!B243=3,Rifle!V243="Yes"),1,0)</f>
        <v>0</v>
      </c>
      <c r="AH240">
        <f>IF(AND(Rifle!B243=4,Rifle!V243="Yes"),1,0)</f>
        <v>0</v>
      </c>
      <c r="AI240">
        <f>IF(AND(Rifle!B243=5,Rifle!V243="Yes"),1,0)</f>
        <v>0</v>
      </c>
      <c r="AJ240">
        <f>IF(AND(Rifle!B243=6,Rifle!V243="Yes"),1,0)</f>
        <v>0</v>
      </c>
      <c r="AK240">
        <f>IF(AND(Rifle!B243=7,Rifle!V243="Yes"),1,0)</f>
        <v>0</v>
      </c>
      <c r="AL240">
        <f>IF(AND(Rifle!B243=8,Rifle!V243="Yes"),1,0)</f>
        <v>0</v>
      </c>
      <c r="AN240">
        <f>IF(AND('Sniper Rifle'!B243=1,'Sniper Rifle'!V243="Yes"),1,0)</f>
        <v>0</v>
      </c>
      <c r="AO240">
        <f>IF(AND('Sniper Rifle'!B243=2,'Sniper Rifle'!V243="Yes"),1,0)</f>
        <v>0</v>
      </c>
      <c r="AP240">
        <f>IF(AND('Sniper Rifle'!B243=3,'Sniper Rifle'!V243="Yes"),1,0)</f>
        <v>0</v>
      </c>
      <c r="AQ240">
        <f>IF(AND('Sniper Rifle'!B243=4,'Sniper Rifle'!V243="Yes"),1,0)</f>
        <v>0</v>
      </c>
      <c r="AR240">
        <f>IF(AND('Sniper Rifle'!B243=5,'Sniper Rifle'!V243="Yes"),1,0)</f>
        <v>0</v>
      </c>
      <c r="AS240">
        <f>IF(AND('Sniper Rifle'!B243=6,'Sniper Rifle'!V243="Yes"),1,0)</f>
        <v>0</v>
      </c>
      <c r="AT240">
        <f>IF(AND('Sniper Rifle'!B243=7,'Sniper Rifle'!V243="Yes"),1,0)</f>
        <v>0</v>
      </c>
      <c r="AU240">
        <f>IF(AND('Sniper Rifle'!B243=8,'Sniper Rifle'!V243="Yes"),1,0)</f>
        <v>0</v>
      </c>
      <c r="AW240">
        <f>IF(AND('Spacer Rifle'!B243=1,'Spacer Rifle'!V243="Yes"),1,0)</f>
        <v>0</v>
      </c>
      <c r="AX240">
        <f>IF(AND('Spacer Rifle'!B243=2,'Spacer Rifle'!V243="Yes"),1,0)</f>
        <v>0</v>
      </c>
      <c r="AY240">
        <f>IF(AND('Spacer Rifle'!B243=3,'Spacer Rifle'!V243="Yes"),1,0)</f>
        <v>0</v>
      </c>
      <c r="AZ240">
        <f>IF(AND('Spacer Rifle'!B243=4,'Spacer Rifle'!V243="Yes"),1,0)</f>
        <v>0</v>
      </c>
      <c r="BA240">
        <f>IF(AND('Spacer Rifle'!B243=5,'Spacer Rifle'!V243="Yes"),1,0)</f>
        <v>0</v>
      </c>
      <c r="BB240">
        <f>IF(AND('Spacer Rifle'!B243=6,'Spacer Rifle'!V243="Yes"),1,0)</f>
        <v>0</v>
      </c>
      <c r="BC240">
        <f>IF(AND('Spacer Rifle'!B243=7,'Spacer Rifle'!V243="Yes"),1,0)</f>
        <v>0</v>
      </c>
      <c r="BD240">
        <f>IF(AND('Spacer Rifle'!B243=8,'Spacer Rifle'!V243="Yes"),1,0)</f>
        <v>0</v>
      </c>
      <c r="BF240">
        <f>IF(AND(LMG!B244=1,LMG!V244="Yes"),1,0)</f>
        <v>0</v>
      </c>
      <c r="BG240">
        <f>IF(AND(LMG!B244=2,LMG!V244="Yes"),1,0)</f>
        <v>0</v>
      </c>
      <c r="BH240">
        <f>IF(AND(LMG!B244=3,LMG!V244="Yes"),1,0)</f>
        <v>0</v>
      </c>
      <c r="BI240">
        <f>IF(AND(LMG!B244=4,LMG!V244="Yes"),1,0)</f>
        <v>0</v>
      </c>
      <c r="BJ240">
        <f>IF(AND(LMG!B244=5,LMG!V244="Yes"),1,0)</f>
        <v>0</v>
      </c>
      <c r="BK240">
        <f>IF(AND(LMG!B244=6,LMG!V244="Yes"),1,0)</f>
        <v>0</v>
      </c>
      <c r="BL240">
        <f>IF(AND(LMG!B244=7,LMG!V244="Yes"),1,0)</f>
        <v>0</v>
      </c>
      <c r="BM240">
        <f>IF(AND(LMG!B244=8,LMG!V244="Yes"),1,0)</f>
        <v>0</v>
      </c>
      <c r="BO240">
        <f>IF(AND(Shotgun!B244=1,Shotgun!V244="Yes"),1,0)</f>
        <v>0</v>
      </c>
      <c r="BP240">
        <f>IF(AND(Shotgun!B244=2,Shotgun!V244="Yes"),1,0)</f>
        <v>0</v>
      </c>
      <c r="BQ240">
        <f>IF(AND(Shotgun!B244=3,Shotgun!V244="Yes"),1,0)</f>
        <v>0</v>
      </c>
      <c r="BR240">
        <f>IF(AND(Shotgun!B244=4,Shotgun!V244="Yes"),1,0)</f>
        <v>0</v>
      </c>
      <c r="BS240">
        <f>IF(AND(Shotgun!B244=5,Shotgun!V244="Yes"),1,0)</f>
        <v>0</v>
      </c>
      <c r="BT240">
        <f>IF(AND(Shotgun!B244=6,Shotgun!V244="Yes"),1,0)</f>
        <v>0</v>
      </c>
      <c r="BU240">
        <f>IF(AND(Shotgun!B244=7,Shotgun!V244="Yes"),1,0)</f>
        <v>0</v>
      </c>
      <c r="BV240">
        <f>IF(AND(Shotgun!B244=8,Shotgun!V244="Yes"),1,0)</f>
        <v>0</v>
      </c>
      <c r="BX240">
        <f>IF(AND(Melee!B242=1,Melee!S242="Yes"),1,0)</f>
        <v>0</v>
      </c>
      <c r="BY240">
        <f>IF(AND(Melee!B242=2,Melee!S242="Yes"),1,0)</f>
        <v>0</v>
      </c>
      <c r="BZ240">
        <f>IF(AND(Melee!B242=3,Melee!S242="Yes"),1,0)</f>
        <v>0</v>
      </c>
      <c r="CA240">
        <f>IF(AND(Melee!B242=4,Melee!S242="Yes"),1,0)</f>
        <v>0</v>
      </c>
      <c r="CB240">
        <f>IF(AND(Melee!B242=5,Melee!S242="Yes"),1,0)</f>
        <v>0</v>
      </c>
      <c r="CC240">
        <f>IF(AND(Melee!B242=6,Melee!S242="Yes"),1,0)</f>
        <v>0</v>
      </c>
      <c r="CD240">
        <f>IF(AND(Melee!B242=7,Melee!S242="Yes"),1,0)</f>
        <v>0</v>
      </c>
      <c r="CE240">
        <f>IF(AND(Melee!B242=8,Melee!S242="Yes"),1,0)</f>
        <v>0</v>
      </c>
      <c r="CG240">
        <f>IF(AND(Misc!B241=1,Misc!O241="Yes"),1,0)</f>
        <v>0</v>
      </c>
      <c r="CH240">
        <f>IF(AND(Misc!B241=2,Misc!O241="Yes"),1,0)</f>
        <v>0</v>
      </c>
      <c r="CI240">
        <f>IF(AND(Misc!B241=3,Misc!O241="Yes"),1,0)</f>
        <v>0</v>
      </c>
      <c r="CJ240">
        <f>IF(AND(Misc!B241=4,Misc!O241="Yes"),1,0)</f>
        <v>0</v>
      </c>
      <c r="CK240">
        <f>IF(AND(Misc!B241=5,Misc!O241="Yes"),1,0)</f>
        <v>0</v>
      </c>
      <c r="CL240">
        <f>IF(AND(Misc!B241=6,Misc!O241="Yes"),1,0)</f>
        <v>0</v>
      </c>
      <c r="CM240">
        <f>IF(AND(Misc!B241=7,Misc!O241="Yes"),1,0)</f>
        <v>0</v>
      </c>
      <c r="CN240">
        <f>IF(AND(Misc!B241=8,Misc!O241="Yes"),1,0)</f>
        <v>0</v>
      </c>
    </row>
    <row r="241" spans="4:92">
      <c r="D241">
        <f>IF(AND(Handgun!B244=1,Handgun!V244="Yes"),1,0)</f>
        <v>0</v>
      </c>
      <c r="E241">
        <f>IF(AND(Handgun!B244=2,Handgun!V244="Yes"),1,0)</f>
        <v>0</v>
      </c>
      <c r="F241">
        <f>IF(AND(Handgun!B244=3,Handgun!V244="Yes"),1,0)</f>
        <v>0</v>
      </c>
      <c r="G241">
        <f>IF(AND(Handgun!B244=4,Handgun!V244="Yes"),1,0)</f>
        <v>0</v>
      </c>
      <c r="H241">
        <f>IF(AND(Handgun!B244=5,Handgun!V244="Yes"),1,0)</f>
        <v>0</v>
      </c>
      <c r="I241">
        <f>IF(AND(Handgun!B244=6,Handgun!V244="Yes"),1,0)</f>
        <v>0</v>
      </c>
      <c r="J241">
        <f>IF(AND(Handgun!B244=7,Handgun!V244="Yes"),1,0)</f>
        <v>0</v>
      </c>
      <c r="K241">
        <f>IF(AND(Handgun!B244=8,Handgun!V244="Yes"),1,0)</f>
        <v>0</v>
      </c>
      <c r="M241">
        <f>IF(AND(Revolver!B244=1,Revolver!V244="Yes"),1,0)</f>
        <v>0</v>
      </c>
      <c r="N241">
        <f>IF(AND(Revolver!B244=1,Revolver!V244="Yes"),1,0)</f>
        <v>0</v>
      </c>
      <c r="O241">
        <f>IF(AND(Revolver!B244=1,Revolver!V244="Yes"),1,0)</f>
        <v>0</v>
      </c>
      <c r="P241">
        <f>IF(AND(Revolver!B244=1,Revolver!V244="Yes"),1,0)</f>
        <v>0</v>
      </c>
      <c r="Q241">
        <f>IF(AND(Revolver!B244=5,Revolver!V244="Yes"),1,0)</f>
        <v>0</v>
      </c>
      <c r="R241">
        <f>IF(AND(Revolver!B244=6,Revolver!V244="Yes"),1,0)</f>
        <v>0</v>
      </c>
      <c r="S241">
        <f>IF(AND(Revolver!B244=7,Revolver!V244="Yes"),1,0)</f>
        <v>0</v>
      </c>
      <c r="T241">
        <f>IF(AND(Revolver!B244=8,Revolver!V244="Yes"),1,0)</f>
        <v>0</v>
      </c>
      <c r="V241">
        <f>IF(AND(SMG!B245=1,SMG!V245="Yes"),1,0)</f>
        <v>0</v>
      </c>
      <c r="W241">
        <f>IF(AND(SMG!B245=2,SMG!V245="Yes"),1,0)</f>
        <v>0</v>
      </c>
      <c r="X241">
        <f>IF(AND(SMG!B245=3,SMG!V245="Yes"),1,0)</f>
        <v>0</v>
      </c>
      <c r="Y241">
        <f>IF(AND(SMG!B245=4,SMG!V245="Yes"),1,0)</f>
        <v>0</v>
      </c>
      <c r="Z241">
        <f>IF(AND(SMG!B245=5,SMG!V245="Yes"),1,0)</f>
        <v>0</v>
      </c>
      <c r="AA241">
        <f>IF(AND(SMG!B245=6,SMG!V245="Yes"),1,0)</f>
        <v>0</v>
      </c>
      <c r="AB241">
        <f>IF(AND(SMG!B245=7,SMG!V245="Yes"),1,0)</f>
        <v>0</v>
      </c>
      <c r="AC241">
        <f>IF(AND(SMG!B245=8,SMG!V245="Yes"),1,0)</f>
        <v>0</v>
      </c>
      <c r="AE241">
        <f>IF(AND(Rifle!B244=1,Rifle!V244="Yes"),1,0)</f>
        <v>0</v>
      </c>
      <c r="AF241">
        <f>IF(AND(Rifle!B244=2,Rifle!V244="Yes"),1,0)</f>
        <v>0</v>
      </c>
      <c r="AG241">
        <f>IF(AND(Rifle!B244=3,Rifle!V244="Yes"),1,0)</f>
        <v>0</v>
      </c>
      <c r="AH241">
        <f>IF(AND(Rifle!B244=4,Rifle!V244="Yes"),1,0)</f>
        <v>0</v>
      </c>
      <c r="AI241">
        <f>IF(AND(Rifle!B244=5,Rifle!V244="Yes"),1,0)</f>
        <v>0</v>
      </c>
      <c r="AJ241">
        <f>IF(AND(Rifle!B244=6,Rifle!V244="Yes"),1,0)</f>
        <v>0</v>
      </c>
      <c r="AK241">
        <f>IF(AND(Rifle!B244=7,Rifle!V244="Yes"),1,0)</f>
        <v>0</v>
      </c>
      <c r="AL241">
        <f>IF(AND(Rifle!B244=8,Rifle!V244="Yes"),1,0)</f>
        <v>0</v>
      </c>
      <c r="AN241">
        <f>IF(AND('Sniper Rifle'!B244=1,'Sniper Rifle'!V244="Yes"),1,0)</f>
        <v>0</v>
      </c>
      <c r="AO241">
        <f>IF(AND('Sniper Rifle'!B244=2,'Sniper Rifle'!V244="Yes"),1,0)</f>
        <v>0</v>
      </c>
      <c r="AP241">
        <f>IF(AND('Sniper Rifle'!B244=3,'Sniper Rifle'!V244="Yes"),1,0)</f>
        <v>0</v>
      </c>
      <c r="AQ241">
        <f>IF(AND('Sniper Rifle'!B244=4,'Sniper Rifle'!V244="Yes"),1,0)</f>
        <v>0</v>
      </c>
      <c r="AR241">
        <f>IF(AND('Sniper Rifle'!B244=5,'Sniper Rifle'!V244="Yes"),1,0)</f>
        <v>0</v>
      </c>
      <c r="AS241">
        <f>IF(AND('Sniper Rifle'!B244=6,'Sniper Rifle'!V244="Yes"),1,0)</f>
        <v>0</v>
      </c>
      <c r="AT241">
        <f>IF(AND('Sniper Rifle'!B244=7,'Sniper Rifle'!V244="Yes"),1,0)</f>
        <v>0</v>
      </c>
      <c r="AU241">
        <f>IF(AND('Sniper Rifle'!B244=8,'Sniper Rifle'!V244="Yes"),1,0)</f>
        <v>0</v>
      </c>
      <c r="AW241">
        <f>IF(AND('Spacer Rifle'!B244=1,'Spacer Rifle'!V244="Yes"),1,0)</f>
        <v>0</v>
      </c>
      <c r="AX241">
        <f>IF(AND('Spacer Rifle'!B244=2,'Spacer Rifle'!V244="Yes"),1,0)</f>
        <v>0</v>
      </c>
      <c r="AY241">
        <f>IF(AND('Spacer Rifle'!B244=3,'Spacer Rifle'!V244="Yes"),1,0)</f>
        <v>0</v>
      </c>
      <c r="AZ241">
        <f>IF(AND('Spacer Rifle'!B244=4,'Spacer Rifle'!V244="Yes"),1,0)</f>
        <v>0</v>
      </c>
      <c r="BA241">
        <f>IF(AND('Spacer Rifle'!B244=5,'Spacer Rifle'!V244="Yes"),1,0)</f>
        <v>0</v>
      </c>
      <c r="BB241">
        <f>IF(AND('Spacer Rifle'!B244=6,'Spacer Rifle'!V244="Yes"),1,0)</f>
        <v>0</v>
      </c>
      <c r="BC241">
        <f>IF(AND('Spacer Rifle'!B244=7,'Spacer Rifle'!V244="Yes"),1,0)</f>
        <v>0</v>
      </c>
      <c r="BD241">
        <f>IF(AND('Spacer Rifle'!B244=8,'Spacer Rifle'!V244="Yes"),1,0)</f>
        <v>0</v>
      </c>
      <c r="BF241">
        <f>IF(AND(LMG!B245=1,LMG!V245="Yes"),1,0)</f>
        <v>0</v>
      </c>
      <c r="BG241">
        <f>IF(AND(LMG!B245=2,LMG!V245="Yes"),1,0)</f>
        <v>0</v>
      </c>
      <c r="BH241">
        <f>IF(AND(LMG!B245=3,LMG!V245="Yes"),1,0)</f>
        <v>0</v>
      </c>
      <c r="BI241">
        <f>IF(AND(LMG!B245=4,LMG!V245="Yes"),1,0)</f>
        <v>0</v>
      </c>
      <c r="BJ241">
        <f>IF(AND(LMG!B245=5,LMG!V245="Yes"),1,0)</f>
        <v>0</v>
      </c>
      <c r="BK241">
        <f>IF(AND(LMG!B245=6,LMG!V245="Yes"),1,0)</f>
        <v>0</v>
      </c>
      <c r="BL241">
        <f>IF(AND(LMG!B245=7,LMG!V245="Yes"),1,0)</f>
        <v>0</v>
      </c>
      <c r="BM241">
        <f>IF(AND(LMG!B245=8,LMG!V245="Yes"),1,0)</f>
        <v>0</v>
      </c>
      <c r="BO241">
        <f>IF(AND(Shotgun!B245=1,Shotgun!V245="Yes"),1,0)</f>
        <v>0</v>
      </c>
      <c r="BP241">
        <f>IF(AND(Shotgun!B245=2,Shotgun!V245="Yes"),1,0)</f>
        <v>0</v>
      </c>
      <c r="BQ241">
        <f>IF(AND(Shotgun!B245=3,Shotgun!V245="Yes"),1,0)</f>
        <v>0</v>
      </c>
      <c r="BR241">
        <f>IF(AND(Shotgun!B245=4,Shotgun!V245="Yes"),1,0)</f>
        <v>0</v>
      </c>
      <c r="BS241">
        <f>IF(AND(Shotgun!B245=5,Shotgun!V245="Yes"),1,0)</f>
        <v>0</v>
      </c>
      <c r="BT241">
        <f>IF(AND(Shotgun!B245=6,Shotgun!V245="Yes"),1,0)</f>
        <v>0</v>
      </c>
      <c r="BU241">
        <f>IF(AND(Shotgun!B245=7,Shotgun!V245="Yes"),1,0)</f>
        <v>0</v>
      </c>
      <c r="BV241">
        <f>IF(AND(Shotgun!B245=8,Shotgun!V245="Yes"),1,0)</f>
        <v>0</v>
      </c>
      <c r="BX241">
        <f>IF(AND(Melee!B243=1,Melee!S243="Yes"),1,0)</f>
        <v>0</v>
      </c>
      <c r="BY241">
        <f>IF(AND(Melee!B243=2,Melee!S243="Yes"),1,0)</f>
        <v>0</v>
      </c>
      <c r="BZ241">
        <f>IF(AND(Melee!B243=3,Melee!S243="Yes"),1,0)</f>
        <v>0</v>
      </c>
      <c r="CA241">
        <f>IF(AND(Melee!B243=4,Melee!S243="Yes"),1,0)</f>
        <v>0</v>
      </c>
      <c r="CB241">
        <f>IF(AND(Melee!B243=5,Melee!S243="Yes"),1,0)</f>
        <v>0</v>
      </c>
      <c r="CC241">
        <f>IF(AND(Melee!B243=6,Melee!S243="Yes"),1,0)</f>
        <v>0</v>
      </c>
      <c r="CD241">
        <f>IF(AND(Melee!B243=7,Melee!S243="Yes"),1,0)</f>
        <v>0</v>
      </c>
      <c r="CE241">
        <f>IF(AND(Melee!B243=8,Melee!S243="Yes"),1,0)</f>
        <v>0</v>
      </c>
      <c r="CG241">
        <f>IF(AND(Misc!B242=1,Misc!O242="Yes"),1,0)</f>
        <v>0</v>
      </c>
      <c r="CH241">
        <f>IF(AND(Misc!B242=2,Misc!O242="Yes"),1,0)</f>
        <v>0</v>
      </c>
      <c r="CI241">
        <f>IF(AND(Misc!B242=3,Misc!O242="Yes"),1,0)</f>
        <v>0</v>
      </c>
      <c r="CJ241">
        <f>IF(AND(Misc!B242=4,Misc!O242="Yes"),1,0)</f>
        <v>0</v>
      </c>
      <c r="CK241">
        <f>IF(AND(Misc!B242=5,Misc!O242="Yes"),1,0)</f>
        <v>0</v>
      </c>
      <c r="CL241">
        <f>IF(AND(Misc!B242=6,Misc!O242="Yes"),1,0)</f>
        <v>0</v>
      </c>
      <c r="CM241">
        <f>IF(AND(Misc!B242=7,Misc!O242="Yes"),1,0)</f>
        <v>0</v>
      </c>
      <c r="CN241">
        <f>IF(AND(Misc!B242=8,Misc!O242="Yes"),1,0)</f>
        <v>0</v>
      </c>
    </row>
    <row r="242" spans="4:92">
      <c r="D242">
        <f>IF(AND(Handgun!B245=1,Handgun!V245="Yes"),1,0)</f>
        <v>0</v>
      </c>
      <c r="E242">
        <f>IF(AND(Handgun!B245=2,Handgun!V245="Yes"),1,0)</f>
        <v>0</v>
      </c>
      <c r="F242">
        <f>IF(AND(Handgun!B245=3,Handgun!V245="Yes"),1,0)</f>
        <v>0</v>
      </c>
      <c r="G242">
        <f>IF(AND(Handgun!B245=4,Handgun!V245="Yes"),1,0)</f>
        <v>0</v>
      </c>
      <c r="H242">
        <f>IF(AND(Handgun!B245=5,Handgun!V245="Yes"),1,0)</f>
        <v>0</v>
      </c>
      <c r="I242">
        <f>IF(AND(Handgun!B245=6,Handgun!V245="Yes"),1,0)</f>
        <v>0</v>
      </c>
      <c r="J242">
        <f>IF(AND(Handgun!B245=7,Handgun!V245="Yes"),1,0)</f>
        <v>0</v>
      </c>
      <c r="K242">
        <f>IF(AND(Handgun!B245=8,Handgun!V245="Yes"),1,0)</f>
        <v>0</v>
      </c>
      <c r="M242">
        <f>IF(AND(Revolver!B245=1,Revolver!V245="Yes"),1,0)</f>
        <v>0</v>
      </c>
      <c r="N242">
        <f>IF(AND(Revolver!B245=1,Revolver!V245="Yes"),1,0)</f>
        <v>0</v>
      </c>
      <c r="O242">
        <f>IF(AND(Revolver!B245=1,Revolver!V245="Yes"),1,0)</f>
        <v>0</v>
      </c>
      <c r="P242">
        <f>IF(AND(Revolver!B245=1,Revolver!V245="Yes"),1,0)</f>
        <v>0</v>
      </c>
      <c r="Q242">
        <f>IF(AND(Revolver!B245=5,Revolver!V245="Yes"),1,0)</f>
        <v>0</v>
      </c>
      <c r="R242">
        <f>IF(AND(Revolver!B245=6,Revolver!V245="Yes"),1,0)</f>
        <v>0</v>
      </c>
      <c r="S242">
        <f>IF(AND(Revolver!B245=7,Revolver!V245="Yes"),1,0)</f>
        <v>0</v>
      </c>
      <c r="T242">
        <f>IF(AND(Revolver!B245=8,Revolver!V245="Yes"),1,0)</f>
        <v>0</v>
      </c>
      <c r="V242">
        <f>IF(AND(SMG!B246=1,SMG!V246="Yes"),1,0)</f>
        <v>0</v>
      </c>
      <c r="W242">
        <f>IF(AND(SMG!B246=2,SMG!V246="Yes"),1,0)</f>
        <v>0</v>
      </c>
      <c r="X242">
        <f>IF(AND(SMG!B246=3,SMG!V246="Yes"),1,0)</f>
        <v>0</v>
      </c>
      <c r="Y242">
        <f>IF(AND(SMG!B246=4,SMG!V246="Yes"),1,0)</f>
        <v>0</v>
      </c>
      <c r="Z242">
        <f>IF(AND(SMG!B246=5,SMG!V246="Yes"),1,0)</f>
        <v>0</v>
      </c>
      <c r="AA242">
        <f>IF(AND(SMG!B246=6,SMG!V246="Yes"),1,0)</f>
        <v>0</v>
      </c>
      <c r="AB242">
        <f>IF(AND(SMG!B246=7,SMG!V246="Yes"),1,0)</f>
        <v>0</v>
      </c>
      <c r="AC242">
        <f>IF(AND(SMG!B246=8,SMG!V246="Yes"),1,0)</f>
        <v>0</v>
      </c>
      <c r="AE242">
        <f>IF(AND(Rifle!B245=1,Rifle!V245="Yes"),1,0)</f>
        <v>0</v>
      </c>
      <c r="AF242">
        <f>IF(AND(Rifle!B245=2,Rifle!V245="Yes"),1,0)</f>
        <v>0</v>
      </c>
      <c r="AG242">
        <f>IF(AND(Rifle!B245=3,Rifle!V245="Yes"),1,0)</f>
        <v>0</v>
      </c>
      <c r="AH242">
        <f>IF(AND(Rifle!B245=4,Rifle!V245="Yes"),1,0)</f>
        <v>0</v>
      </c>
      <c r="AI242">
        <f>IF(AND(Rifle!B245=5,Rifle!V245="Yes"),1,0)</f>
        <v>0</v>
      </c>
      <c r="AJ242">
        <f>IF(AND(Rifle!B245=6,Rifle!V245="Yes"),1,0)</f>
        <v>0</v>
      </c>
      <c r="AK242">
        <f>IF(AND(Rifle!B245=7,Rifle!V245="Yes"),1,0)</f>
        <v>0</v>
      </c>
      <c r="AL242">
        <f>IF(AND(Rifle!B245=8,Rifle!V245="Yes"),1,0)</f>
        <v>0</v>
      </c>
      <c r="AN242">
        <f>IF(AND('Sniper Rifle'!B245=1,'Sniper Rifle'!V245="Yes"),1,0)</f>
        <v>0</v>
      </c>
      <c r="AO242">
        <f>IF(AND('Sniper Rifle'!B245=2,'Sniper Rifle'!V245="Yes"),1,0)</f>
        <v>0</v>
      </c>
      <c r="AP242">
        <f>IF(AND('Sniper Rifle'!B245=3,'Sniper Rifle'!V245="Yes"),1,0)</f>
        <v>0</v>
      </c>
      <c r="AQ242">
        <f>IF(AND('Sniper Rifle'!B245=4,'Sniper Rifle'!V245="Yes"),1,0)</f>
        <v>0</v>
      </c>
      <c r="AR242">
        <f>IF(AND('Sniper Rifle'!B245=5,'Sniper Rifle'!V245="Yes"),1,0)</f>
        <v>0</v>
      </c>
      <c r="AS242">
        <f>IF(AND('Sniper Rifle'!B245=6,'Sniper Rifle'!V245="Yes"),1,0)</f>
        <v>0</v>
      </c>
      <c r="AT242">
        <f>IF(AND('Sniper Rifle'!B245=7,'Sniper Rifle'!V245="Yes"),1,0)</f>
        <v>0</v>
      </c>
      <c r="AU242">
        <f>IF(AND('Sniper Rifle'!B245=8,'Sniper Rifle'!V245="Yes"),1,0)</f>
        <v>0</v>
      </c>
      <c r="AW242">
        <f>IF(AND('Spacer Rifle'!B245=1,'Spacer Rifle'!V245="Yes"),1,0)</f>
        <v>0</v>
      </c>
      <c r="AX242">
        <f>IF(AND('Spacer Rifle'!B245=2,'Spacer Rifle'!V245="Yes"),1,0)</f>
        <v>0</v>
      </c>
      <c r="AY242">
        <f>IF(AND('Spacer Rifle'!B245=3,'Spacer Rifle'!V245="Yes"),1,0)</f>
        <v>0</v>
      </c>
      <c r="AZ242">
        <f>IF(AND('Spacer Rifle'!B245=4,'Spacer Rifle'!V245="Yes"),1,0)</f>
        <v>0</v>
      </c>
      <c r="BA242">
        <f>IF(AND('Spacer Rifle'!B245=5,'Spacer Rifle'!V245="Yes"),1,0)</f>
        <v>0</v>
      </c>
      <c r="BB242">
        <f>IF(AND('Spacer Rifle'!B245=6,'Spacer Rifle'!V245="Yes"),1,0)</f>
        <v>0</v>
      </c>
      <c r="BC242">
        <f>IF(AND('Spacer Rifle'!B245=7,'Spacer Rifle'!V245="Yes"),1,0)</f>
        <v>0</v>
      </c>
      <c r="BD242">
        <f>IF(AND('Spacer Rifle'!B245=8,'Spacer Rifle'!V245="Yes"),1,0)</f>
        <v>0</v>
      </c>
      <c r="BF242">
        <f>IF(AND(LMG!B246=1,LMG!V246="Yes"),1,0)</f>
        <v>0</v>
      </c>
      <c r="BG242">
        <f>IF(AND(LMG!B246=2,LMG!V246="Yes"),1,0)</f>
        <v>0</v>
      </c>
      <c r="BH242">
        <f>IF(AND(LMG!B246=3,LMG!V246="Yes"),1,0)</f>
        <v>0</v>
      </c>
      <c r="BI242">
        <f>IF(AND(LMG!B246=4,LMG!V246="Yes"),1,0)</f>
        <v>0</v>
      </c>
      <c r="BJ242">
        <f>IF(AND(LMG!B246=5,LMG!V246="Yes"),1,0)</f>
        <v>0</v>
      </c>
      <c r="BK242">
        <f>IF(AND(LMG!B246=6,LMG!V246="Yes"),1,0)</f>
        <v>0</v>
      </c>
      <c r="BL242">
        <f>IF(AND(LMG!B246=7,LMG!V246="Yes"),1,0)</f>
        <v>0</v>
      </c>
      <c r="BM242">
        <f>IF(AND(LMG!B246=8,LMG!V246="Yes"),1,0)</f>
        <v>0</v>
      </c>
      <c r="BO242">
        <f>IF(AND(Shotgun!B246=1,Shotgun!V246="Yes"),1,0)</f>
        <v>0</v>
      </c>
      <c r="BP242">
        <f>IF(AND(Shotgun!B246=2,Shotgun!V246="Yes"),1,0)</f>
        <v>0</v>
      </c>
      <c r="BQ242">
        <f>IF(AND(Shotgun!B246=3,Shotgun!V246="Yes"),1,0)</f>
        <v>0</v>
      </c>
      <c r="BR242">
        <f>IF(AND(Shotgun!B246=4,Shotgun!V246="Yes"),1,0)</f>
        <v>0</v>
      </c>
      <c r="BS242">
        <f>IF(AND(Shotgun!B246=5,Shotgun!V246="Yes"),1,0)</f>
        <v>0</v>
      </c>
      <c r="BT242">
        <f>IF(AND(Shotgun!B246=6,Shotgun!V246="Yes"),1,0)</f>
        <v>0</v>
      </c>
      <c r="BU242">
        <f>IF(AND(Shotgun!B246=7,Shotgun!V246="Yes"),1,0)</f>
        <v>0</v>
      </c>
      <c r="BV242">
        <f>IF(AND(Shotgun!B246=8,Shotgun!V246="Yes"),1,0)</f>
        <v>0</v>
      </c>
      <c r="BX242">
        <f>IF(AND(Melee!B244=1,Melee!S244="Yes"),1,0)</f>
        <v>0</v>
      </c>
      <c r="BY242">
        <f>IF(AND(Melee!B244=2,Melee!S244="Yes"),1,0)</f>
        <v>0</v>
      </c>
      <c r="BZ242">
        <f>IF(AND(Melee!B244=3,Melee!S244="Yes"),1,0)</f>
        <v>0</v>
      </c>
      <c r="CA242">
        <f>IF(AND(Melee!B244=4,Melee!S244="Yes"),1,0)</f>
        <v>0</v>
      </c>
      <c r="CB242">
        <f>IF(AND(Melee!B244=5,Melee!S244="Yes"),1,0)</f>
        <v>0</v>
      </c>
      <c r="CC242">
        <f>IF(AND(Melee!B244=6,Melee!S244="Yes"),1,0)</f>
        <v>0</v>
      </c>
      <c r="CD242">
        <f>IF(AND(Melee!B244=7,Melee!S244="Yes"),1,0)</f>
        <v>0</v>
      </c>
      <c r="CE242">
        <f>IF(AND(Melee!B244=8,Melee!S244="Yes"),1,0)</f>
        <v>0</v>
      </c>
      <c r="CG242">
        <f>IF(AND(Misc!B243=1,Misc!O243="Yes"),1,0)</f>
        <v>0</v>
      </c>
      <c r="CH242">
        <f>IF(AND(Misc!B243=2,Misc!O243="Yes"),1,0)</f>
        <v>0</v>
      </c>
      <c r="CI242">
        <f>IF(AND(Misc!B243=3,Misc!O243="Yes"),1,0)</f>
        <v>0</v>
      </c>
      <c r="CJ242">
        <f>IF(AND(Misc!B243=4,Misc!O243="Yes"),1,0)</f>
        <v>0</v>
      </c>
      <c r="CK242">
        <f>IF(AND(Misc!B243=5,Misc!O243="Yes"),1,0)</f>
        <v>0</v>
      </c>
      <c r="CL242">
        <f>IF(AND(Misc!B243=6,Misc!O243="Yes"),1,0)</f>
        <v>0</v>
      </c>
      <c r="CM242">
        <f>IF(AND(Misc!B243=7,Misc!O243="Yes"),1,0)</f>
        <v>0</v>
      </c>
      <c r="CN242">
        <f>IF(AND(Misc!B243=8,Misc!O243="Yes"),1,0)</f>
        <v>0</v>
      </c>
    </row>
    <row r="243" spans="4:92">
      <c r="D243">
        <f>IF(AND(Handgun!B246=1,Handgun!V246="Yes"),1,0)</f>
        <v>0</v>
      </c>
      <c r="E243">
        <f>IF(AND(Handgun!B246=2,Handgun!V246="Yes"),1,0)</f>
        <v>0</v>
      </c>
      <c r="F243">
        <f>IF(AND(Handgun!B246=3,Handgun!V246="Yes"),1,0)</f>
        <v>0</v>
      </c>
      <c r="G243">
        <f>IF(AND(Handgun!B246=4,Handgun!V246="Yes"),1,0)</f>
        <v>0</v>
      </c>
      <c r="H243">
        <f>IF(AND(Handgun!B246=5,Handgun!V246="Yes"),1,0)</f>
        <v>0</v>
      </c>
      <c r="I243">
        <f>IF(AND(Handgun!B246=6,Handgun!V246="Yes"),1,0)</f>
        <v>0</v>
      </c>
      <c r="J243">
        <f>IF(AND(Handgun!B246=7,Handgun!V246="Yes"),1,0)</f>
        <v>0</v>
      </c>
      <c r="K243">
        <f>IF(AND(Handgun!B246=8,Handgun!V246="Yes"),1,0)</f>
        <v>0</v>
      </c>
      <c r="M243">
        <f>IF(AND(Revolver!B246=1,Revolver!V246="Yes"),1,0)</f>
        <v>0</v>
      </c>
      <c r="N243">
        <f>IF(AND(Revolver!B246=1,Revolver!V246="Yes"),1,0)</f>
        <v>0</v>
      </c>
      <c r="O243">
        <f>IF(AND(Revolver!B246=1,Revolver!V246="Yes"),1,0)</f>
        <v>0</v>
      </c>
      <c r="P243">
        <f>IF(AND(Revolver!B246=1,Revolver!V246="Yes"),1,0)</f>
        <v>0</v>
      </c>
      <c r="Q243">
        <f>IF(AND(Revolver!B246=5,Revolver!V246="Yes"),1,0)</f>
        <v>0</v>
      </c>
      <c r="R243">
        <f>IF(AND(Revolver!B246=6,Revolver!V246="Yes"),1,0)</f>
        <v>0</v>
      </c>
      <c r="S243">
        <f>IF(AND(Revolver!B246=7,Revolver!V246="Yes"),1,0)</f>
        <v>0</v>
      </c>
      <c r="T243">
        <f>IF(AND(Revolver!B246=8,Revolver!V246="Yes"),1,0)</f>
        <v>0</v>
      </c>
      <c r="V243">
        <f>IF(AND(SMG!B247=1,SMG!V247="Yes"),1,0)</f>
        <v>0</v>
      </c>
      <c r="W243">
        <f>IF(AND(SMG!B247=2,SMG!V247="Yes"),1,0)</f>
        <v>0</v>
      </c>
      <c r="X243">
        <f>IF(AND(SMG!B247=3,SMG!V247="Yes"),1,0)</f>
        <v>0</v>
      </c>
      <c r="Y243">
        <f>IF(AND(SMG!B247=4,SMG!V247="Yes"),1,0)</f>
        <v>0</v>
      </c>
      <c r="Z243">
        <f>IF(AND(SMG!B247=5,SMG!V247="Yes"),1,0)</f>
        <v>0</v>
      </c>
      <c r="AA243">
        <f>IF(AND(SMG!B247=6,SMG!V247="Yes"),1,0)</f>
        <v>0</v>
      </c>
      <c r="AB243">
        <f>IF(AND(SMG!B247=7,SMG!V247="Yes"),1,0)</f>
        <v>0</v>
      </c>
      <c r="AC243">
        <f>IF(AND(SMG!B247=8,SMG!V247="Yes"),1,0)</f>
        <v>0</v>
      </c>
      <c r="AE243">
        <f>IF(AND(Rifle!B246=1,Rifle!V246="Yes"),1,0)</f>
        <v>0</v>
      </c>
      <c r="AF243">
        <f>IF(AND(Rifle!B246=2,Rifle!V246="Yes"),1,0)</f>
        <v>0</v>
      </c>
      <c r="AG243">
        <f>IF(AND(Rifle!B246=3,Rifle!V246="Yes"),1,0)</f>
        <v>0</v>
      </c>
      <c r="AH243">
        <f>IF(AND(Rifle!B246=4,Rifle!V246="Yes"),1,0)</f>
        <v>0</v>
      </c>
      <c r="AI243">
        <f>IF(AND(Rifle!B246=5,Rifle!V246="Yes"),1,0)</f>
        <v>0</v>
      </c>
      <c r="AJ243">
        <f>IF(AND(Rifle!B246=6,Rifle!V246="Yes"),1,0)</f>
        <v>0</v>
      </c>
      <c r="AK243">
        <f>IF(AND(Rifle!B246=7,Rifle!V246="Yes"),1,0)</f>
        <v>0</v>
      </c>
      <c r="AL243">
        <f>IF(AND(Rifle!B246=8,Rifle!V246="Yes"),1,0)</f>
        <v>0</v>
      </c>
      <c r="AN243">
        <f>IF(AND('Sniper Rifle'!B246=1,'Sniper Rifle'!V246="Yes"),1,0)</f>
        <v>0</v>
      </c>
      <c r="AO243">
        <f>IF(AND('Sniper Rifle'!B246=2,'Sniper Rifle'!V246="Yes"),1,0)</f>
        <v>0</v>
      </c>
      <c r="AP243">
        <f>IF(AND('Sniper Rifle'!B246=3,'Sniper Rifle'!V246="Yes"),1,0)</f>
        <v>0</v>
      </c>
      <c r="AQ243">
        <f>IF(AND('Sniper Rifle'!B246=4,'Sniper Rifle'!V246="Yes"),1,0)</f>
        <v>0</v>
      </c>
      <c r="AR243">
        <f>IF(AND('Sniper Rifle'!B246=5,'Sniper Rifle'!V246="Yes"),1,0)</f>
        <v>0</v>
      </c>
      <c r="AS243">
        <f>IF(AND('Sniper Rifle'!B246=6,'Sniper Rifle'!V246="Yes"),1,0)</f>
        <v>0</v>
      </c>
      <c r="AT243">
        <f>IF(AND('Sniper Rifle'!B246=7,'Sniper Rifle'!V246="Yes"),1,0)</f>
        <v>0</v>
      </c>
      <c r="AU243">
        <f>IF(AND('Sniper Rifle'!B246=8,'Sniper Rifle'!V246="Yes"),1,0)</f>
        <v>0</v>
      </c>
      <c r="AW243">
        <f>IF(AND('Spacer Rifle'!B246=1,'Spacer Rifle'!V246="Yes"),1,0)</f>
        <v>0</v>
      </c>
      <c r="AX243">
        <f>IF(AND('Spacer Rifle'!B246=2,'Spacer Rifle'!V246="Yes"),1,0)</f>
        <v>0</v>
      </c>
      <c r="AY243">
        <f>IF(AND('Spacer Rifle'!B246=3,'Spacer Rifle'!V246="Yes"),1,0)</f>
        <v>0</v>
      </c>
      <c r="AZ243">
        <f>IF(AND('Spacer Rifle'!B246=4,'Spacer Rifle'!V246="Yes"),1,0)</f>
        <v>0</v>
      </c>
      <c r="BA243">
        <f>IF(AND('Spacer Rifle'!B246=5,'Spacer Rifle'!V246="Yes"),1,0)</f>
        <v>0</v>
      </c>
      <c r="BB243">
        <f>IF(AND('Spacer Rifle'!B246=6,'Spacer Rifle'!V246="Yes"),1,0)</f>
        <v>0</v>
      </c>
      <c r="BC243">
        <f>IF(AND('Spacer Rifle'!B246=7,'Spacer Rifle'!V246="Yes"),1,0)</f>
        <v>0</v>
      </c>
      <c r="BD243">
        <f>IF(AND('Spacer Rifle'!B246=8,'Spacer Rifle'!V246="Yes"),1,0)</f>
        <v>0</v>
      </c>
      <c r="BF243">
        <f>IF(AND(LMG!B247=1,LMG!V247="Yes"),1,0)</f>
        <v>0</v>
      </c>
      <c r="BG243">
        <f>IF(AND(LMG!B247=2,LMG!V247="Yes"),1,0)</f>
        <v>0</v>
      </c>
      <c r="BH243">
        <f>IF(AND(LMG!B247=3,LMG!V247="Yes"),1,0)</f>
        <v>0</v>
      </c>
      <c r="BI243">
        <f>IF(AND(LMG!B247=4,LMG!V247="Yes"),1,0)</f>
        <v>0</v>
      </c>
      <c r="BJ243">
        <f>IF(AND(LMG!B247=5,LMG!V247="Yes"),1,0)</f>
        <v>0</v>
      </c>
      <c r="BK243">
        <f>IF(AND(LMG!B247=6,LMG!V247="Yes"),1,0)</f>
        <v>0</v>
      </c>
      <c r="BL243">
        <f>IF(AND(LMG!B247=7,LMG!V247="Yes"),1,0)</f>
        <v>0</v>
      </c>
      <c r="BM243">
        <f>IF(AND(LMG!B247=8,LMG!V247="Yes"),1,0)</f>
        <v>0</v>
      </c>
      <c r="BO243">
        <f>IF(AND(Shotgun!B247=1,Shotgun!V247="Yes"),1,0)</f>
        <v>0</v>
      </c>
      <c r="BP243">
        <f>IF(AND(Shotgun!B247=2,Shotgun!V247="Yes"),1,0)</f>
        <v>0</v>
      </c>
      <c r="BQ243">
        <f>IF(AND(Shotgun!B247=3,Shotgun!V247="Yes"),1,0)</f>
        <v>0</v>
      </c>
      <c r="BR243">
        <f>IF(AND(Shotgun!B247=4,Shotgun!V247="Yes"),1,0)</f>
        <v>0</v>
      </c>
      <c r="BS243">
        <f>IF(AND(Shotgun!B247=5,Shotgun!V247="Yes"),1,0)</f>
        <v>0</v>
      </c>
      <c r="BT243">
        <f>IF(AND(Shotgun!B247=6,Shotgun!V247="Yes"),1,0)</f>
        <v>0</v>
      </c>
      <c r="BU243">
        <f>IF(AND(Shotgun!B247=7,Shotgun!V247="Yes"),1,0)</f>
        <v>0</v>
      </c>
      <c r="BV243">
        <f>IF(AND(Shotgun!B247=8,Shotgun!V247="Yes"),1,0)</f>
        <v>0</v>
      </c>
      <c r="BX243">
        <f>IF(AND(Melee!B245=1,Melee!S245="Yes"),1,0)</f>
        <v>0</v>
      </c>
      <c r="BY243">
        <f>IF(AND(Melee!B245=2,Melee!S245="Yes"),1,0)</f>
        <v>0</v>
      </c>
      <c r="BZ243">
        <f>IF(AND(Melee!B245=3,Melee!S245="Yes"),1,0)</f>
        <v>0</v>
      </c>
      <c r="CA243">
        <f>IF(AND(Melee!B245=4,Melee!S245="Yes"),1,0)</f>
        <v>0</v>
      </c>
      <c r="CB243">
        <f>IF(AND(Melee!B245=5,Melee!S245="Yes"),1,0)</f>
        <v>0</v>
      </c>
      <c r="CC243">
        <f>IF(AND(Melee!B245=6,Melee!S245="Yes"),1,0)</f>
        <v>0</v>
      </c>
      <c r="CD243">
        <f>IF(AND(Melee!B245=7,Melee!S245="Yes"),1,0)</f>
        <v>0</v>
      </c>
      <c r="CE243">
        <f>IF(AND(Melee!B245=8,Melee!S245="Yes"),1,0)</f>
        <v>0</v>
      </c>
      <c r="CG243">
        <f>IF(AND(Misc!B244=1,Misc!O244="Yes"),1,0)</f>
        <v>0</v>
      </c>
      <c r="CH243">
        <f>IF(AND(Misc!B244=2,Misc!O244="Yes"),1,0)</f>
        <v>0</v>
      </c>
      <c r="CI243">
        <f>IF(AND(Misc!B244=3,Misc!O244="Yes"),1,0)</f>
        <v>0</v>
      </c>
      <c r="CJ243">
        <f>IF(AND(Misc!B244=4,Misc!O244="Yes"),1,0)</f>
        <v>0</v>
      </c>
      <c r="CK243">
        <f>IF(AND(Misc!B244=5,Misc!O244="Yes"),1,0)</f>
        <v>0</v>
      </c>
      <c r="CL243">
        <f>IF(AND(Misc!B244=6,Misc!O244="Yes"),1,0)</f>
        <v>0</v>
      </c>
      <c r="CM243">
        <f>IF(AND(Misc!B244=7,Misc!O244="Yes"),1,0)</f>
        <v>0</v>
      </c>
      <c r="CN243">
        <f>IF(AND(Misc!B244=8,Misc!O244="Yes"),1,0)</f>
        <v>0</v>
      </c>
    </row>
    <row r="244" spans="4:92">
      <c r="D244">
        <f>IF(AND(Handgun!B247=1,Handgun!V247="Yes"),1,0)</f>
        <v>0</v>
      </c>
      <c r="E244">
        <f>IF(AND(Handgun!B247=2,Handgun!V247="Yes"),1,0)</f>
        <v>0</v>
      </c>
      <c r="F244">
        <f>IF(AND(Handgun!B247=3,Handgun!V247="Yes"),1,0)</f>
        <v>0</v>
      </c>
      <c r="G244">
        <f>IF(AND(Handgun!B247=4,Handgun!V247="Yes"),1,0)</f>
        <v>0</v>
      </c>
      <c r="H244">
        <f>IF(AND(Handgun!B247=5,Handgun!V247="Yes"),1,0)</f>
        <v>0</v>
      </c>
      <c r="I244">
        <f>IF(AND(Handgun!B247=6,Handgun!V247="Yes"),1,0)</f>
        <v>0</v>
      </c>
      <c r="J244">
        <f>IF(AND(Handgun!B247=7,Handgun!V247="Yes"),1,0)</f>
        <v>0</v>
      </c>
      <c r="K244">
        <f>IF(AND(Handgun!B247=8,Handgun!V247="Yes"),1,0)</f>
        <v>0</v>
      </c>
      <c r="M244">
        <f>IF(AND(Revolver!B247=1,Revolver!V247="Yes"),1,0)</f>
        <v>0</v>
      </c>
      <c r="N244">
        <f>IF(AND(Revolver!B247=1,Revolver!V247="Yes"),1,0)</f>
        <v>0</v>
      </c>
      <c r="O244">
        <f>IF(AND(Revolver!B247=1,Revolver!V247="Yes"),1,0)</f>
        <v>0</v>
      </c>
      <c r="P244">
        <f>IF(AND(Revolver!B247=1,Revolver!V247="Yes"),1,0)</f>
        <v>0</v>
      </c>
      <c r="Q244">
        <f>IF(AND(Revolver!B247=5,Revolver!V247="Yes"),1,0)</f>
        <v>0</v>
      </c>
      <c r="R244">
        <f>IF(AND(Revolver!B247=6,Revolver!V247="Yes"),1,0)</f>
        <v>0</v>
      </c>
      <c r="S244">
        <f>IF(AND(Revolver!B247=7,Revolver!V247="Yes"),1,0)</f>
        <v>0</v>
      </c>
      <c r="T244">
        <f>IF(AND(Revolver!B247=8,Revolver!V247="Yes"),1,0)</f>
        <v>0</v>
      </c>
      <c r="V244">
        <f>IF(AND(SMG!B248=1,SMG!V248="Yes"),1,0)</f>
        <v>0</v>
      </c>
      <c r="W244">
        <f>IF(AND(SMG!B248=2,SMG!V248="Yes"),1,0)</f>
        <v>0</v>
      </c>
      <c r="X244">
        <f>IF(AND(SMG!B248=3,SMG!V248="Yes"),1,0)</f>
        <v>0</v>
      </c>
      <c r="Y244">
        <f>IF(AND(SMG!B248=4,SMG!V248="Yes"),1,0)</f>
        <v>0</v>
      </c>
      <c r="Z244">
        <f>IF(AND(SMG!B248=5,SMG!V248="Yes"),1,0)</f>
        <v>0</v>
      </c>
      <c r="AA244">
        <f>IF(AND(SMG!B248=6,SMG!V248="Yes"),1,0)</f>
        <v>0</v>
      </c>
      <c r="AB244">
        <f>IF(AND(SMG!B248=7,SMG!V248="Yes"),1,0)</f>
        <v>0</v>
      </c>
      <c r="AC244">
        <f>IF(AND(SMG!B248=8,SMG!V248="Yes"),1,0)</f>
        <v>0</v>
      </c>
      <c r="AE244">
        <f>IF(AND(Rifle!B247=1,Rifle!V247="Yes"),1,0)</f>
        <v>0</v>
      </c>
      <c r="AF244">
        <f>IF(AND(Rifle!B247=2,Rifle!V247="Yes"),1,0)</f>
        <v>0</v>
      </c>
      <c r="AG244">
        <f>IF(AND(Rifle!B247=3,Rifle!V247="Yes"),1,0)</f>
        <v>0</v>
      </c>
      <c r="AH244">
        <f>IF(AND(Rifle!B247=4,Rifle!V247="Yes"),1,0)</f>
        <v>0</v>
      </c>
      <c r="AI244">
        <f>IF(AND(Rifle!B247=5,Rifle!V247="Yes"),1,0)</f>
        <v>0</v>
      </c>
      <c r="AJ244">
        <f>IF(AND(Rifle!B247=6,Rifle!V247="Yes"),1,0)</f>
        <v>0</v>
      </c>
      <c r="AK244">
        <f>IF(AND(Rifle!B247=7,Rifle!V247="Yes"),1,0)</f>
        <v>0</v>
      </c>
      <c r="AL244">
        <f>IF(AND(Rifle!B247=8,Rifle!V247="Yes"),1,0)</f>
        <v>0</v>
      </c>
      <c r="AN244">
        <f>IF(AND('Sniper Rifle'!B247=1,'Sniper Rifle'!V247="Yes"),1,0)</f>
        <v>0</v>
      </c>
      <c r="AO244">
        <f>IF(AND('Sniper Rifle'!B247=2,'Sniper Rifle'!V247="Yes"),1,0)</f>
        <v>0</v>
      </c>
      <c r="AP244">
        <f>IF(AND('Sniper Rifle'!B247=3,'Sniper Rifle'!V247="Yes"),1,0)</f>
        <v>0</v>
      </c>
      <c r="AQ244">
        <f>IF(AND('Sniper Rifle'!B247=4,'Sniper Rifle'!V247="Yes"),1,0)</f>
        <v>0</v>
      </c>
      <c r="AR244">
        <f>IF(AND('Sniper Rifle'!B247=5,'Sniper Rifle'!V247="Yes"),1,0)</f>
        <v>0</v>
      </c>
      <c r="AS244">
        <f>IF(AND('Sniper Rifle'!B247=6,'Sniper Rifle'!V247="Yes"),1,0)</f>
        <v>0</v>
      </c>
      <c r="AT244">
        <f>IF(AND('Sniper Rifle'!B247=7,'Sniper Rifle'!V247="Yes"),1,0)</f>
        <v>0</v>
      </c>
      <c r="AU244">
        <f>IF(AND('Sniper Rifle'!B247=8,'Sniper Rifle'!V247="Yes"),1,0)</f>
        <v>0</v>
      </c>
      <c r="AW244">
        <f>IF(AND('Spacer Rifle'!B247=1,'Spacer Rifle'!V247="Yes"),1,0)</f>
        <v>0</v>
      </c>
      <c r="AX244">
        <f>IF(AND('Spacer Rifle'!B247=2,'Spacer Rifle'!V247="Yes"),1,0)</f>
        <v>0</v>
      </c>
      <c r="AY244">
        <f>IF(AND('Spacer Rifle'!B247=3,'Spacer Rifle'!V247="Yes"),1,0)</f>
        <v>0</v>
      </c>
      <c r="AZ244">
        <f>IF(AND('Spacer Rifle'!B247=4,'Spacer Rifle'!V247="Yes"),1,0)</f>
        <v>0</v>
      </c>
      <c r="BA244">
        <f>IF(AND('Spacer Rifle'!B247=5,'Spacer Rifle'!V247="Yes"),1,0)</f>
        <v>0</v>
      </c>
      <c r="BB244">
        <f>IF(AND('Spacer Rifle'!B247=6,'Spacer Rifle'!V247="Yes"),1,0)</f>
        <v>0</v>
      </c>
      <c r="BC244">
        <f>IF(AND('Spacer Rifle'!B247=7,'Spacer Rifle'!V247="Yes"),1,0)</f>
        <v>0</v>
      </c>
      <c r="BD244">
        <f>IF(AND('Spacer Rifle'!B247=8,'Spacer Rifle'!V247="Yes"),1,0)</f>
        <v>0</v>
      </c>
      <c r="BF244">
        <f>IF(AND(LMG!B248=1,LMG!V248="Yes"),1,0)</f>
        <v>0</v>
      </c>
      <c r="BG244">
        <f>IF(AND(LMG!B248=2,LMG!V248="Yes"),1,0)</f>
        <v>0</v>
      </c>
      <c r="BH244">
        <f>IF(AND(LMG!B248=3,LMG!V248="Yes"),1,0)</f>
        <v>0</v>
      </c>
      <c r="BI244">
        <f>IF(AND(LMG!B248=4,LMG!V248="Yes"),1,0)</f>
        <v>0</v>
      </c>
      <c r="BJ244">
        <f>IF(AND(LMG!B248=5,LMG!V248="Yes"),1,0)</f>
        <v>0</v>
      </c>
      <c r="BK244">
        <f>IF(AND(LMG!B248=6,LMG!V248="Yes"),1,0)</f>
        <v>0</v>
      </c>
      <c r="BL244">
        <f>IF(AND(LMG!B248=7,LMG!V248="Yes"),1,0)</f>
        <v>0</v>
      </c>
      <c r="BM244">
        <f>IF(AND(LMG!B248=8,LMG!V248="Yes"),1,0)</f>
        <v>0</v>
      </c>
      <c r="BO244">
        <f>IF(AND(Shotgun!B248=1,Shotgun!V248="Yes"),1,0)</f>
        <v>0</v>
      </c>
      <c r="BP244">
        <f>IF(AND(Shotgun!B248=2,Shotgun!V248="Yes"),1,0)</f>
        <v>0</v>
      </c>
      <c r="BQ244">
        <f>IF(AND(Shotgun!B248=3,Shotgun!V248="Yes"),1,0)</f>
        <v>0</v>
      </c>
      <c r="BR244">
        <f>IF(AND(Shotgun!B248=4,Shotgun!V248="Yes"),1,0)</f>
        <v>0</v>
      </c>
      <c r="BS244">
        <f>IF(AND(Shotgun!B248=5,Shotgun!V248="Yes"),1,0)</f>
        <v>0</v>
      </c>
      <c r="BT244">
        <f>IF(AND(Shotgun!B248=6,Shotgun!V248="Yes"),1,0)</f>
        <v>0</v>
      </c>
      <c r="BU244">
        <f>IF(AND(Shotgun!B248=7,Shotgun!V248="Yes"),1,0)</f>
        <v>0</v>
      </c>
      <c r="BV244">
        <f>IF(AND(Shotgun!B248=8,Shotgun!V248="Yes"),1,0)</f>
        <v>0</v>
      </c>
      <c r="BX244">
        <f>IF(AND(Melee!B246=1,Melee!S246="Yes"),1,0)</f>
        <v>0</v>
      </c>
      <c r="BY244">
        <f>IF(AND(Melee!B246=2,Melee!S246="Yes"),1,0)</f>
        <v>0</v>
      </c>
      <c r="BZ244">
        <f>IF(AND(Melee!B246=3,Melee!S246="Yes"),1,0)</f>
        <v>0</v>
      </c>
      <c r="CA244">
        <f>IF(AND(Melee!B246=4,Melee!S246="Yes"),1,0)</f>
        <v>0</v>
      </c>
      <c r="CB244">
        <f>IF(AND(Melee!B246=5,Melee!S246="Yes"),1,0)</f>
        <v>0</v>
      </c>
      <c r="CC244">
        <f>IF(AND(Melee!B246=6,Melee!S246="Yes"),1,0)</f>
        <v>0</v>
      </c>
      <c r="CD244">
        <f>IF(AND(Melee!B246=7,Melee!S246="Yes"),1,0)</f>
        <v>0</v>
      </c>
      <c r="CE244">
        <f>IF(AND(Melee!B246=8,Melee!S246="Yes"),1,0)</f>
        <v>0</v>
      </c>
      <c r="CG244">
        <f>IF(AND(Misc!B245=1,Misc!O245="Yes"),1,0)</f>
        <v>0</v>
      </c>
      <c r="CH244">
        <f>IF(AND(Misc!B245=2,Misc!O245="Yes"),1,0)</f>
        <v>0</v>
      </c>
      <c r="CI244">
        <f>IF(AND(Misc!B245=3,Misc!O245="Yes"),1,0)</f>
        <v>0</v>
      </c>
      <c r="CJ244">
        <f>IF(AND(Misc!B245=4,Misc!O245="Yes"),1,0)</f>
        <v>0</v>
      </c>
      <c r="CK244">
        <f>IF(AND(Misc!B245=5,Misc!O245="Yes"),1,0)</f>
        <v>0</v>
      </c>
      <c r="CL244">
        <f>IF(AND(Misc!B245=6,Misc!O245="Yes"),1,0)</f>
        <v>0</v>
      </c>
      <c r="CM244">
        <f>IF(AND(Misc!B245=7,Misc!O245="Yes"),1,0)</f>
        <v>0</v>
      </c>
      <c r="CN244">
        <f>IF(AND(Misc!B245=8,Misc!O245="Yes"),1,0)</f>
        <v>0</v>
      </c>
    </row>
    <row r="245" spans="4:92">
      <c r="D245">
        <f>IF(AND(Handgun!B248=1,Handgun!V248="Yes"),1,0)</f>
        <v>0</v>
      </c>
      <c r="E245">
        <f>IF(AND(Handgun!B248=2,Handgun!V248="Yes"),1,0)</f>
        <v>0</v>
      </c>
      <c r="F245">
        <f>IF(AND(Handgun!B248=3,Handgun!V248="Yes"),1,0)</f>
        <v>0</v>
      </c>
      <c r="G245">
        <f>IF(AND(Handgun!B248=4,Handgun!V248="Yes"),1,0)</f>
        <v>0</v>
      </c>
      <c r="H245">
        <f>IF(AND(Handgun!B248=5,Handgun!V248="Yes"),1,0)</f>
        <v>0</v>
      </c>
      <c r="I245">
        <f>IF(AND(Handgun!B248=6,Handgun!V248="Yes"),1,0)</f>
        <v>0</v>
      </c>
      <c r="J245">
        <f>IF(AND(Handgun!B248=7,Handgun!V248="Yes"),1,0)</f>
        <v>0</v>
      </c>
      <c r="K245">
        <f>IF(AND(Handgun!B248=8,Handgun!V248="Yes"),1,0)</f>
        <v>0</v>
      </c>
      <c r="M245">
        <f>IF(AND(Revolver!B248=1,Revolver!V248="Yes"),1,0)</f>
        <v>0</v>
      </c>
      <c r="N245">
        <f>IF(AND(Revolver!B248=1,Revolver!V248="Yes"),1,0)</f>
        <v>0</v>
      </c>
      <c r="O245">
        <f>IF(AND(Revolver!B248=1,Revolver!V248="Yes"),1,0)</f>
        <v>0</v>
      </c>
      <c r="P245">
        <f>IF(AND(Revolver!B248=1,Revolver!V248="Yes"),1,0)</f>
        <v>0</v>
      </c>
      <c r="Q245">
        <f>IF(AND(Revolver!B248=5,Revolver!V248="Yes"),1,0)</f>
        <v>0</v>
      </c>
      <c r="R245">
        <f>IF(AND(Revolver!B248=6,Revolver!V248="Yes"),1,0)</f>
        <v>0</v>
      </c>
      <c r="S245">
        <f>IF(AND(Revolver!B248=7,Revolver!V248="Yes"),1,0)</f>
        <v>0</v>
      </c>
      <c r="T245">
        <f>IF(AND(Revolver!B248=8,Revolver!V248="Yes"),1,0)</f>
        <v>0</v>
      </c>
      <c r="V245">
        <f>IF(AND(SMG!B249=1,SMG!V249="Yes"),1,0)</f>
        <v>0</v>
      </c>
      <c r="W245">
        <f>IF(AND(SMG!B249=2,SMG!V249="Yes"),1,0)</f>
        <v>0</v>
      </c>
      <c r="X245">
        <f>IF(AND(SMG!B249=3,SMG!V249="Yes"),1,0)</f>
        <v>0</v>
      </c>
      <c r="Y245">
        <f>IF(AND(SMG!B249=4,SMG!V249="Yes"),1,0)</f>
        <v>0</v>
      </c>
      <c r="Z245">
        <f>IF(AND(SMG!B249=5,SMG!V249="Yes"),1,0)</f>
        <v>0</v>
      </c>
      <c r="AA245">
        <f>IF(AND(SMG!B249=6,SMG!V249="Yes"),1,0)</f>
        <v>0</v>
      </c>
      <c r="AB245">
        <f>IF(AND(SMG!B249=7,SMG!V249="Yes"),1,0)</f>
        <v>0</v>
      </c>
      <c r="AC245">
        <f>IF(AND(SMG!B249=8,SMG!V249="Yes"),1,0)</f>
        <v>0</v>
      </c>
      <c r="AE245">
        <f>IF(AND(Rifle!B248=1,Rifle!V248="Yes"),1,0)</f>
        <v>0</v>
      </c>
      <c r="AF245">
        <f>IF(AND(Rifle!B248=2,Rifle!V248="Yes"),1,0)</f>
        <v>0</v>
      </c>
      <c r="AG245">
        <f>IF(AND(Rifle!B248=3,Rifle!V248="Yes"),1,0)</f>
        <v>0</v>
      </c>
      <c r="AH245">
        <f>IF(AND(Rifle!B248=4,Rifle!V248="Yes"),1,0)</f>
        <v>0</v>
      </c>
      <c r="AI245">
        <f>IF(AND(Rifle!B248=5,Rifle!V248="Yes"),1,0)</f>
        <v>0</v>
      </c>
      <c r="AJ245">
        <f>IF(AND(Rifle!B248=6,Rifle!V248="Yes"),1,0)</f>
        <v>0</v>
      </c>
      <c r="AK245">
        <f>IF(AND(Rifle!B248=7,Rifle!V248="Yes"),1,0)</f>
        <v>0</v>
      </c>
      <c r="AL245">
        <f>IF(AND(Rifle!B248=8,Rifle!V248="Yes"),1,0)</f>
        <v>0</v>
      </c>
      <c r="AN245">
        <f>IF(AND('Sniper Rifle'!B248=1,'Sniper Rifle'!V248="Yes"),1,0)</f>
        <v>0</v>
      </c>
      <c r="AO245">
        <f>IF(AND('Sniper Rifle'!B248=2,'Sniper Rifle'!V248="Yes"),1,0)</f>
        <v>0</v>
      </c>
      <c r="AP245">
        <f>IF(AND('Sniper Rifle'!B248=3,'Sniper Rifle'!V248="Yes"),1,0)</f>
        <v>0</v>
      </c>
      <c r="AQ245">
        <f>IF(AND('Sniper Rifle'!B248=4,'Sniper Rifle'!V248="Yes"),1,0)</f>
        <v>0</v>
      </c>
      <c r="AR245">
        <f>IF(AND('Sniper Rifle'!B248=5,'Sniper Rifle'!V248="Yes"),1,0)</f>
        <v>0</v>
      </c>
      <c r="AS245">
        <f>IF(AND('Sniper Rifle'!B248=6,'Sniper Rifle'!V248="Yes"),1,0)</f>
        <v>0</v>
      </c>
      <c r="AT245">
        <f>IF(AND('Sniper Rifle'!B248=7,'Sniper Rifle'!V248="Yes"),1,0)</f>
        <v>0</v>
      </c>
      <c r="AU245">
        <f>IF(AND('Sniper Rifle'!B248=8,'Sniper Rifle'!V248="Yes"),1,0)</f>
        <v>0</v>
      </c>
      <c r="AW245">
        <f>IF(AND('Spacer Rifle'!B248=1,'Spacer Rifle'!V248="Yes"),1,0)</f>
        <v>0</v>
      </c>
      <c r="AX245">
        <f>IF(AND('Spacer Rifle'!B248=2,'Spacer Rifle'!V248="Yes"),1,0)</f>
        <v>0</v>
      </c>
      <c r="AY245">
        <f>IF(AND('Spacer Rifle'!B248=3,'Spacer Rifle'!V248="Yes"),1,0)</f>
        <v>0</v>
      </c>
      <c r="AZ245">
        <f>IF(AND('Spacer Rifle'!B248=4,'Spacer Rifle'!V248="Yes"),1,0)</f>
        <v>0</v>
      </c>
      <c r="BA245">
        <f>IF(AND('Spacer Rifle'!B248=5,'Spacer Rifle'!V248="Yes"),1,0)</f>
        <v>0</v>
      </c>
      <c r="BB245">
        <f>IF(AND('Spacer Rifle'!B248=6,'Spacer Rifle'!V248="Yes"),1,0)</f>
        <v>0</v>
      </c>
      <c r="BC245">
        <f>IF(AND('Spacer Rifle'!B248=7,'Spacer Rifle'!V248="Yes"),1,0)</f>
        <v>0</v>
      </c>
      <c r="BD245">
        <f>IF(AND('Spacer Rifle'!B248=8,'Spacer Rifle'!V248="Yes"),1,0)</f>
        <v>0</v>
      </c>
      <c r="BF245">
        <f>IF(AND(LMG!B249=1,LMG!V249="Yes"),1,0)</f>
        <v>0</v>
      </c>
      <c r="BG245">
        <f>IF(AND(LMG!B249=2,LMG!V249="Yes"),1,0)</f>
        <v>0</v>
      </c>
      <c r="BH245">
        <f>IF(AND(LMG!B249=3,LMG!V249="Yes"),1,0)</f>
        <v>0</v>
      </c>
      <c r="BI245">
        <f>IF(AND(LMG!B249=4,LMG!V249="Yes"),1,0)</f>
        <v>0</v>
      </c>
      <c r="BJ245">
        <f>IF(AND(LMG!B249=5,LMG!V249="Yes"),1,0)</f>
        <v>0</v>
      </c>
      <c r="BK245">
        <f>IF(AND(LMG!B249=6,LMG!V249="Yes"),1,0)</f>
        <v>0</v>
      </c>
      <c r="BL245">
        <f>IF(AND(LMG!B249=7,LMG!V249="Yes"),1,0)</f>
        <v>0</v>
      </c>
      <c r="BM245">
        <f>IF(AND(LMG!B249=8,LMG!V249="Yes"),1,0)</f>
        <v>0</v>
      </c>
      <c r="BO245">
        <f>IF(AND(Shotgun!B249=1,Shotgun!V249="Yes"),1,0)</f>
        <v>0</v>
      </c>
      <c r="BP245">
        <f>IF(AND(Shotgun!B249=2,Shotgun!V249="Yes"),1,0)</f>
        <v>0</v>
      </c>
      <c r="BQ245">
        <f>IF(AND(Shotgun!B249=3,Shotgun!V249="Yes"),1,0)</f>
        <v>0</v>
      </c>
      <c r="BR245">
        <f>IF(AND(Shotgun!B249=4,Shotgun!V249="Yes"),1,0)</f>
        <v>0</v>
      </c>
      <c r="BS245">
        <f>IF(AND(Shotgun!B249=5,Shotgun!V249="Yes"),1,0)</f>
        <v>0</v>
      </c>
      <c r="BT245">
        <f>IF(AND(Shotgun!B249=6,Shotgun!V249="Yes"),1,0)</f>
        <v>0</v>
      </c>
      <c r="BU245">
        <f>IF(AND(Shotgun!B249=7,Shotgun!V249="Yes"),1,0)</f>
        <v>0</v>
      </c>
      <c r="BV245">
        <f>IF(AND(Shotgun!B249=8,Shotgun!V249="Yes"),1,0)</f>
        <v>0</v>
      </c>
      <c r="BX245">
        <f>IF(AND(Melee!B247=1,Melee!S247="Yes"),1,0)</f>
        <v>0</v>
      </c>
      <c r="BY245">
        <f>IF(AND(Melee!B247=2,Melee!S247="Yes"),1,0)</f>
        <v>0</v>
      </c>
      <c r="BZ245">
        <f>IF(AND(Melee!B247=3,Melee!S247="Yes"),1,0)</f>
        <v>0</v>
      </c>
      <c r="CA245">
        <f>IF(AND(Melee!B247=4,Melee!S247="Yes"),1,0)</f>
        <v>0</v>
      </c>
      <c r="CB245">
        <f>IF(AND(Melee!B247=5,Melee!S247="Yes"),1,0)</f>
        <v>0</v>
      </c>
      <c r="CC245">
        <f>IF(AND(Melee!B247=6,Melee!S247="Yes"),1,0)</f>
        <v>0</v>
      </c>
      <c r="CD245">
        <f>IF(AND(Melee!B247=7,Melee!S247="Yes"),1,0)</f>
        <v>0</v>
      </c>
      <c r="CE245">
        <f>IF(AND(Melee!B247=8,Melee!S247="Yes"),1,0)</f>
        <v>0</v>
      </c>
      <c r="CG245">
        <f>IF(AND(Misc!B246=1,Misc!O246="Yes"),1,0)</f>
        <v>0</v>
      </c>
      <c r="CH245">
        <f>IF(AND(Misc!B246=2,Misc!O246="Yes"),1,0)</f>
        <v>0</v>
      </c>
      <c r="CI245">
        <f>IF(AND(Misc!B246=3,Misc!O246="Yes"),1,0)</f>
        <v>0</v>
      </c>
      <c r="CJ245">
        <f>IF(AND(Misc!B246=4,Misc!O246="Yes"),1,0)</f>
        <v>0</v>
      </c>
      <c r="CK245">
        <f>IF(AND(Misc!B246=5,Misc!O246="Yes"),1,0)</f>
        <v>0</v>
      </c>
      <c r="CL245">
        <f>IF(AND(Misc!B246=6,Misc!O246="Yes"),1,0)</f>
        <v>0</v>
      </c>
      <c r="CM245">
        <f>IF(AND(Misc!B246=7,Misc!O246="Yes"),1,0)</f>
        <v>0</v>
      </c>
      <c r="CN245">
        <f>IF(AND(Misc!B246=8,Misc!O246="Yes"),1,0)</f>
        <v>0</v>
      </c>
    </row>
    <row r="246" spans="4:92">
      <c r="D246">
        <f>IF(AND(Handgun!B249=1,Handgun!V249="Yes"),1,0)</f>
        <v>0</v>
      </c>
      <c r="E246">
        <f>IF(AND(Handgun!B249=2,Handgun!V249="Yes"),1,0)</f>
        <v>0</v>
      </c>
      <c r="F246">
        <f>IF(AND(Handgun!B249=3,Handgun!V249="Yes"),1,0)</f>
        <v>0</v>
      </c>
      <c r="G246">
        <f>IF(AND(Handgun!B249=4,Handgun!V249="Yes"),1,0)</f>
        <v>0</v>
      </c>
      <c r="H246">
        <f>IF(AND(Handgun!B249=5,Handgun!V249="Yes"),1,0)</f>
        <v>0</v>
      </c>
      <c r="I246">
        <f>IF(AND(Handgun!B249=6,Handgun!V249="Yes"),1,0)</f>
        <v>0</v>
      </c>
      <c r="J246">
        <f>IF(AND(Handgun!B249=7,Handgun!V249="Yes"),1,0)</f>
        <v>0</v>
      </c>
      <c r="K246">
        <f>IF(AND(Handgun!B249=8,Handgun!V249="Yes"),1,0)</f>
        <v>0</v>
      </c>
      <c r="M246">
        <f>IF(AND(Revolver!B249=1,Revolver!V249="Yes"),1,0)</f>
        <v>0</v>
      </c>
      <c r="N246">
        <f>IF(AND(Revolver!B249=1,Revolver!V249="Yes"),1,0)</f>
        <v>0</v>
      </c>
      <c r="O246">
        <f>IF(AND(Revolver!B249=1,Revolver!V249="Yes"),1,0)</f>
        <v>0</v>
      </c>
      <c r="P246">
        <f>IF(AND(Revolver!B249=1,Revolver!V249="Yes"),1,0)</f>
        <v>0</v>
      </c>
      <c r="Q246">
        <f>IF(AND(Revolver!B249=5,Revolver!V249="Yes"),1,0)</f>
        <v>0</v>
      </c>
      <c r="R246">
        <f>IF(AND(Revolver!B249=6,Revolver!V249="Yes"),1,0)</f>
        <v>0</v>
      </c>
      <c r="S246">
        <f>IF(AND(Revolver!B249=7,Revolver!V249="Yes"),1,0)</f>
        <v>0</v>
      </c>
      <c r="T246">
        <f>IF(AND(Revolver!B249=8,Revolver!V249="Yes"),1,0)</f>
        <v>0</v>
      </c>
      <c r="V246">
        <f>IF(AND(SMG!B250=1,SMG!V250="Yes"),1,0)</f>
        <v>0</v>
      </c>
      <c r="W246">
        <f>IF(AND(SMG!B250=2,SMG!V250="Yes"),1,0)</f>
        <v>0</v>
      </c>
      <c r="X246">
        <f>IF(AND(SMG!B250=3,SMG!V250="Yes"),1,0)</f>
        <v>0</v>
      </c>
      <c r="Y246">
        <f>IF(AND(SMG!B250=4,SMG!V250="Yes"),1,0)</f>
        <v>0</v>
      </c>
      <c r="Z246">
        <f>IF(AND(SMG!B250=5,SMG!V250="Yes"),1,0)</f>
        <v>0</v>
      </c>
      <c r="AA246">
        <f>IF(AND(SMG!B250=6,SMG!V250="Yes"),1,0)</f>
        <v>0</v>
      </c>
      <c r="AB246">
        <f>IF(AND(SMG!B250=7,SMG!V250="Yes"),1,0)</f>
        <v>0</v>
      </c>
      <c r="AC246">
        <f>IF(AND(SMG!B250=8,SMG!V250="Yes"),1,0)</f>
        <v>0</v>
      </c>
      <c r="AE246">
        <f>IF(AND(Rifle!B249=1,Rifle!V249="Yes"),1,0)</f>
        <v>0</v>
      </c>
      <c r="AF246">
        <f>IF(AND(Rifle!B249=2,Rifle!V249="Yes"),1,0)</f>
        <v>0</v>
      </c>
      <c r="AG246">
        <f>IF(AND(Rifle!B249=3,Rifle!V249="Yes"),1,0)</f>
        <v>0</v>
      </c>
      <c r="AH246">
        <f>IF(AND(Rifle!B249=4,Rifle!V249="Yes"),1,0)</f>
        <v>0</v>
      </c>
      <c r="AI246">
        <f>IF(AND(Rifle!B249=5,Rifle!V249="Yes"),1,0)</f>
        <v>0</v>
      </c>
      <c r="AJ246">
        <f>IF(AND(Rifle!B249=6,Rifle!V249="Yes"),1,0)</f>
        <v>0</v>
      </c>
      <c r="AK246">
        <f>IF(AND(Rifle!B249=7,Rifle!V249="Yes"),1,0)</f>
        <v>0</v>
      </c>
      <c r="AL246">
        <f>IF(AND(Rifle!B249=8,Rifle!V249="Yes"),1,0)</f>
        <v>0</v>
      </c>
      <c r="AN246">
        <f>IF(AND('Sniper Rifle'!B249=1,'Sniper Rifle'!V249="Yes"),1,0)</f>
        <v>0</v>
      </c>
      <c r="AO246">
        <f>IF(AND('Sniper Rifle'!B249=2,'Sniper Rifle'!V249="Yes"),1,0)</f>
        <v>0</v>
      </c>
      <c r="AP246">
        <f>IF(AND('Sniper Rifle'!B249=3,'Sniper Rifle'!V249="Yes"),1,0)</f>
        <v>0</v>
      </c>
      <c r="AQ246">
        <f>IF(AND('Sniper Rifle'!B249=4,'Sniper Rifle'!V249="Yes"),1,0)</f>
        <v>0</v>
      </c>
      <c r="AR246">
        <f>IF(AND('Sniper Rifle'!B249=5,'Sniper Rifle'!V249="Yes"),1,0)</f>
        <v>0</v>
      </c>
      <c r="AS246">
        <f>IF(AND('Sniper Rifle'!B249=6,'Sniper Rifle'!V249="Yes"),1,0)</f>
        <v>0</v>
      </c>
      <c r="AT246">
        <f>IF(AND('Sniper Rifle'!B249=7,'Sniper Rifle'!V249="Yes"),1,0)</f>
        <v>0</v>
      </c>
      <c r="AU246">
        <f>IF(AND('Sniper Rifle'!B249=8,'Sniper Rifle'!V249="Yes"),1,0)</f>
        <v>0</v>
      </c>
      <c r="AW246">
        <f>IF(AND('Spacer Rifle'!B249=1,'Spacer Rifle'!V249="Yes"),1,0)</f>
        <v>0</v>
      </c>
      <c r="AX246">
        <f>IF(AND('Spacer Rifle'!B249=2,'Spacer Rifle'!V249="Yes"),1,0)</f>
        <v>0</v>
      </c>
      <c r="AY246">
        <f>IF(AND('Spacer Rifle'!B249=3,'Spacer Rifle'!V249="Yes"),1,0)</f>
        <v>0</v>
      </c>
      <c r="AZ246">
        <f>IF(AND('Spacer Rifle'!B249=4,'Spacer Rifle'!V249="Yes"),1,0)</f>
        <v>0</v>
      </c>
      <c r="BA246">
        <f>IF(AND('Spacer Rifle'!B249=5,'Spacer Rifle'!V249="Yes"),1,0)</f>
        <v>0</v>
      </c>
      <c r="BB246">
        <f>IF(AND('Spacer Rifle'!B249=6,'Spacer Rifle'!V249="Yes"),1,0)</f>
        <v>0</v>
      </c>
      <c r="BC246">
        <f>IF(AND('Spacer Rifle'!B249=7,'Spacer Rifle'!V249="Yes"),1,0)</f>
        <v>0</v>
      </c>
      <c r="BD246">
        <f>IF(AND('Spacer Rifle'!B249=8,'Spacer Rifle'!V249="Yes"),1,0)</f>
        <v>0</v>
      </c>
      <c r="BF246">
        <f>IF(AND(LMG!B250=1,LMG!V250="Yes"),1,0)</f>
        <v>0</v>
      </c>
      <c r="BG246">
        <f>IF(AND(LMG!B250=2,LMG!V250="Yes"),1,0)</f>
        <v>0</v>
      </c>
      <c r="BH246">
        <f>IF(AND(LMG!B250=3,LMG!V250="Yes"),1,0)</f>
        <v>0</v>
      </c>
      <c r="BI246">
        <f>IF(AND(LMG!B250=4,LMG!V250="Yes"),1,0)</f>
        <v>0</v>
      </c>
      <c r="BJ246">
        <f>IF(AND(LMG!B250=5,LMG!V250="Yes"),1,0)</f>
        <v>0</v>
      </c>
      <c r="BK246">
        <f>IF(AND(LMG!B250=6,LMG!V250="Yes"),1,0)</f>
        <v>0</v>
      </c>
      <c r="BL246">
        <f>IF(AND(LMG!B250=7,LMG!V250="Yes"),1,0)</f>
        <v>0</v>
      </c>
      <c r="BM246">
        <f>IF(AND(LMG!B250=8,LMG!V250="Yes"),1,0)</f>
        <v>0</v>
      </c>
      <c r="BO246">
        <f>IF(AND(Shotgun!B250=1,Shotgun!V250="Yes"),1,0)</f>
        <v>0</v>
      </c>
      <c r="BP246">
        <f>IF(AND(Shotgun!B250=2,Shotgun!V250="Yes"),1,0)</f>
        <v>0</v>
      </c>
      <c r="BQ246">
        <f>IF(AND(Shotgun!B250=3,Shotgun!V250="Yes"),1,0)</f>
        <v>0</v>
      </c>
      <c r="BR246">
        <f>IF(AND(Shotgun!B250=4,Shotgun!V250="Yes"),1,0)</f>
        <v>0</v>
      </c>
      <c r="BS246">
        <f>IF(AND(Shotgun!B250=5,Shotgun!V250="Yes"),1,0)</f>
        <v>0</v>
      </c>
      <c r="BT246">
        <f>IF(AND(Shotgun!B250=6,Shotgun!V250="Yes"),1,0)</f>
        <v>0</v>
      </c>
      <c r="BU246">
        <f>IF(AND(Shotgun!B250=7,Shotgun!V250="Yes"),1,0)</f>
        <v>0</v>
      </c>
      <c r="BV246">
        <f>IF(AND(Shotgun!B250=8,Shotgun!V250="Yes"),1,0)</f>
        <v>0</v>
      </c>
      <c r="BX246">
        <f>IF(AND(Melee!B248=1,Melee!S248="Yes"),1,0)</f>
        <v>0</v>
      </c>
      <c r="BY246">
        <f>IF(AND(Melee!B248=2,Melee!S248="Yes"),1,0)</f>
        <v>0</v>
      </c>
      <c r="BZ246">
        <f>IF(AND(Melee!B248=3,Melee!S248="Yes"),1,0)</f>
        <v>0</v>
      </c>
      <c r="CA246">
        <f>IF(AND(Melee!B248=4,Melee!S248="Yes"),1,0)</f>
        <v>0</v>
      </c>
      <c r="CB246">
        <f>IF(AND(Melee!B248=5,Melee!S248="Yes"),1,0)</f>
        <v>0</v>
      </c>
      <c r="CC246">
        <f>IF(AND(Melee!B248=6,Melee!S248="Yes"),1,0)</f>
        <v>0</v>
      </c>
      <c r="CD246">
        <f>IF(AND(Melee!B248=7,Melee!S248="Yes"),1,0)</f>
        <v>0</v>
      </c>
      <c r="CE246">
        <f>IF(AND(Melee!B248=8,Melee!S248="Yes"),1,0)</f>
        <v>0</v>
      </c>
      <c r="CG246">
        <f>IF(AND(Misc!B247=1,Misc!O247="Yes"),1,0)</f>
        <v>0</v>
      </c>
      <c r="CH246">
        <f>IF(AND(Misc!B247=2,Misc!O247="Yes"),1,0)</f>
        <v>0</v>
      </c>
      <c r="CI246">
        <f>IF(AND(Misc!B247=3,Misc!O247="Yes"),1,0)</f>
        <v>0</v>
      </c>
      <c r="CJ246">
        <f>IF(AND(Misc!B247=4,Misc!O247="Yes"),1,0)</f>
        <v>0</v>
      </c>
      <c r="CK246">
        <f>IF(AND(Misc!B247=5,Misc!O247="Yes"),1,0)</f>
        <v>0</v>
      </c>
      <c r="CL246">
        <f>IF(AND(Misc!B247=6,Misc!O247="Yes"),1,0)</f>
        <v>0</v>
      </c>
      <c r="CM246">
        <f>IF(AND(Misc!B247=7,Misc!O247="Yes"),1,0)</f>
        <v>0</v>
      </c>
      <c r="CN246">
        <f>IF(AND(Misc!B247=8,Misc!O247="Yes"),1,0)</f>
        <v>0</v>
      </c>
    </row>
    <row r="247" spans="4:92">
      <c r="D247">
        <f>IF(AND(Handgun!B250=1,Handgun!V250="Yes"),1,0)</f>
        <v>0</v>
      </c>
      <c r="E247">
        <f>IF(AND(Handgun!B250=2,Handgun!V250="Yes"),1,0)</f>
        <v>0</v>
      </c>
      <c r="F247">
        <f>IF(AND(Handgun!B250=3,Handgun!V250="Yes"),1,0)</f>
        <v>0</v>
      </c>
      <c r="G247">
        <f>IF(AND(Handgun!B250=4,Handgun!V250="Yes"),1,0)</f>
        <v>0</v>
      </c>
      <c r="H247">
        <f>IF(AND(Handgun!B250=5,Handgun!V250="Yes"),1,0)</f>
        <v>0</v>
      </c>
      <c r="I247">
        <f>IF(AND(Handgun!B250=6,Handgun!V250="Yes"),1,0)</f>
        <v>0</v>
      </c>
      <c r="J247">
        <f>IF(AND(Handgun!B250=7,Handgun!V250="Yes"),1,0)</f>
        <v>0</v>
      </c>
      <c r="K247">
        <f>IF(AND(Handgun!B250=8,Handgun!V250="Yes"),1,0)</f>
        <v>0</v>
      </c>
      <c r="M247">
        <f>IF(AND(Revolver!B250=1,Revolver!V250="Yes"),1,0)</f>
        <v>0</v>
      </c>
      <c r="N247">
        <f>IF(AND(Revolver!B250=1,Revolver!V250="Yes"),1,0)</f>
        <v>0</v>
      </c>
      <c r="O247">
        <f>IF(AND(Revolver!B250=1,Revolver!V250="Yes"),1,0)</f>
        <v>0</v>
      </c>
      <c r="P247">
        <f>IF(AND(Revolver!B250=1,Revolver!V250="Yes"),1,0)</f>
        <v>0</v>
      </c>
      <c r="Q247">
        <f>IF(AND(Revolver!B250=5,Revolver!V250="Yes"),1,0)</f>
        <v>0</v>
      </c>
      <c r="R247">
        <f>IF(AND(Revolver!B250=6,Revolver!V250="Yes"),1,0)</f>
        <v>0</v>
      </c>
      <c r="S247">
        <f>IF(AND(Revolver!B250=7,Revolver!V250="Yes"),1,0)</f>
        <v>0</v>
      </c>
      <c r="T247">
        <f>IF(AND(Revolver!B250=8,Revolver!V250="Yes"),1,0)</f>
        <v>0</v>
      </c>
      <c r="V247">
        <f>IF(AND(SMG!B251=1,SMG!V251="Yes"),1,0)</f>
        <v>0</v>
      </c>
      <c r="W247">
        <f>IF(AND(SMG!B251=2,SMG!V251="Yes"),1,0)</f>
        <v>0</v>
      </c>
      <c r="X247">
        <f>IF(AND(SMG!B251=3,SMG!V251="Yes"),1,0)</f>
        <v>0</v>
      </c>
      <c r="Y247">
        <f>IF(AND(SMG!B251=4,SMG!V251="Yes"),1,0)</f>
        <v>0</v>
      </c>
      <c r="Z247">
        <f>IF(AND(SMG!B251=5,SMG!V251="Yes"),1,0)</f>
        <v>0</v>
      </c>
      <c r="AA247">
        <f>IF(AND(SMG!B251=6,SMG!V251="Yes"),1,0)</f>
        <v>0</v>
      </c>
      <c r="AB247">
        <f>IF(AND(SMG!B251=7,SMG!V251="Yes"),1,0)</f>
        <v>0</v>
      </c>
      <c r="AC247">
        <f>IF(AND(SMG!B251=8,SMG!V251="Yes"),1,0)</f>
        <v>0</v>
      </c>
      <c r="AE247">
        <f>IF(AND(Rifle!B250=1,Rifle!V250="Yes"),1,0)</f>
        <v>0</v>
      </c>
      <c r="AF247">
        <f>IF(AND(Rifle!B250=2,Rifle!V250="Yes"),1,0)</f>
        <v>0</v>
      </c>
      <c r="AG247">
        <f>IF(AND(Rifle!B250=3,Rifle!V250="Yes"),1,0)</f>
        <v>0</v>
      </c>
      <c r="AH247">
        <f>IF(AND(Rifle!B250=4,Rifle!V250="Yes"),1,0)</f>
        <v>0</v>
      </c>
      <c r="AI247">
        <f>IF(AND(Rifle!B250=5,Rifle!V250="Yes"),1,0)</f>
        <v>0</v>
      </c>
      <c r="AJ247">
        <f>IF(AND(Rifle!B250=6,Rifle!V250="Yes"),1,0)</f>
        <v>0</v>
      </c>
      <c r="AK247">
        <f>IF(AND(Rifle!B250=7,Rifle!V250="Yes"),1,0)</f>
        <v>0</v>
      </c>
      <c r="AL247">
        <f>IF(AND(Rifle!B250=8,Rifle!V250="Yes"),1,0)</f>
        <v>0</v>
      </c>
      <c r="AN247">
        <f>IF(AND('Sniper Rifle'!B250=1,'Sniper Rifle'!V250="Yes"),1,0)</f>
        <v>0</v>
      </c>
      <c r="AO247">
        <f>IF(AND('Sniper Rifle'!B250=2,'Sniper Rifle'!V250="Yes"),1,0)</f>
        <v>0</v>
      </c>
      <c r="AP247">
        <f>IF(AND('Sniper Rifle'!B250=3,'Sniper Rifle'!V250="Yes"),1,0)</f>
        <v>0</v>
      </c>
      <c r="AQ247">
        <f>IF(AND('Sniper Rifle'!B250=4,'Sniper Rifle'!V250="Yes"),1,0)</f>
        <v>0</v>
      </c>
      <c r="AR247">
        <f>IF(AND('Sniper Rifle'!B250=5,'Sniper Rifle'!V250="Yes"),1,0)</f>
        <v>0</v>
      </c>
      <c r="AS247">
        <f>IF(AND('Sniper Rifle'!B250=6,'Sniper Rifle'!V250="Yes"),1,0)</f>
        <v>0</v>
      </c>
      <c r="AT247">
        <f>IF(AND('Sniper Rifle'!B250=7,'Sniper Rifle'!V250="Yes"),1,0)</f>
        <v>0</v>
      </c>
      <c r="AU247">
        <f>IF(AND('Sniper Rifle'!B250=8,'Sniper Rifle'!V250="Yes"),1,0)</f>
        <v>0</v>
      </c>
      <c r="AW247">
        <f>IF(AND('Spacer Rifle'!B250=1,'Spacer Rifle'!V250="Yes"),1,0)</f>
        <v>0</v>
      </c>
      <c r="AX247">
        <f>IF(AND('Spacer Rifle'!B250=2,'Spacer Rifle'!V250="Yes"),1,0)</f>
        <v>0</v>
      </c>
      <c r="AY247">
        <f>IF(AND('Spacer Rifle'!B250=3,'Spacer Rifle'!V250="Yes"),1,0)</f>
        <v>0</v>
      </c>
      <c r="AZ247">
        <f>IF(AND('Spacer Rifle'!B250=4,'Spacer Rifle'!V250="Yes"),1,0)</f>
        <v>0</v>
      </c>
      <c r="BA247">
        <f>IF(AND('Spacer Rifle'!B250=5,'Spacer Rifle'!V250="Yes"),1,0)</f>
        <v>0</v>
      </c>
      <c r="BB247">
        <f>IF(AND('Spacer Rifle'!B250=6,'Spacer Rifle'!V250="Yes"),1,0)</f>
        <v>0</v>
      </c>
      <c r="BC247">
        <f>IF(AND('Spacer Rifle'!B250=7,'Spacer Rifle'!V250="Yes"),1,0)</f>
        <v>0</v>
      </c>
      <c r="BD247">
        <f>IF(AND('Spacer Rifle'!B250=8,'Spacer Rifle'!V250="Yes"),1,0)</f>
        <v>0</v>
      </c>
      <c r="BF247">
        <f>IF(AND(LMG!B251=1,LMG!V251="Yes"),1,0)</f>
        <v>0</v>
      </c>
      <c r="BG247">
        <f>IF(AND(LMG!B251=2,LMG!V251="Yes"),1,0)</f>
        <v>0</v>
      </c>
      <c r="BH247">
        <f>IF(AND(LMG!B251=3,LMG!V251="Yes"),1,0)</f>
        <v>0</v>
      </c>
      <c r="BI247">
        <f>IF(AND(LMG!B251=4,LMG!V251="Yes"),1,0)</f>
        <v>0</v>
      </c>
      <c r="BJ247">
        <f>IF(AND(LMG!B251=5,LMG!V251="Yes"),1,0)</f>
        <v>0</v>
      </c>
      <c r="BK247">
        <f>IF(AND(LMG!B251=6,LMG!V251="Yes"),1,0)</f>
        <v>0</v>
      </c>
      <c r="BL247">
        <f>IF(AND(LMG!B251=7,LMG!V251="Yes"),1,0)</f>
        <v>0</v>
      </c>
      <c r="BM247">
        <f>IF(AND(LMG!B251=8,LMG!V251="Yes"),1,0)</f>
        <v>0</v>
      </c>
      <c r="BO247">
        <f>IF(AND(Shotgun!B251=1,Shotgun!V251="Yes"),1,0)</f>
        <v>0</v>
      </c>
      <c r="BP247">
        <f>IF(AND(Shotgun!B251=2,Shotgun!V251="Yes"),1,0)</f>
        <v>0</v>
      </c>
      <c r="BQ247">
        <f>IF(AND(Shotgun!B251=3,Shotgun!V251="Yes"),1,0)</f>
        <v>0</v>
      </c>
      <c r="BR247">
        <f>IF(AND(Shotgun!B251=4,Shotgun!V251="Yes"),1,0)</f>
        <v>0</v>
      </c>
      <c r="BS247">
        <f>IF(AND(Shotgun!B251=5,Shotgun!V251="Yes"),1,0)</f>
        <v>0</v>
      </c>
      <c r="BT247">
        <f>IF(AND(Shotgun!B251=6,Shotgun!V251="Yes"),1,0)</f>
        <v>0</v>
      </c>
      <c r="BU247">
        <f>IF(AND(Shotgun!B251=7,Shotgun!V251="Yes"),1,0)</f>
        <v>0</v>
      </c>
      <c r="BV247">
        <f>IF(AND(Shotgun!B251=8,Shotgun!V251="Yes"),1,0)</f>
        <v>0</v>
      </c>
      <c r="BX247">
        <f>IF(AND(Melee!B249=1,Melee!S249="Yes"),1,0)</f>
        <v>0</v>
      </c>
      <c r="BY247">
        <f>IF(AND(Melee!B249=2,Melee!S249="Yes"),1,0)</f>
        <v>0</v>
      </c>
      <c r="BZ247">
        <f>IF(AND(Melee!B249=3,Melee!S249="Yes"),1,0)</f>
        <v>0</v>
      </c>
      <c r="CA247">
        <f>IF(AND(Melee!B249=4,Melee!S249="Yes"),1,0)</f>
        <v>0</v>
      </c>
      <c r="CB247">
        <f>IF(AND(Melee!B249=5,Melee!S249="Yes"),1,0)</f>
        <v>0</v>
      </c>
      <c r="CC247">
        <f>IF(AND(Melee!B249=6,Melee!S249="Yes"),1,0)</f>
        <v>0</v>
      </c>
      <c r="CD247">
        <f>IF(AND(Melee!B249=7,Melee!S249="Yes"),1,0)</f>
        <v>0</v>
      </c>
      <c r="CE247">
        <f>IF(AND(Melee!B249=8,Melee!S249="Yes"),1,0)</f>
        <v>0</v>
      </c>
      <c r="CG247">
        <f>IF(AND(Misc!B248=1,Misc!O248="Yes"),1,0)</f>
        <v>0</v>
      </c>
      <c r="CH247">
        <f>IF(AND(Misc!B248=2,Misc!O248="Yes"),1,0)</f>
        <v>0</v>
      </c>
      <c r="CI247">
        <f>IF(AND(Misc!B248=3,Misc!O248="Yes"),1,0)</f>
        <v>0</v>
      </c>
      <c r="CJ247">
        <f>IF(AND(Misc!B248=4,Misc!O248="Yes"),1,0)</f>
        <v>0</v>
      </c>
      <c r="CK247">
        <f>IF(AND(Misc!B248=5,Misc!O248="Yes"),1,0)</f>
        <v>0</v>
      </c>
      <c r="CL247">
        <f>IF(AND(Misc!B248=6,Misc!O248="Yes"),1,0)</f>
        <v>0</v>
      </c>
      <c r="CM247">
        <f>IF(AND(Misc!B248=7,Misc!O248="Yes"),1,0)</f>
        <v>0</v>
      </c>
      <c r="CN247">
        <f>IF(AND(Misc!B248=8,Misc!O248="Yes"),1,0)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41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43" t="s">
        <v>172</v>
      </c>
      <c r="W3" s="43" t="s">
        <v>196</v>
      </c>
      <c r="X3" s="41"/>
      <c r="Y3" s="41"/>
    </row>
    <row r="4" spans="2:42">
      <c r="B4" s="42" t="s">
        <v>173</v>
      </c>
      <c r="C4" s="42" t="s">
        <v>174</v>
      </c>
      <c r="D4" s="42" t="s">
        <v>175</v>
      </c>
      <c r="E4" t="s">
        <v>176</v>
      </c>
      <c r="G4" t="s">
        <v>181</v>
      </c>
      <c r="H4" t="s">
        <v>182</v>
      </c>
      <c r="I4" t="s">
        <v>183</v>
      </c>
      <c r="J4" t="s">
        <v>184</v>
      </c>
      <c r="L4" t="s">
        <v>177</v>
      </c>
      <c r="M4" t="s">
        <v>178</v>
      </c>
      <c r="N4" t="s">
        <v>180</v>
      </c>
      <c r="P4" t="s">
        <v>186</v>
      </c>
      <c r="Q4" t="s">
        <v>187</v>
      </c>
      <c r="R4" t="s">
        <v>188</v>
      </c>
      <c r="S4" t="s">
        <v>189</v>
      </c>
      <c r="U4" t="s">
        <v>185</v>
      </c>
      <c r="W4" s="42" t="s">
        <v>173</v>
      </c>
      <c r="X4" s="42" t="s">
        <v>174</v>
      </c>
      <c r="Y4" s="42" t="s">
        <v>175</v>
      </c>
      <c r="Z4" t="s">
        <v>176</v>
      </c>
      <c r="AB4" t="s">
        <v>197</v>
      </c>
      <c r="AC4" t="s">
        <v>198</v>
      </c>
      <c r="AD4" t="s">
        <v>199</v>
      </c>
      <c r="AE4" t="s">
        <v>200</v>
      </c>
      <c r="AG4" t="s">
        <v>177</v>
      </c>
      <c r="AH4" t="s">
        <v>178</v>
      </c>
      <c r="AI4" t="s">
        <v>180</v>
      </c>
      <c r="AK4" t="s">
        <v>186</v>
      </c>
      <c r="AL4" t="s">
        <v>187</v>
      </c>
      <c r="AM4" t="s">
        <v>188</v>
      </c>
      <c r="AN4" t="s">
        <v>189</v>
      </c>
      <c r="AP4" t="s">
        <v>185</v>
      </c>
    </row>
    <row r="5" spans="2:42">
      <c r="B5" s="41">
        <f>Melee!F4</f>
        <v>9</v>
      </c>
      <c r="C5" s="41">
        <f>IF(ISBLANK(Melee!H4),"BLANK",Melee!H4)</f>
        <v>16</v>
      </c>
      <c r="D5" s="41">
        <f>IF(ISBLANK(Melee!J4),"BLANK",Melee!J4)</f>
        <v>16</v>
      </c>
      <c r="E5" s="41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41">
        <f>Melee!G4</f>
        <v>2</v>
      </c>
      <c r="X5" s="41">
        <f>IF(ISBLANK(Melee!I4),"BLANK",Melee!I4)</f>
        <v>2</v>
      </c>
      <c r="Y5" s="41">
        <f>IF(ISBLANK(Melee!K4),"BLANK",Melee!K4)</f>
        <v>2</v>
      </c>
      <c r="Z5" s="41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41">
        <f>Melee!F5</f>
        <v>9</v>
      </c>
      <c r="C6" s="41">
        <f>IF(ISBLANK(Melee!H5),"BLANK",Melee!H5)</f>
        <v>15.7</v>
      </c>
      <c r="D6" s="41" t="str">
        <f>IF(ISBLANK(Melee!J5),"BLANK",Melee!J5)</f>
        <v>BLANK</v>
      </c>
      <c r="E6" s="41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41">
        <f>Melee!G5</f>
        <v>2</v>
      </c>
      <c r="X6" s="41">
        <f>IF(ISBLANK(Melee!I5),"BLANK",Melee!I5)</f>
        <v>2</v>
      </c>
      <c r="Y6" s="41" t="str">
        <f>IF(ISBLANK(Melee!K5),"BLANK",Melee!K5)</f>
        <v>BLANK</v>
      </c>
      <c r="Z6" s="41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41">
        <f>Melee!F6</f>
        <v>9</v>
      </c>
      <c r="C7" s="41">
        <f>IF(ISBLANK(Melee!H6),"BLANK",Melee!H6)</f>
        <v>23</v>
      </c>
      <c r="D7" s="41">
        <f>IF(ISBLANK(Melee!J6),"BLANK",Melee!J6)</f>
        <v>23</v>
      </c>
      <c r="E7" s="41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41">
        <f>Melee!G6</f>
        <v>2</v>
      </c>
      <c r="X7" s="41">
        <f>IF(ISBLANK(Melee!I6),"BLANK",Melee!I6)</f>
        <v>2.6</v>
      </c>
      <c r="Y7" s="41">
        <f>IF(ISBLANK(Melee!K6),"BLANK",Melee!K6)</f>
        <v>2.6</v>
      </c>
      <c r="Z7" s="41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41">
        <f>Melee!F7</f>
        <v>12</v>
      </c>
      <c r="C8" s="41">
        <f>IF(ISBLANK(Melee!H7),"BLANK",Melee!H7)</f>
        <v>25</v>
      </c>
      <c r="D8" s="41">
        <f>IF(ISBLANK(Melee!J7),"BLANK",Melee!J7)</f>
        <v>25</v>
      </c>
      <c r="E8" s="41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41">
        <f>Melee!G7</f>
        <v>1.6</v>
      </c>
      <c r="X8" s="41">
        <f>IF(ISBLANK(Melee!I7),"BLANK",Melee!I7)</f>
        <v>2</v>
      </c>
      <c r="Y8" s="41">
        <f>IF(ISBLANK(Melee!K7),"BLANK",Melee!K7)</f>
        <v>2</v>
      </c>
      <c r="Z8" s="41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41">
        <f>Melee!F8</f>
        <v>15</v>
      </c>
      <c r="C9" s="41">
        <f>IF(ISBLANK(Melee!H8),"BLANK",Melee!H8)</f>
        <v>31</v>
      </c>
      <c r="D9" s="41" t="str">
        <f>IF(ISBLANK(Melee!J8),"BLANK",Melee!J8)</f>
        <v>BLANK</v>
      </c>
      <c r="E9" s="41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41">
        <f>Melee!G8</f>
        <v>2</v>
      </c>
      <c r="X9" s="41">
        <f>IF(ISBLANK(Melee!I8),"BLANK",Melee!I8)</f>
        <v>3</v>
      </c>
      <c r="Y9" s="41" t="str">
        <f>IF(ISBLANK(Melee!K8),"BLANK",Melee!K8)</f>
        <v>BLANK</v>
      </c>
      <c r="Z9" s="41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41">
        <f>Melee!F9</f>
        <v>12</v>
      </c>
      <c r="C10" s="41">
        <f>IF(ISBLANK(Melee!H9),"BLANK",Melee!H9)</f>
        <v>21</v>
      </c>
      <c r="D10" s="41">
        <f>IF(ISBLANK(Melee!J9),"BLANK",Melee!J9)</f>
        <v>21</v>
      </c>
      <c r="E10" s="41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41">
        <f>Melee!G9</f>
        <v>2</v>
      </c>
      <c r="X10" s="41">
        <f>IF(ISBLANK(Melee!I9),"BLANK",Melee!I9)</f>
        <v>2.6</v>
      </c>
      <c r="Y10" s="41">
        <f>IF(ISBLANK(Melee!K9),"BLANK",Melee!K9)</f>
        <v>2.6</v>
      </c>
      <c r="Z10" s="41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41">
        <f>Melee!F10</f>
        <v>0</v>
      </c>
      <c r="C11" s="41" t="str">
        <f>IF(ISBLANK(Melee!H10),"BLANK",Melee!H10)</f>
        <v>BLANK</v>
      </c>
      <c r="D11" s="41" t="str">
        <f>IF(ISBLANK(Melee!J10),"BLANK",Melee!J10)</f>
        <v>BLANK</v>
      </c>
      <c r="E11" s="41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41">
        <f>Melee!G10</f>
        <v>0</v>
      </c>
      <c r="X11" s="41" t="str">
        <f>IF(ISBLANK(Melee!I10),"BLANK",Melee!I10)</f>
        <v>BLANK</v>
      </c>
      <c r="Y11" s="41" t="str">
        <f>IF(ISBLANK(Melee!K10),"BLANK",Melee!K10)</f>
        <v>BLANK</v>
      </c>
      <c r="Z11" s="41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41">
        <f>Melee!F11</f>
        <v>0</v>
      </c>
      <c r="C12" s="41" t="str">
        <f>IF(ISBLANK(Melee!H11),"BLANK",Melee!H11)</f>
        <v>BLANK</v>
      </c>
      <c r="D12" s="41" t="str">
        <f>IF(ISBLANK(Melee!J11),"BLANK",Melee!J11)</f>
        <v>BLANK</v>
      </c>
      <c r="E12" s="41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41">
        <f>Melee!G11</f>
        <v>0</v>
      </c>
      <c r="X12" s="41" t="str">
        <f>IF(ISBLANK(Melee!I11),"BLANK",Melee!I11)</f>
        <v>BLANK</v>
      </c>
      <c r="Y12" s="41" t="str">
        <f>IF(ISBLANK(Melee!K11),"BLANK",Melee!K11)</f>
        <v>BLANK</v>
      </c>
      <c r="Z12" s="41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41">
        <f>Melee!F12</f>
        <v>0</v>
      </c>
      <c r="C13" s="41" t="str">
        <f>IF(ISBLANK(Melee!H12),"BLANK",Melee!H12)</f>
        <v>BLANK</v>
      </c>
      <c r="D13" s="41" t="str">
        <f>IF(ISBLANK(Melee!J12),"BLANK",Melee!J12)</f>
        <v>BLANK</v>
      </c>
      <c r="E13" s="41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41">
        <f>Melee!G12</f>
        <v>0</v>
      </c>
      <c r="X13" s="41" t="str">
        <f>IF(ISBLANK(Melee!I12),"BLANK",Melee!I12)</f>
        <v>BLANK</v>
      </c>
      <c r="Y13" s="41" t="str">
        <f>IF(ISBLANK(Melee!K12),"BLANK",Melee!K12)</f>
        <v>BLANK</v>
      </c>
      <c r="Z13" s="41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41">
        <f>Melee!F13</f>
        <v>0</v>
      </c>
      <c r="C14" s="41" t="str">
        <f>IF(ISBLANK(Melee!H13),"BLANK",Melee!H13)</f>
        <v>BLANK</v>
      </c>
      <c r="D14" s="41" t="str">
        <f>IF(ISBLANK(Melee!J13),"BLANK",Melee!J13)</f>
        <v>BLANK</v>
      </c>
      <c r="E14" s="41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41">
        <f>Melee!G13</f>
        <v>0</v>
      </c>
      <c r="X14" s="41" t="str">
        <f>IF(ISBLANK(Melee!I13),"BLANK",Melee!I13)</f>
        <v>BLANK</v>
      </c>
      <c r="Y14" s="41" t="str">
        <f>IF(ISBLANK(Melee!K13),"BLANK",Melee!K13)</f>
        <v>BLANK</v>
      </c>
      <c r="Z14" s="41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41">
        <f>Melee!F14</f>
        <v>0</v>
      </c>
      <c r="C15" s="41" t="str">
        <f>IF(ISBLANK(Melee!H14),"BLANK",Melee!H14)</f>
        <v>BLANK</v>
      </c>
      <c r="D15" s="41" t="str">
        <f>IF(ISBLANK(Melee!J14),"BLANK",Melee!J14)</f>
        <v>BLANK</v>
      </c>
      <c r="E15" s="41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41">
        <f>Melee!G14</f>
        <v>0</v>
      </c>
      <c r="X15" s="41" t="str">
        <f>IF(ISBLANK(Melee!I14),"BLANK",Melee!I14)</f>
        <v>BLANK</v>
      </c>
      <c r="Y15" s="41" t="str">
        <f>IF(ISBLANK(Melee!K14),"BLANK",Melee!K14)</f>
        <v>BLANK</v>
      </c>
      <c r="Z15" s="41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41">
        <f>Melee!F15</f>
        <v>0</v>
      </c>
      <c r="C16" s="41" t="str">
        <f>IF(ISBLANK(Melee!H15),"BLANK",Melee!H15)</f>
        <v>BLANK</v>
      </c>
      <c r="D16" s="41" t="str">
        <f>IF(ISBLANK(Melee!J15),"BLANK",Melee!J15)</f>
        <v>BLANK</v>
      </c>
      <c r="E16" s="41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41">
        <f>Melee!G15</f>
        <v>0</v>
      </c>
      <c r="X16" s="41" t="str">
        <f>IF(ISBLANK(Melee!I15),"BLANK",Melee!I15)</f>
        <v>BLANK</v>
      </c>
      <c r="Y16" s="41" t="str">
        <f>IF(ISBLANK(Melee!K15),"BLANK",Melee!K15)</f>
        <v>BLANK</v>
      </c>
      <c r="Z16" s="41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41">
        <f>Melee!F16</f>
        <v>0</v>
      </c>
      <c r="C17" s="41" t="str">
        <f>IF(ISBLANK(Melee!H16),"BLANK",Melee!H16)</f>
        <v>BLANK</v>
      </c>
      <c r="D17" s="41" t="str">
        <f>IF(ISBLANK(Melee!J16),"BLANK",Melee!J16)</f>
        <v>BLANK</v>
      </c>
      <c r="E17" s="41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41">
        <f>Melee!G16</f>
        <v>0</v>
      </c>
      <c r="X17" s="41" t="str">
        <f>IF(ISBLANK(Melee!I16),"BLANK",Melee!I16)</f>
        <v>BLANK</v>
      </c>
      <c r="Y17" s="41" t="str">
        <f>IF(ISBLANK(Melee!K16),"BLANK",Melee!K16)</f>
        <v>BLANK</v>
      </c>
      <c r="Z17" s="41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41">
        <f>Melee!F17</f>
        <v>0</v>
      </c>
      <c r="C18" s="41" t="str">
        <f>IF(ISBLANK(Melee!H17),"BLANK",Melee!H17)</f>
        <v>BLANK</v>
      </c>
      <c r="D18" s="41" t="str">
        <f>IF(ISBLANK(Melee!J17),"BLANK",Melee!J17)</f>
        <v>BLANK</v>
      </c>
      <c r="E18" s="41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41">
        <f>Melee!G17</f>
        <v>0</v>
      </c>
      <c r="X18" s="41" t="str">
        <f>IF(ISBLANK(Melee!I17),"BLANK",Melee!I17)</f>
        <v>BLANK</v>
      </c>
      <c r="Y18" s="41" t="str">
        <f>IF(ISBLANK(Melee!K17),"BLANK",Melee!K17)</f>
        <v>BLANK</v>
      </c>
      <c r="Z18" s="41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41">
        <f>Melee!F18</f>
        <v>0</v>
      </c>
      <c r="C19" s="41" t="str">
        <f>IF(ISBLANK(Melee!H18),"BLANK",Melee!H18)</f>
        <v>BLANK</v>
      </c>
      <c r="D19" s="41" t="str">
        <f>IF(ISBLANK(Melee!J18),"BLANK",Melee!J18)</f>
        <v>BLANK</v>
      </c>
      <c r="E19" s="41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41">
        <f>Melee!G18</f>
        <v>0</v>
      </c>
      <c r="X19" s="41" t="str">
        <f>IF(ISBLANK(Melee!I18),"BLANK",Melee!I18)</f>
        <v>BLANK</v>
      </c>
      <c r="Y19" s="41" t="str">
        <f>IF(ISBLANK(Melee!K18),"BLANK",Melee!K18)</f>
        <v>BLANK</v>
      </c>
      <c r="Z19" s="41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41">
        <f>Melee!F19</f>
        <v>0</v>
      </c>
      <c r="C20" s="41" t="str">
        <f>IF(ISBLANK(Melee!H19),"BLANK",Melee!H19)</f>
        <v>BLANK</v>
      </c>
      <c r="D20" s="41" t="str">
        <f>IF(ISBLANK(Melee!J19),"BLANK",Melee!J19)</f>
        <v>BLANK</v>
      </c>
      <c r="E20" s="41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41">
        <f>Melee!G19</f>
        <v>0</v>
      </c>
      <c r="X20" s="41" t="str">
        <f>IF(ISBLANK(Melee!I19),"BLANK",Melee!I19)</f>
        <v>BLANK</v>
      </c>
      <c r="Y20" s="41" t="str">
        <f>IF(ISBLANK(Melee!K19),"BLANK",Melee!K19)</f>
        <v>BLANK</v>
      </c>
      <c r="Z20" s="41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41">
        <f>Melee!I20</f>
        <v>0</v>
      </c>
      <c r="C21" s="41" t="str">
        <f>IF(ISBLANK(Melee!J20),"BLANK",Melee!J20)</f>
        <v>BLANK</v>
      </c>
      <c r="D21" s="41" t="str">
        <f>IF(ISBLANK(Melee!K20),"BLANK",Melee!K20)</f>
        <v>BLANK</v>
      </c>
      <c r="E21" s="41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41">
        <f>Melee!H20</f>
        <v>0</v>
      </c>
      <c r="X21" s="41" t="str">
        <f>IF(ISBLANK(Melee!I20),"BLANK",Melee!I20)</f>
        <v>BLANK</v>
      </c>
      <c r="Y21" s="41" t="str">
        <f>IF(ISBLANK(Melee!K20),"BLANK",Melee!K20)</f>
        <v>BLANK</v>
      </c>
      <c r="Z21" s="41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41">
        <f>Melee!I21</f>
        <v>0</v>
      </c>
      <c r="C22" s="41" t="str">
        <f>IF(ISBLANK(Melee!J21),"BLANK",Melee!J21)</f>
        <v>BLANK</v>
      </c>
      <c r="D22" s="41" t="str">
        <f>IF(ISBLANK(Melee!K21),"BLANK",Melee!K21)</f>
        <v>BLANK</v>
      </c>
      <c r="E22" s="41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41">
        <f>Melee!H21</f>
        <v>0</v>
      </c>
      <c r="X22" s="41" t="str">
        <f>IF(ISBLANK(Melee!I21),"BLANK",Melee!I21)</f>
        <v>BLANK</v>
      </c>
      <c r="Y22" s="41" t="str">
        <f>IF(ISBLANK(Melee!K21),"BLANK",Melee!K21)</f>
        <v>BLANK</v>
      </c>
      <c r="Z22" s="41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41">
        <f>Melee!I22</f>
        <v>0</v>
      </c>
      <c r="C23" s="41" t="str">
        <f>IF(ISBLANK(Melee!J22),"BLANK",Melee!J22)</f>
        <v>BLANK</v>
      </c>
      <c r="D23" s="41" t="str">
        <f>IF(ISBLANK(Melee!K22),"BLANK",Melee!K22)</f>
        <v>BLANK</v>
      </c>
      <c r="E23" s="41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41">
        <f>Melee!H22</f>
        <v>0</v>
      </c>
      <c r="X23" s="41" t="str">
        <f>IF(ISBLANK(Melee!I22),"BLANK",Melee!I22)</f>
        <v>BLANK</v>
      </c>
      <c r="Y23" s="41" t="str">
        <f>IF(ISBLANK(Melee!K22),"BLANK",Melee!K22)</f>
        <v>BLANK</v>
      </c>
      <c r="Z23" s="41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41">
        <f>Melee!I23</f>
        <v>0</v>
      </c>
      <c r="C24" s="41" t="str">
        <f>IF(ISBLANK(Melee!J23),"BLANK",Melee!J23)</f>
        <v>BLANK</v>
      </c>
      <c r="D24" s="41" t="str">
        <f>IF(ISBLANK(Melee!K23),"BLANK",Melee!K23)</f>
        <v>BLANK</v>
      </c>
      <c r="E24" s="41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41">
        <f>Melee!H23</f>
        <v>0</v>
      </c>
      <c r="X24" s="41" t="str">
        <f>IF(ISBLANK(Melee!I23),"BLANK",Melee!I23)</f>
        <v>BLANK</v>
      </c>
      <c r="Y24" s="41" t="str">
        <f>IF(ISBLANK(Melee!K23),"BLANK",Melee!K23)</f>
        <v>BLANK</v>
      </c>
      <c r="Z24" s="41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41">
        <f>Melee!I24</f>
        <v>0</v>
      </c>
      <c r="C25" s="41" t="str">
        <f>IF(ISBLANK(Melee!J24),"BLANK",Melee!J24)</f>
        <v>BLANK</v>
      </c>
      <c r="D25" s="41" t="str">
        <f>IF(ISBLANK(Melee!K24),"BLANK",Melee!K24)</f>
        <v>BLANK</v>
      </c>
      <c r="E25" s="41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41">
        <f>Melee!H24</f>
        <v>0</v>
      </c>
      <c r="X25" s="41" t="str">
        <f>IF(ISBLANK(Melee!I24),"BLANK",Melee!I24)</f>
        <v>BLANK</v>
      </c>
      <c r="Y25" s="41" t="str">
        <f>IF(ISBLANK(Melee!K24),"BLANK",Melee!K24)</f>
        <v>BLANK</v>
      </c>
      <c r="Z25" s="41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41">
        <f>Melee!I25</f>
        <v>0</v>
      </c>
      <c r="C26" s="41" t="str">
        <f>IF(ISBLANK(Melee!J25),"BLANK",Melee!J25)</f>
        <v>BLANK</v>
      </c>
      <c r="D26" s="41" t="str">
        <f>IF(ISBLANK(Melee!K25),"BLANK",Melee!K25)</f>
        <v>BLANK</v>
      </c>
      <c r="E26" s="41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41">
        <f>Melee!H25</f>
        <v>0</v>
      </c>
      <c r="X26" s="41" t="str">
        <f>IF(ISBLANK(Melee!I25),"BLANK",Melee!I25)</f>
        <v>BLANK</v>
      </c>
      <c r="Y26" s="41" t="str">
        <f>IF(ISBLANK(Melee!K25),"BLANK",Melee!K25)</f>
        <v>BLANK</v>
      </c>
      <c r="Z26" s="41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41">
        <f>Melee!I26</f>
        <v>0</v>
      </c>
      <c r="C27" s="41" t="str">
        <f>IF(ISBLANK(Melee!J26),"BLANK",Melee!J26)</f>
        <v>BLANK</v>
      </c>
      <c r="D27" s="41" t="str">
        <f>IF(ISBLANK(Melee!K26),"BLANK",Melee!K26)</f>
        <v>BLANK</v>
      </c>
      <c r="E27" s="41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41">
        <f>Melee!H26</f>
        <v>0</v>
      </c>
      <c r="X27" s="41" t="str">
        <f>IF(ISBLANK(Melee!I26),"BLANK",Melee!I26)</f>
        <v>BLANK</v>
      </c>
      <c r="Y27" s="41" t="str">
        <f>IF(ISBLANK(Melee!K26),"BLANK",Melee!K26)</f>
        <v>BLANK</v>
      </c>
      <c r="Z27" s="41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41">
        <f>Melee!I27</f>
        <v>0</v>
      </c>
      <c r="C28" s="41" t="str">
        <f>IF(ISBLANK(Melee!J27),"BLANK",Melee!J27)</f>
        <v>BLANK</v>
      </c>
      <c r="D28" s="41" t="str">
        <f>IF(ISBLANK(Melee!K27),"BLANK",Melee!K27)</f>
        <v>BLANK</v>
      </c>
      <c r="E28" s="41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41">
        <f>Melee!H27</f>
        <v>0</v>
      </c>
      <c r="X28" s="41" t="str">
        <f>IF(ISBLANK(Melee!I27),"BLANK",Melee!I27)</f>
        <v>BLANK</v>
      </c>
      <c r="Y28" s="41" t="str">
        <f>IF(ISBLANK(Melee!K27),"BLANK",Melee!K27)</f>
        <v>BLANK</v>
      </c>
      <c r="Z28" s="41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41">
        <f>Melee!I28</f>
        <v>0</v>
      </c>
      <c r="C29" s="41" t="str">
        <f>IF(ISBLANK(Melee!J28),"BLANK",Melee!J28)</f>
        <v>BLANK</v>
      </c>
      <c r="D29" s="41" t="str">
        <f>IF(ISBLANK(Melee!K28),"BLANK",Melee!K28)</f>
        <v>BLANK</v>
      </c>
      <c r="E29" s="41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41">
        <f>Melee!H28</f>
        <v>0</v>
      </c>
      <c r="X29" s="41" t="str">
        <f>IF(ISBLANK(Melee!I28),"BLANK",Melee!I28)</f>
        <v>BLANK</v>
      </c>
      <c r="Y29" s="41" t="str">
        <f>IF(ISBLANK(Melee!K28),"BLANK",Melee!K28)</f>
        <v>BLANK</v>
      </c>
      <c r="Z29" s="41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41">
        <f>Melee!I29</f>
        <v>0</v>
      </c>
      <c r="C30" s="41" t="str">
        <f>IF(ISBLANK(Melee!J29),"BLANK",Melee!J29)</f>
        <v>BLANK</v>
      </c>
      <c r="D30" s="41" t="str">
        <f>IF(ISBLANK(Melee!K29),"BLANK",Melee!K29)</f>
        <v>BLANK</v>
      </c>
      <c r="E30" s="41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41">
        <f>Melee!H29</f>
        <v>0</v>
      </c>
      <c r="X30" s="41" t="str">
        <f>IF(ISBLANK(Melee!I29),"BLANK",Melee!I29)</f>
        <v>BLANK</v>
      </c>
      <c r="Y30" s="41" t="str">
        <f>IF(ISBLANK(Melee!K29),"BLANK",Melee!K29)</f>
        <v>BLANK</v>
      </c>
      <c r="Z30" s="41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41">
        <f>Melee!I30</f>
        <v>0</v>
      </c>
      <c r="C31" s="41" t="str">
        <f>IF(ISBLANK(Melee!J30),"BLANK",Melee!J30)</f>
        <v>BLANK</v>
      </c>
      <c r="D31" s="41" t="str">
        <f>IF(ISBLANK(Melee!K30),"BLANK",Melee!K30)</f>
        <v>BLANK</v>
      </c>
      <c r="E31" s="41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41">
        <f>Melee!H30</f>
        <v>0</v>
      </c>
      <c r="X31" s="41" t="str">
        <f>IF(ISBLANK(Melee!I30),"BLANK",Melee!I30)</f>
        <v>BLANK</v>
      </c>
      <c r="Y31" s="41" t="str">
        <f>IF(ISBLANK(Melee!K30),"BLANK",Melee!K30)</f>
        <v>BLANK</v>
      </c>
      <c r="Z31" s="41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41">
        <f>Melee!I31</f>
        <v>0</v>
      </c>
      <c r="C32" s="41" t="str">
        <f>IF(ISBLANK(Melee!J31),"BLANK",Melee!J31)</f>
        <v>BLANK</v>
      </c>
      <c r="D32" s="41" t="str">
        <f>IF(ISBLANK(Melee!K31),"BLANK",Melee!K31)</f>
        <v>BLANK</v>
      </c>
      <c r="E32" s="41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41">
        <f>Melee!H31</f>
        <v>0</v>
      </c>
      <c r="X32" s="41" t="str">
        <f>IF(ISBLANK(Melee!I31),"BLANK",Melee!I31)</f>
        <v>BLANK</v>
      </c>
      <c r="Y32" s="41" t="str">
        <f>IF(ISBLANK(Melee!K31),"BLANK",Melee!K31)</f>
        <v>BLANK</v>
      </c>
      <c r="Z32" s="41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41">
        <f>Melee!I32</f>
        <v>0</v>
      </c>
      <c r="C33" s="41" t="str">
        <f>IF(ISBLANK(Melee!J32),"BLANK",Melee!J32)</f>
        <v>BLANK</v>
      </c>
      <c r="D33" s="41" t="str">
        <f>IF(ISBLANK(Melee!K32),"BLANK",Melee!K32)</f>
        <v>BLANK</v>
      </c>
      <c r="E33" s="41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41">
        <f>Melee!H32</f>
        <v>0</v>
      </c>
      <c r="X33" s="41" t="str">
        <f>IF(ISBLANK(Melee!I32),"BLANK",Melee!I32)</f>
        <v>BLANK</v>
      </c>
      <c r="Y33" s="41" t="str">
        <f>IF(ISBLANK(Melee!K32),"BLANK",Melee!K32)</f>
        <v>BLANK</v>
      </c>
      <c r="Z33" s="41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41">
        <f>Melee!I33</f>
        <v>0</v>
      </c>
      <c r="C34" s="41" t="str">
        <f>IF(ISBLANK(Melee!J33),"BLANK",Melee!J33)</f>
        <v>BLANK</v>
      </c>
      <c r="D34" s="41" t="str">
        <f>IF(ISBLANK(Melee!K33),"BLANK",Melee!K33)</f>
        <v>BLANK</v>
      </c>
      <c r="E34" s="41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41">
        <f>Melee!H33</f>
        <v>0</v>
      </c>
      <c r="X34" s="41" t="str">
        <f>IF(ISBLANK(Melee!I33),"BLANK",Melee!I33)</f>
        <v>BLANK</v>
      </c>
      <c r="Y34" s="41" t="str">
        <f>IF(ISBLANK(Melee!K33),"BLANK",Melee!K33)</f>
        <v>BLANK</v>
      </c>
      <c r="Z34" s="41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41">
        <f>Melee!I34</f>
        <v>0</v>
      </c>
      <c r="C35" s="41" t="str">
        <f>IF(ISBLANK(Melee!J34),"BLANK",Melee!J34)</f>
        <v>BLANK</v>
      </c>
      <c r="D35" s="41" t="str">
        <f>IF(ISBLANK(Melee!K34),"BLANK",Melee!K34)</f>
        <v>BLANK</v>
      </c>
      <c r="E35" s="41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41">
        <f>Melee!H34</f>
        <v>0</v>
      </c>
      <c r="X35" s="41" t="str">
        <f>IF(ISBLANK(Melee!I34),"BLANK",Melee!I34)</f>
        <v>BLANK</v>
      </c>
      <c r="Y35" s="41" t="str">
        <f>IF(ISBLANK(Melee!K34),"BLANK",Melee!K34)</f>
        <v>BLANK</v>
      </c>
      <c r="Z35" s="41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41">
        <f>Melee!I35</f>
        <v>0</v>
      </c>
      <c r="C36" s="41" t="str">
        <f>IF(ISBLANK(Melee!J35),"BLANK",Melee!J35)</f>
        <v>BLANK</v>
      </c>
      <c r="D36" s="41" t="str">
        <f>IF(ISBLANK(Melee!K35),"BLANK",Melee!K35)</f>
        <v>BLANK</v>
      </c>
      <c r="E36" s="41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41">
        <f>Melee!H35</f>
        <v>0</v>
      </c>
      <c r="X36" s="41" t="str">
        <f>IF(ISBLANK(Melee!I35),"BLANK",Melee!I35)</f>
        <v>BLANK</v>
      </c>
      <c r="Y36" s="41" t="str">
        <f>IF(ISBLANK(Melee!K35),"BLANK",Melee!K35)</f>
        <v>BLANK</v>
      </c>
      <c r="Z36" s="41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41">
        <f>Melee!I36</f>
        <v>0</v>
      </c>
      <c r="C37" s="41" t="str">
        <f>IF(ISBLANK(Melee!J36),"BLANK",Melee!J36)</f>
        <v>BLANK</v>
      </c>
      <c r="D37" s="41" t="str">
        <f>IF(ISBLANK(Melee!K36),"BLANK",Melee!K36)</f>
        <v>BLANK</v>
      </c>
      <c r="E37" s="41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41">
        <f>Melee!H36</f>
        <v>0</v>
      </c>
      <c r="X37" s="41" t="str">
        <f>IF(ISBLANK(Melee!I36),"BLANK",Melee!I36)</f>
        <v>BLANK</v>
      </c>
      <c r="Y37" s="41" t="str">
        <f>IF(ISBLANK(Melee!K36),"BLANK",Melee!K36)</f>
        <v>BLANK</v>
      </c>
      <c r="Z37" s="41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41">
        <f>Melee!I37</f>
        <v>0</v>
      </c>
      <c r="C38" s="41" t="str">
        <f>IF(ISBLANK(Melee!J37),"BLANK",Melee!J37)</f>
        <v>BLANK</v>
      </c>
      <c r="D38" s="41" t="str">
        <f>IF(ISBLANK(Melee!K37),"BLANK",Melee!K37)</f>
        <v>BLANK</v>
      </c>
      <c r="E38" s="41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41">
        <f>Melee!H37</f>
        <v>0</v>
      </c>
      <c r="X38" s="41" t="str">
        <f>IF(ISBLANK(Melee!I37),"BLANK",Melee!I37)</f>
        <v>BLANK</v>
      </c>
      <c r="Y38" s="41" t="str">
        <f>IF(ISBLANK(Melee!K37),"BLANK",Melee!K37)</f>
        <v>BLANK</v>
      </c>
      <c r="Z38" s="41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41">
        <f>Melee!I38</f>
        <v>0</v>
      </c>
      <c r="C39" s="41" t="str">
        <f>IF(ISBLANK(Melee!J38),"BLANK",Melee!J38)</f>
        <v>BLANK</v>
      </c>
      <c r="D39" s="41" t="str">
        <f>IF(ISBLANK(Melee!K38),"BLANK",Melee!K38)</f>
        <v>BLANK</v>
      </c>
      <c r="E39" s="41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41">
        <f>Melee!H38</f>
        <v>0</v>
      </c>
      <c r="X39" s="41" t="str">
        <f>IF(ISBLANK(Melee!I38),"BLANK",Melee!I38)</f>
        <v>BLANK</v>
      </c>
      <c r="Y39" s="41" t="str">
        <f>IF(ISBLANK(Melee!K38),"BLANK",Melee!K38)</f>
        <v>BLANK</v>
      </c>
      <c r="Z39" s="41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41">
        <f>Melee!I39</f>
        <v>0</v>
      </c>
      <c r="C40" s="41" t="str">
        <f>IF(ISBLANK(Melee!J39),"BLANK",Melee!J39)</f>
        <v>BLANK</v>
      </c>
      <c r="D40" s="41" t="str">
        <f>IF(ISBLANK(Melee!K39),"BLANK",Melee!K39)</f>
        <v>BLANK</v>
      </c>
      <c r="E40" s="41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41">
        <f>Melee!H39</f>
        <v>0</v>
      </c>
      <c r="X40" s="41" t="str">
        <f>IF(ISBLANK(Melee!I39),"BLANK",Melee!I39)</f>
        <v>BLANK</v>
      </c>
      <c r="Y40" s="41" t="str">
        <f>IF(ISBLANK(Melee!K39),"BLANK",Melee!K39)</f>
        <v>BLANK</v>
      </c>
      <c r="Z40" s="41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41">
        <f>Melee!I40</f>
        <v>0</v>
      </c>
      <c r="C41" s="41" t="str">
        <f>IF(ISBLANK(Melee!J40),"BLANK",Melee!J40)</f>
        <v>BLANK</v>
      </c>
      <c r="D41" s="41" t="str">
        <f>IF(ISBLANK(Melee!K40),"BLANK",Melee!K40)</f>
        <v>BLANK</v>
      </c>
      <c r="E41" s="41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41">
        <f>Melee!H40</f>
        <v>0</v>
      </c>
      <c r="X41" s="41" t="str">
        <f>IF(ISBLANK(Melee!I40),"BLANK",Melee!I40)</f>
        <v>BLANK</v>
      </c>
      <c r="Y41" s="41" t="str">
        <f>IF(ISBLANK(Melee!K40),"BLANK",Melee!K40)</f>
        <v>BLANK</v>
      </c>
      <c r="Z41" s="41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41">
        <f>Melee!I41</f>
        <v>0</v>
      </c>
      <c r="C42" s="41" t="str">
        <f>IF(ISBLANK(Melee!J41),"BLANK",Melee!J41)</f>
        <v>BLANK</v>
      </c>
      <c r="D42" s="41" t="str">
        <f>IF(ISBLANK(Melee!K41),"BLANK",Melee!K41)</f>
        <v>BLANK</v>
      </c>
      <c r="E42" s="41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41">
        <f>Melee!H41</f>
        <v>0</v>
      </c>
      <c r="X42" s="41" t="str">
        <f>IF(ISBLANK(Melee!I41),"BLANK",Melee!I41)</f>
        <v>BLANK</v>
      </c>
      <c r="Y42" s="41" t="str">
        <f>IF(ISBLANK(Melee!K41),"BLANK",Melee!K41)</f>
        <v>BLANK</v>
      </c>
      <c r="Z42" s="41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41">
        <f>Melee!I42</f>
        <v>0</v>
      </c>
      <c r="C43" s="41" t="str">
        <f>IF(ISBLANK(Melee!J42),"BLANK",Melee!J42)</f>
        <v>BLANK</v>
      </c>
      <c r="D43" s="41" t="str">
        <f>IF(ISBLANK(Melee!K42),"BLANK",Melee!K42)</f>
        <v>BLANK</v>
      </c>
      <c r="E43" s="41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41">
        <f>Melee!H42</f>
        <v>0</v>
      </c>
      <c r="X43" s="41" t="str">
        <f>IF(ISBLANK(Melee!I42),"BLANK",Melee!I42)</f>
        <v>BLANK</v>
      </c>
      <c r="Y43" s="41" t="str">
        <f>IF(ISBLANK(Melee!K42),"BLANK",Melee!K42)</f>
        <v>BLANK</v>
      </c>
      <c r="Z43" s="41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41">
        <f>Melee!I43</f>
        <v>0</v>
      </c>
      <c r="C44" s="41" t="str">
        <f>IF(ISBLANK(Melee!J43),"BLANK",Melee!J43)</f>
        <v>BLANK</v>
      </c>
      <c r="D44" s="41" t="str">
        <f>IF(ISBLANK(Melee!K43),"BLANK",Melee!K43)</f>
        <v>BLANK</v>
      </c>
      <c r="E44" s="41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41">
        <f>Melee!H43</f>
        <v>0</v>
      </c>
      <c r="X44" s="41" t="str">
        <f>IF(ISBLANK(Melee!I43),"BLANK",Melee!I43)</f>
        <v>BLANK</v>
      </c>
      <c r="Y44" s="41" t="str">
        <f>IF(ISBLANK(Melee!K43),"BLANK",Melee!K43)</f>
        <v>BLANK</v>
      </c>
      <c r="Z44" s="41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41">
        <f>Melee!I44</f>
        <v>0</v>
      </c>
      <c r="C45" s="41" t="str">
        <f>IF(ISBLANK(Melee!J44),"BLANK",Melee!J44)</f>
        <v>BLANK</v>
      </c>
      <c r="D45" s="41" t="str">
        <f>IF(ISBLANK(Melee!K44),"BLANK",Melee!K44)</f>
        <v>BLANK</v>
      </c>
      <c r="E45" s="41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41">
        <f>Melee!H44</f>
        <v>0</v>
      </c>
      <c r="X45" s="41" t="str">
        <f>IF(ISBLANK(Melee!I44),"BLANK",Melee!I44)</f>
        <v>BLANK</v>
      </c>
      <c r="Y45" s="41" t="str">
        <f>IF(ISBLANK(Melee!K44),"BLANK",Melee!K44)</f>
        <v>BLANK</v>
      </c>
      <c r="Z45" s="41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41">
        <f>Melee!I45</f>
        <v>0</v>
      </c>
      <c r="C46" s="41" t="str">
        <f>IF(ISBLANK(Melee!J45),"BLANK",Melee!J45)</f>
        <v>BLANK</v>
      </c>
      <c r="D46" s="41" t="str">
        <f>IF(ISBLANK(Melee!K45),"BLANK",Melee!K45)</f>
        <v>BLANK</v>
      </c>
      <c r="E46" s="41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41">
        <f>Melee!H45</f>
        <v>0</v>
      </c>
      <c r="X46" s="41" t="str">
        <f>IF(ISBLANK(Melee!I45),"BLANK",Melee!I45)</f>
        <v>BLANK</v>
      </c>
      <c r="Y46" s="41" t="str">
        <f>IF(ISBLANK(Melee!K45),"BLANK",Melee!K45)</f>
        <v>BLANK</v>
      </c>
      <c r="Z46" s="41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41">
        <f>Melee!I46</f>
        <v>0</v>
      </c>
      <c r="C47" s="41" t="str">
        <f>IF(ISBLANK(Melee!J46),"BLANK",Melee!J46)</f>
        <v>BLANK</v>
      </c>
      <c r="D47" s="41" t="str">
        <f>IF(ISBLANK(Melee!K46),"BLANK",Melee!K46)</f>
        <v>BLANK</v>
      </c>
      <c r="E47" s="41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41">
        <f>Melee!H46</f>
        <v>0</v>
      </c>
      <c r="X47" s="41" t="str">
        <f>IF(ISBLANK(Melee!I46),"BLANK",Melee!I46)</f>
        <v>BLANK</v>
      </c>
      <c r="Y47" s="41" t="str">
        <f>IF(ISBLANK(Melee!K46),"BLANK",Melee!K46)</f>
        <v>BLANK</v>
      </c>
      <c r="Z47" s="41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41">
        <f>Melee!I47</f>
        <v>0</v>
      </c>
      <c r="C48" s="41" t="str">
        <f>IF(ISBLANK(Melee!J47),"BLANK",Melee!J47)</f>
        <v>BLANK</v>
      </c>
      <c r="D48" s="41" t="str">
        <f>IF(ISBLANK(Melee!K47),"BLANK",Melee!K47)</f>
        <v>BLANK</v>
      </c>
      <c r="E48" s="41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41">
        <f>Melee!H47</f>
        <v>0</v>
      </c>
      <c r="X48" s="41" t="str">
        <f>IF(ISBLANK(Melee!I47),"BLANK",Melee!I47)</f>
        <v>BLANK</v>
      </c>
      <c r="Y48" s="41" t="str">
        <f>IF(ISBLANK(Melee!K47),"BLANK",Melee!K47)</f>
        <v>BLANK</v>
      </c>
      <c r="Z48" s="41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41">
        <f>Melee!I48</f>
        <v>0</v>
      </c>
      <c r="C49" s="41" t="str">
        <f>IF(ISBLANK(Melee!J48),"BLANK",Melee!J48)</f>
        <v>BLANK</v>
      </c>
      <c r="D49" s="41" t="str">
        <f>IF(ISBLANK(Melee!K48),"BLANK",Melee!K48)</f>
        <v>BLANK</v>
      </c>
      <c r="E49" s="41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41">
        <f>Melee!H48</f>
        <v>0</v>
      </c>
      <c r="X49" s="41" t="str">
        <f>IF(ISBLANK(Melee!I48),"BLANK",Melee!I48)</f>
        <v>BLANK</v>
      </c>
      <c r="Y49" s="41" t="str">
        <f>IF(ISBLANK(Melee!K48),"BLANK",Melee!K48)</f>
        <v>BLANK</v>
      </c>
      <c r="Z49" s="41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41">
        <f>Melee!I49</f>
        <v>0</v>
      </c>
      <c r="C50" s="41" t="str">
        <f>IF(ISBLANK(Melee!J49),"BLANK",Melee!J49)</f>
        <v>BLANK</v>
      </c>
      <c r="D50" s="41" t="str">
        <f>IF(ISBLANK(Melee!K49),"BLANK",Melee!K49)</f>
        <v>BLANK</v>
      </c>
      <c r="E50" s="41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41">
        <f>Melee!H49</f>
        <v>0</v>
      </c>
      <c r="X50" s="41" t="str">
        <f>IF(ISBLANK(Melee!I49),"BLANK",Melee!I49)</f>
        <v>BLANK</v>
      </c>
      <c r="Y50" s="41" t="str">
        <f>IF(ISBLANK(Melee!K49),"BLANK",Melee!K49)</f>
        <v>BLANK</v>
      </c>
      <c r="Z50" s="41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41">
        <f>Melee!I50</f>
        <v>0</v>
      </c>
      <c r="C51" s="41" t="str">
        <f>IF(ISBLANK(Melee!J50),"BLANK",Melee!J50)</f>
        <v>BLANK</v>
      </c>
      <c r="D51" s="41" t="str">
        <f>IF(ISBLANK(Melee!K50),"BLANK",Melee!K50)</f>
        <v>BLANK</v>
      </c>
      <c r="E51" s="41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41">
        <f>Melee!H50</f>
        <v>0</v>
      </c>
      <c r="X51" s="41" t="str">
        <f>IF(ISBLANK(Melee!I50),"BLANK",Melee!I50)</f>
        <v>BLANK</v>
      </c>
      <c r="Y51" s="41" t="str">
        <f>IF(ISBLANK(Melee!K50),"BLANK",Melee!K50)</f>
        <v>BLANK</v>
      </c>
      <c r="Z51" s="41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41">
        <f>Melee!I51</f>
        <v>0</v>
      </c>
      <c r="C52" s="41" t="str">
        <f>IF(ISBLANK(Melee!J51),"BLANK",Melee!J51)</f>
        <v>BLANK</v>
      </c>
      <c r="D52" s="41" t="str">
        <f>IF(ISBLANK(Melee!K51),"BLANK",Melee!K51)</f>
        <v>BLANK</v>
      </c>
      <c r="E52" s="41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41">
        <f>Melee!H51</f>
        <v>0</v>
      </c>
      <c r="X52" s="41" t="str">
        <f>IF(ISBLANK(Melee!I51),"BLANK",Melee!I51)</f>
        <v>BLANK</v>
      </c>
      <c r="Y52" s="41" t="str">
        <f>IF(ISBLANK(Melee!K51),"BLANK",Melee!K51)</f>
        <v>BLANK</v>
      </c>
      <c r="Z52" s="41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41">
        <f>Melee!I52</f>
        <v>0</v>
      </c>
      <c r="C53" s="41" t="str">
        <f>IF(ISBLANK(Melee!J52),"BLANK",Melee!J52)</f>
        <v>BLANK</v>
      </c>
      <c r="D53" s="41" t="str">
        <f>IF(ISBLANK(Melee!K52),"BLANK",Melee!K52)</f>
        <v>BLANK</v>
      </c>
      <c r="E53" s="41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41">
        <f>Melee!H52</f>
        <v>0</v>
      </c>
      <c r="X53" s="41" t="str">
        <f>IF(ISBLANK(Melee!I52),"BLANK",Melee!I52)</f>
        <v>BLANK</v>
      </c>
      <c r="Y53" s="41" t="str">
        <f>IF(ISBLANK(Melee!K52),"BLANK",Melee!K52)</f>
        <v>BLANK</v>
      </c>
      <c r="Z53" s="41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41">
        <f>Melee!I53</f>
        <v>0</v>
      </c>
      <c r="C54" s="41" t="str">
        <f>IF(ISBLANK(Melee!J53),"BLANK",Melee!J53)</f>
        <v>BLANK</v>
      </c>
      <c r="D54" s="41" t="str">
        <f>IF(ISBLANK(Melee!K53),"BLANK",Melee!K53)</f>
        <v>BLANK</v>
      </c>
      <c r="E54" s="41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41">
        <f>Melee!H53</f>
        <v>0</v>
      </c>
      <c r="X54" s="41" t="str">
        <f>IF(ISBLANK(Melee!I53),"BLANK",Melee!I53)</f>
        <v>BLANK</v>
      </c>
      <c r="Y54" s="41" t="str">
        <f>IF(ISBLANK(Melee!K53),"BLANK",Melee!K53)</f>
        <v>BLANK</v>
      </c>
      <c r="Z54" s="41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41">
        <f>Melee!I54</f>
        <v>0</v>
      </c>
      <c r="C55" s="41" t="str">
        <f>IF(ISBLANK(Melee!J54),"BLANK",Melee!J54)</f>
        <v>BLANK</v>
      </c>
      <c r="D55" s="41" t="str">
        <f>IF(ISBLANK(Melee!K54),"BLANK",Melee!K54)</f>
        <v>BLANK</v>
      </c>
      <c r="E55" s="41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41">
        <f>Melee!H54</f>
        <v>0</v>
      </c>
      <c r="X55" s="41" t="str">
        <f>IF(ISBLANK(Melee!I54),"BLANK",Melee!I54)</f>
        <v>BLANK</v>
      </c>
      <c r="Y55" s="41" t="str">
        <f>IF(ISBLANK(Melee!K54),"BLANK",Melee!K54)</f>
        <v>BLANK</v>
      </c>
      <c r="Z55" s="41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41">
        <f>Melee!I55</f>
        <v>0</v>
      </c>
      <c r="C56" s="41" t="str">
        <f>IF(ISBLANK(Melee!J55),"BLANK",Melee!J55)</f>
        <v>BLANK</v>
      </c>
      <c r="D56" s="41" t="str">
        <f>IF(ISBLANK(Melee!K55),"BLANK",Melee!K55)</f>
        <v>BLANK</v>
      </c>
      <c r="E56" s="41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41">
        <f>Melee!H55</f>
        <v>0</v>
      </c>
      <c r="X56" s="41" t="str">
        <f>IF(ISBLANK(Melee!I55),"BLANK",Melee!I55)</f>
        <v>BLANK</v>
      </c>
      <c r="Y56" s="41" t="str">
        <f>IF(ISBLANK(Melee!K55),"BLANK",Melee!K55)</f>
        <v>BLANK</v>
      </c>
      <c r="Z56" s="41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41">
        <f>Melee!I56</f>
        <v>0</v>
      </c>
      <c r="C57" s="41" t="str">
        <f>IF(ISBLANK(Melee!J56),"BLANK",Melee!J56)</f>
        <v>BLANK</v>
      </c>
      <c r="D57" s="41" t="str">
        <f>IF(ISBLANK(Melee!K56),"BLANK",Melee!K56)</f>
        <v>BLANK</v>
      </c>
      <c r="E57" s="41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41">
        <f>Melee!H56</f>
        <v>0</v>
      </c>
      <c r="X57" s="41" t="str">
        <f>IF(ISBLANK(Melee!I56),"BLANK",Melee!I56)</f>
        <v>BLANK</v>
      </c>
      <c r="Y57" s="41" t="str">
        <f>IF(ISBLANK(Melee!K56),"BLANK",Melee!K56)</f>
        <v>BLANK</v>
      </c>
      <c r="Z57" s="41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41">
        <f>Melee!I57</f>
        <v>0</v>
      </c>
      <c r="C58" s="41" t="str">
        <f>IF(ISBLANK(Melee!J57),"BLANK",Melee!J57)</f>
        <v>BLANK</v>
      </c>
      <c r="D58" s="41" t="str">
        <f>IF(ISBLANK(Melee!K57),"BLANK",Melee!K57)</f>
        <v>BLANK</v>
      </c>
      <c r="E58" s="41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41">
        <f>Melee!H57</f>
        <v>0</v>
      </c>
      <c r="X58" s="41" t="str">
        <f>IF(ISBLANK(Melee!I57),"BLANK",Melee!I57)</f>
        <v>BLANK</v>
      </c>
      <c r="Y58" s="41" t="str">
        <f>IF(ISBLANK(Melee!K57),"BLANK",Melee!K57)</f>
        <v>BLANK</v>
      </c>
      <c r="Z58" s="41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41">
        <f>Melee!I58</f>
        <v>0</v>
      </c>
      <c r="C59" s="41" t="str">
        <f>IF(ISBLANK(Melee!J58),"BLANK",Melee!J58)</f>
        <v>BLANK</v>
      </c>
      <c r="D59" s="41" t="str">
        <f>IF(ISBLANK(Melee!K58),"BLANK",Melee!K58)</f>
        <v>BLANK</v>
      </c>
      <c r="E59" s="41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41">
        <f>Melee!H58</f>
        <v>0</v>
      </c>
      <c r="X59" s="41" t="str">
        <f>IF(ISBLANK(Melee!I58),"BLANK",Melee!I58)</f>
        <v>BLANK</v>
      </c>
      <c r="Y59" s="41" t="str">
        <f>IF(ISBLANK(Melee!K58),"BLANK",Melee!K58)</f>
        <v>BLANK</v>
      </c>
      <c r="Z59" s="41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41">
        <f>Melee!I59</f>
        <v>0</v>
      </c>
      <c r="C60" s="41" t="str">
        <f>IF(ISBLANK(Melee!J59),"BLANK",Melee!J59)</f>
        <v>BLANK</v>
      </c>
      <c r="D60" s="41" t="str">
        <f>IF(ISBLANK(Melee!K59),"BLANK",Melee!K59)</f>
        <v>BLANK</v>
      </c>
      <c r="E60" s="41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41">
        <f>Melee!H59</f>
        <v>0</v>
      </c>
      <c r="X60" s="41" t="str">
        <f>IF(ISBLANK(Melee!I59),"BLANK",Melee!I59)</f>
        <v>BLANK</v>
      </c>
      <c r="Y60" s="41" t="str">
        <f>IF(ISBLANK(Melee!K59),"BLANK",Melee!K59)</f>
        <v>BLANK</v>
      </c>
      <c r="Z60" s="41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41">
        <f>Melee!I60</f>
        <v>0</v>
      </c>
      <c r="C61" s="41" t="str">
        <f>IF(ISBLANK(Melee!J60),"BLANK",Melee!J60)</f>
        <v>BLANK</v>
      </c>
      <c r="D61" s="41" t="str">
        <f>IF(ISBLANK(Melee!K60),"BLANK",Melee!K60)</f>
        <v>BLANK</v>
      </c>
      <c r="E61" s="41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41">
        <f>Melee!H60</f>
        <v>0</v>
      </c>
      <c r="X61" s="41" t="str">
        <f>IF(ISBLANK(Melee!I60),"BLANK",Melee!I60)</f>
        <v>BLANK</v>
      </c>
      <c r="Y61" s="41" t="str">
        <f>IF(ISBLANK(Melee!K60),"BLANK",Melee!K60)</f>
        <v>BLANK</v>
      </c>
      <c r="Z61" s="41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41">
        <f>Melee!I61</f>
        <v>0</v>
      </c>
      <c r="C62" s="41" t="str">
        <f>IF(ISBLANK(Melee!J61),"BLANK",Melee!J61)</f>
        <v>BLANK</v>
      </c>
      <c r="D62" s="41" t="str">
        <f>IF(ISBLANK(Melee!K61),"BLANK",Melee!K61)</f>
        <v>BLANK</v>
      </c>
      <c r="E62" s="41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41">
        <f>Melee!H61</f>
        <v>0</v>
      </c>
      <c r="X62" s="41" t="str">
        <f>IF(ISBLANK(Melee!I61),"BLANK",Melee!I61)</f>
        <v>BLANK</v>
      </c>
      <c r="Y62" s="41" t="str">
        <f>IF(ISBLANK(Melee!K61),"BLANK",Melee!K61)</f>
        <v>BLANK</v>
      </c>
      <c r="Z62" s="41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41">
        <f>Melee!I62</f>
        <v>0</v>
      </c>
      <c r="C63" s="41" t="str">
        <f>IF(ISBLANK(Melee!J62),"BLANK",Melee!J62)</f>
        <v>BLANK</v>
      </c>
      <c r="D63" s="41" t="str">
        <f>IF(ISBLANK(Melee!K62),"BLANK",Melee!K62)</f>
        <v>BLANK</v>
      </c>
      <c r="E63" s="41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41">
        <f>Melee!H62</f>
        <v>0</v>
      </c>
      <c r="X63" s="41" t="str">
        <f>IF(ISBLANK(Melee!I62),"BLANK",Melee!I62)</f>
        <v>BLANK</v>
      </c>
      <c r="Y63" s="41" t="str">
        <f>IF(ISBLANK(Melee!K62),"BLANK",Melee!K62)</f>
        <v>BLANK</v>
      </c>
      <c r="Z63" s="41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41">
        <f>Melee!I63</f>
        <v>0</v>
      </c>
      <c r="C64" s="41" t="str">
        <f>IF(ISBLANK(Melee!J63),"BLANK",Melee!J63)</f>
        <v>BLANK</v>
      </c>
      <c r="D64" s="41" t="str">
        <f>IF(ISBLANK(Melee!K63),"BLANK",Melee!K63)</f>
        <v>BLANK</v>
      </c>
      <c r="E64" s="41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41">
        <f>Melee!H63</f>
        <v>0</v>
      </c>
      <c r="X64" s="41" t="str">
        <f>IF(ISBLANK(Melee!I63),"BLANK",Melee!I63)</f>
        <v>BLANK</v>
      </c>
      <c r="Y64" s="41" t="str">
        <f>IF(ISBLANK(Melee!K63),"BLANK",Melee!K63)</f>
        <v>BLANK</v>
      </c>
      <c r="Z64" s="41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41">
        <f>Melee!I64</f>
        <v>0</v>
      </c>
      <c r="C65" s="41" t="str">
        <f>IF(ISBLANK(Melee!J64),"BLANK",Melee!J64)</f>
        <v>BLANK</v>
      </c>
      <c r="D65" s="41" t="str">
        <f>IF(ISBLANK(Melee!K64),"BLANK",Melee!K64)</f>
        <v>BLANK</v>
      </c>
      <c r="E65" s="41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41">
        <f>Melee!H64</f>
        <v>0</v>
      </c>
      <c r="X65" s="41" t="str">
        <f>IF(ISBLANK(Melee!I64),"BLANK",Melee!I64)</f>
        <v>BLANK</v>
      </c>
      <c r="Y65" s="41" t="str">
        <f>IF(ISBLANK(Melee!K64),"BLANK",Melee!K64)</f>
        <v>BLANK</v>
      </c>
      <c r="Z65" s="41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41">
        <f>Melee!I65</f>
        <v>0</v>
      </c>
      <c r="C66" s="41" t="str">
        <f>IF(ISBLANK(Melee!J65),"BLANK",Melee!J65)</f>
        <v>BLANK</v>
      </c>
      <c r="D66" s="41" t="str">
        <f>IF(ISBLANK(Melee!K65),"BLANK",Melee!K65)</f>
        <v>BLANK</v>
      </c>
      <c r="E66" s="41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41">
        <f>Melee!H65</f>
        <v>0</v>
      </c>
      <c r="X66" s="41" t="str">
        <f>IF(ISBLANK(Melee!I65),"BLANK",Melee!I65)</f>
        <v>BLANK</v>
      </c>
      <c r="Y66" s="41" t="str">
        <f>IF(ISBLANK(Melee!K65),"BLANK",Melee!K65)</f>
        <v>BLANK</v>
      </c>
      <c r="Z66" s="41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41">
        <f>Melee!I66</f>
        <v>0</v>
      </c>
      <c r="C67" s="41" t="str">
        <f>IF(ISBLANK(Melee!J66),"BLANK",Melee!J66)</f>
        <v>BLANK</v>
      </c>
      <c r="D67" s="41" t="str">
        <f>IF(ISBLANK(Melee!K66),"BLANK",Melee!K66)</f>
        <v>BLANK</v>
      </c>
      <c r="E67" s="41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41">
        <f>Melee!H66</f>
        <v>0</v>
      </c>
      <c r="X67" s="41" t="str">
        <f>IF(ISBLANK(Melee!I66),"BLANK",Melee!I66)</f>
        <v>BLANK</v>
      </c>
      <c r="Y67" s="41" t="str">
        <f>IF(ISBLANK(Melee!K66),"BLANK",Melee!K66)</f>
        <v>BLANK</v>
      </c>
      <c r="Z67" s="41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41">
        <f>Melee!I67</f>
        <v>0</v>
      </c>
      <c r="C68" s="41" t="str">
        <f>IF(ISBLANK(Melee!J67),"BLANK",Melee!J67)</f>
        <v>BLANK</v>
      </c>
      <c r="D68" s="41" t="str">
        <f>IF(ISBLANK(Melee!K67),"BLANK",Melee!K67)</f>
        <v>BLANK</v>
      </c>
      <c r="E68" s="41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41">
        <f>Melee!H67</f>
        <v>0</v>
      </c>
      <c r="X68" s="41" t="str">
        <f>IF(ISBLANK(Melee!I67),"BLANK",Melee!I67)</f>
        <v>BLANK</v>
      </c>
      <c r="Y68" s="41" t="str">
        <f>IF(ISBLANK(Melee!K67),"BLANK",Melee!K67)</f>
        <v>BLANK</v>
      </c>
      <c r="Z68" s="41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41">
        <f>Melee!I68</f>
        <v>0</v>
      </c>
      <c r="C69" s="41" t="str">
        <f>IF(ISBLANK(Melee!J68),"BLANK",Melee!J68)</f>
        <v>BLANK</v>
      </c>
      <c r="D69" s="41" t="str">
        <f>IF(ISBLANK(Melee!K68),"BLANK",Melee!K68)</f>
        <v>BLANK</v>
      </c>
      <c r="E69" s="41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41">
        <f>Melee!H68</f>
        <v>0</v>
      </c>
      <c r="X69" s="41" t="str">
        <f>IF(ISBLANK(Melee!I68),"BLANK",Melee!I68)</f>
        <v>BLANK</v>
      </c>
      <c r="Y69" s="41" t="str">
        <f>IF(ISBLANK(Melee!K68),"BLANK",Melee!K68)</f>
        <v>BLANK</v>
      </c>
      <c r="Z69" s="41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41">
        <f>Melee!I69</f>
        <v>0</v>
      </c>
      <c r="C70" s="41" t="str">
        <f>IF(ISBLANK(Melee!J69),"BLANK",Melee!J69)</f>
        <v>BLANK</v>
      </c>
      <c r="D70" s="41" t="str">
        <f>IF(ISBLANK(Melee!K69),"BLANK",Melee!K69)</f>
        <v>BLANK</v>
      </c>
      <c r="E70" s="41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41">
        <f>Melee!H69</f>
        <v>0</v>
      </c>
      <c r="X70" s="41" t="str">
        <f>IF(ISBLANK(Melee!I69),"BLANK",Melee!I69)</f>
        <v>BLANK</v>
      </c>
      <c r="Y70" s="41" t="str">
        <f>IF(ISBLANK(Melee!K69),"BLANK",Melee!K69)</f>
        <v>BLANK</v>
      </c>
      <c r="Z70" s="41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41">
        <f>Melee!I70</f>
        <v>0</v>
      </c>
      <c r="C71" s="41" t="str">
        <f>IF(ISBLANK(Melee!J70),"BLANK",Melee!J70)</f>
        <v>BLANK</v>
      </c>
      <c r="D71" s="41" t="str">
        <f>IF(ISBLANK(Melee!K70),"BLANK",Melee!K70)</f>
        <v>BLANK</v>
      </c>
      <c r="E71" s="41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41">
        <f>Melee!H70</f>
        <v>0</v>
      </c>
      <c r="X71" s="41" t="str">
        <f>IF(ISBLANK(Melee!I70),"BLANK",Melee!I70)</f>
        <v>BLANK</v>
      </c>
      <c r="Y71" s="41" t="str">
        <f>IF(ISBLANK(Melee!K70),"BLANK",Melee!K70)</f>
        <v>BLANK</v>
      </c>
      <c r="Z71" s="41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41">
        <f>Melee!I71</f>
        <v>0</v>
      </c>
      <c r="C72" s="41" t="str">
        <f>IF(ISBLANK(Melee!J71),"BLANK",Melee!J71)</f>
        <v>BLANK</v>
      </c>
      <c r="D72" s="41" t="str">
        <f>IF(ISBLANK(Melee!K71),"BLANK",Melee!K71)</f>
        <v>BLANK</v>
      </c>
      <c r="E72" s="41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41">
        <f>Melee!H71</f>
        <v>0</v>
      </c>
      <c r="X72" s="41" t="str">
        <f>IF(ISBLANK(Melee!I71),"BLANK",Melee!I71)</f>
        <v>BLANK</v>
      </c>
      <c r="Y72" s="41" t="str">
        <f>IF(ISBLANK(Melee!K71),"BLANK",Melee!K71)</f>
        <v>BLANK</v>
      </c>
      <c r="Z72" s="41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41">
        <f>Melee!I72</f>
        <v>0</v>
      </c>
      <c r="C73" s="41" t="str">
        <f>IF(ISBLANK(Melee!J72),"BLANK",Melee!J72)</f>
        <v>BLANK</v>
      </c>
      <c r="D73" s="41" t="str">
        <f>IF(ISBLANK(Melee!K72),"BLANK",Melee!K72)</f>
        <v>BLANK</v>
      </c>
      <c r="E73" s="41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41">
        <f>Melee!H72</f>
        <v>0</v>
      </c>
      <c r="X73" s="41" t="str">
        <f>IF(ISBLANK(Melee!I72),"BLANK",Melee!I72)</f>
        <v>BLANK</v>
      </c>
      <c r="Y73" s="41" t="str">
        <f>IF(ISBLANK(Melee!K72),"BLANK",Melee!K72)</f>
        <v>BLANK</v>
      </c>
      <c r="Z73" s="41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41">
        <f>Melee!I73</f>
        <v>0</v>
      </c>
      <c r="C74" s="41" t="str">
        <f>IF(ISBLANK(Melee!J73),"BLANK",Melee!J73)</f>
        <v>BLANK</v>
      </c>
      <c r="D74" s="41" t="str">
        <f>IF(ISBLANK(Melee!K73),"BLANK",Melee!K73)</f>
        <v>BLANK</v>
      </c>
      <c r="E74" s="41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41">
        <f>Melee!H73</f>
        <v>0</v>
      </c>
      <c r="X74" s="41" t="str">
        <f>IF(ISBLANK(Melee!I73),"BLANK",Melee!I73)</f>
        <v>BLANK</v>
      </c>
      <c r="Y74" s="41" t="str">
        <f>IF(ISBLANK(Melee!K73),"BLANK",Melee!K73)</f>
        <v>BLANK</v>
      </c>
      <c r="Z74" s="41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41">
        <f>Melee!I74</f>
        <v>0</v>
      </c>
      <c r="C75" s="41" t="str">
        <f>IF(ISBLANK(Melee!J74),"BLANK",Melee!J74)</f>
        <v>BLANK</v>
      </c>
      <c r="D75" s="41" t="str">
        <f>IF(ISBLANK(Melee!K74),"BLANK",Melee!K74)</f>
        <v>BLANK</v>
      </c>
      <c r="E75" s="41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41">
        <f>Melee!H74</f>
        <v>0</v>
      </c>
      <c r="X75" s="41" t="str">
        <f>IF(ISBLANK(Melee!I74),"BLANK",Melee!I74)</f>
        <v>BLANK</v>
      </c>
      <c r="Y75" s="41" t="str">
        <f>IF(ISBLANK(Melee!K74),"BLANK",Melee!K74)</f>
        <v>BLANK</v>
      </c>
      <c r="Z75" s="41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41">
        <f>Melee!I75</f>
        <v>0</v>
      </c>
      <c r="C76" s="41" t="str">
        <f>IF(ISBLANK(Melee!J75),"BLANK",Melee!J75)</f>
        <v>BLANK</v>
      </c>
      <c r="D76" s="41" t="str">
        <f>IF(ISBLANK(Melee!K75),"BLANK",Melee!K75)</f>
        <v>BLANK</v>
      </c>
      <c r="E76" s="41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41">
        <f>Melee!H75</f>
        <v>0</v>
      </c>
      <c r="X76" s="41" t="str">
        <f>IF(ISBLANK(Melee!I75),"BLANK",Melee!I75)</f>
        <v>BLANK</v>
      </c>
      <c r="Y76" s="41" t="str">
        <f>IF(ISBLANK(Melee!K75),"BLANK",Melee!K75)</f>
        <v>BLANK</v>
      </c>
      <c r="Z76" s="41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41">
        <f>Melee!I76</f>
        <v>0</v>
      </c>
      <c r="C77" s="41" t="str">
        <f>IF(ISBLANK(Melee!J76),"BLANK",Melee!J76)</f>
        <v>BLANK</v>
      </c>
      <c r="D77" s="41" t="str">
        <f>IF(ISBLANK(Melee!K76),"BLANK",Melee!K76)</f>
        <v>BLANK</v>
      </c>
      <c r="E77" s="41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41">
        <f>Melee!H76</f>
        <v>0</v>
      </c>
      <c r="X77" s="41" t="str">
        <f>IF(ISBLANK(Melee!I76),"BLANK",Melee!I76)</f>
        <v>BLANK</v>
      </c>
      <c r="Y77" s="41" t="str">
        <f>IF(ISBLANK(Melee!K76),"BLANK",Melee!K76)</f>
        <v>BLANK</v>
      </c>
      <c r="Z77" s="41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41">
        <f>Melee!I77</f>
        <v>0</v>
      </c>
      <c r="C78" s="41" t="str">
        <f>IF(ISBLANK(Melee!J77),"BLANK",Melee!J77)</f>
        <v>BLANK</v>
      </c>
      <c r="D78" s="41" t="str">
        <f>IF(ISBLANK(Melee!K77),"BLANK",Melee!K77)</f>
        <v>BLANK</v>
      </c>
      <c r="E78" s="41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41">
        <f>Melee!H77</f>
        <v>0</v>
      </c>
      <c r="X78" s="41" t="str">
        <f>IF(ISBLANK(Melee!I77),"BLANK",Melee!I77)</f>
        <v>BLANK</v>
      </c>
      <c r="Y78" s="41" t="str">
        <f>IF(ISBLANK(Melee!K77),"BLANK",Melee!K77)</f>
        <v>BLANK</v>
      </c>
      <c r="Z78" s="41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41">
        <f>Melee!I78</f>
        <v>0</v>
      </c>
      <c r="C79" s="41" t="str">
        <f>IF(ISBLANK(Melee!J78),"BLANK",Melee!J78)</f>
        <v>BLANK</v>
      </c>
      <c r="D79" s="41" t="str">
        <f>IF(ISBLANK(Melee!K78),"BLANK",Melee!K78)</f>
        <v>BLANK</v>
      </c>
      <c r="E79" s="41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41">
        <f>Melee!H78</f>
        <v>0</v>
      </c>
      <c r="X79" s="41" t="str">
        <f>IF(ISBLANK(Melee!I78),"BLANK",Melee!I78)</f>
        <v>BLANK</v>
      </c>
      <c r="Y79" s="41" t="str">
        <f>IF(ISBLANK(Melee!K78),"BLANK",Melee!K78)</f>
        <v>BLANK</v>
      </c>
      <c r="Z79" s="41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41">
        <f>Melee!I79</f>
        <v>0</v>
      </c>
      <c r="C80" s="41" t="str">
        <f>IF(ISBLANK(Melee!J79),"BLANK",Melee!J79)</f>
        <v>BLANK</v>
      </c>
      <c r="D80" s="41" t="str">
        <f>IF(ISBLANK(Melee!K79),"BLANK",Melee!K79)</f>
        <v>BLANK</v>
      </c>
      <c r="E80" s="41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41">
        <f>Melee!H79</f>
        <v>0</v>
      </c>
      <c r="X80" s="41" t="str">
        <f>IF(ISBLANK(Melee!I79),"BLANK",Melee!I79)</f>
        <v>BLANK</v>
      </c>
      <c r="Y80" s="41" t="str">
        <f>IF(ISBLANK(Melee!K79),"BLANK",Melee!K79)</f>
        <v>BLANK</v>
      </c>
      <c r="Z80" s="41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41">
        <f>Melee!I80</f>
        <v>0</v>
      </c>
      <c r="C81" s="41" t="str">
        <f>IF(ISBLANK(Melee!J80),"BLANK",Melee!J80)</f>
        <v>BLANK</v>
      </c>
      <c r="D81" s="41" t="str">
        <f>IF(ISBLANK(Melee!K80),"BLANK",Melee!K80)</f>
        <v>BLANK</v>
      </c>
      <c r="E81" s="41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41">
        <f>Melee!H80</f>
        <v>0</v>
      </c>
      <c r="X81" s="41" t="str">
        <f>IF(ISBLANK(Melee!I80),"BLANK",Melee!I80)</f>
        <v>BLANK</v>
      </c>
      <c r="Y81" s="41" t="str">
        <f>IF(ISBLANK(Melee!K80),"BLANK",Melee!K80)</f>
        <v>BLANK</v>
      </c>
      <c r="Z81" s="41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41">
        <f>Melee!I81</f>
        <v>0</v>
      </c>
      <c r="C82" s="41" t="str">
        <f>IF(ISBLANK(Melee!J81),"BLANK",Melee!J81)</f>
        <v>BLANK</v>
      </c>
      <c r="D82" s="41" t="str">
        <f>IF(ISBLANK(Melee!K81),"BLANK",Melee!K81)</f>
        <v>BLANK</v>
      </c>
      <c r="E82" s="41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41">
        <f>Melee!H81</f>
        <v>0</v>
      </c>
      <c r="X82" s="41" t="str">
        <f>IF(ISBLANK(Melee!I81),"BLANK",Melee!I81)</f>
        <v>BLANK</v>
      </c>
      <c r="Y82" s="41" t="str">
        <f>IF(ISBLANK(Melee!K81),"BLANK",Melee!K81)</f>
        <v>BLANK</v>
      </c>
      <c r="Z82" s="41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41">
        <f>Melee!I82</f>
        <v>0</v>
      </c>
      <c r="C83" s="41" t="str">
        <f>IF(ISBLANK(Melee!J82),"BLANK",Melee!J82)</f>
        <v>BLANK</v>
      </c>
      <c r="D83" s="41" t="str">
        <f>IF(ISBLANK(Melee!K82),"BLANK",Melee!K82)</f>
        <v>BLANK</v>
      </c>
      <c r="E83" s="41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41">
        <f>Melee!H82</f>
        <v>0</v>
      </c>
      <c r="X83" s="41" t="str">
        <f>IF(ISBLANK(Melee!I82),"BLANK",Melee!I82)</f>
        <v>BLANK</v>
      </c>
      <c r="Y83" s="41" t="str">
        <f>IF(ISBLANK(Melee!K82),"BLANK",Melee!K82)</f>
        <v>BLANK</v>
      </c>
      <c r="Z83" s="41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41">
        <f>Melee!I83</f>
        <v>0</v>
      </c>
      <c r="C84" s="41" t="str">
        <f>IF(ISBLANK(Melee!J83),"BLANK",Melee!J83)</f>
        <v>BLANK</v>
      </c>
      <c r="D84" s="41" t="str">
        <f>IF(ISBLANK(Melee!K83),"BLANK",Melee!K83)</f>
        <v>BLANK</v>
      </c>
      <c r="E84" s="41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41">
        <f>Melee!H83</f>
        <v>0</v>
      </c>
      <c r="X84" s="41" t="str">
        <f>IF(ISBLANK(Melee!I83),"BLANK",Melee!I83)</f>
        <v>BLANK</v>
      </c>
      <c r="Y84" s="41" t="str">
        <f>IF(ISBLANK(Melee!K83),"BLANK",Melee!K83)</f>
        <v>BLANK</v>
      </c>
      <c r="Z84" s="41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41">
        <f>Melee!I84</f>
        <v>0</v>
      </c>
      <c r="C85" s="41" t="str">
        <f>IF(ISBLANK(Melee!J84),"BLANK",Melee!J84)</f>
        <v>BLANK</v>
      </c>
      <c r="D85" s="41" t="str">
        <f>IF(ISBLANK(Melee!K84),"BLANK",Melee!K84)</f>
        <v>BLANK</v>
      </c>
      <c r="E85" s="41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41">
        <f>Melee!H84</f>
        <v>0</v>
      </c>
      <c r="X85" s="41" t="str">
        <f>IF(ISBLANK(Melee!I84),"BLANK",Melee!I84)</f>
        <v>BLANK</v>
      </c>
      <c r="Y85" s="41" t="str">
        <f>IF(ISBLANK(Melee!K84),"BLANK",Melee!K84)</f>
        <v>BLANK</v>
      </c>
      <c r="Z85" s="41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41">
        <f>Melee!I85</f>
        <v>0</v>
      </c>
      <c r="C86" s="41" t="str">
        <f>IF(ISBLANK(Melee!J85),"BLANK",Melee!J85)</f>
        <v>BLANK</v>
      </c>
      <c r="D86" s="41" t="str">
        <f>IF(ISBLANK(Melee!K85),"BLANK",Melee!K85)</f>
        <v>BLANK</v>
      </c>
      <c r="E86" s="41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41">
        <f>Melee!H85</f>
        <v>0</v>
      </c>
      <c r="X86" s="41" t="str">
        <f>IF(ISBLANK(Melee!I85),"BLANK",Melee!I85)</f>
        <v>BLANK</v>
      </c>
      <c r="Y86" s="41" t="str">
        <f>IF(ISBLANK(Melee!K85),"BLANK",Melee!K85)</f>
        <v>BLANK</v>
      </c>
      <c r="Z86" s="41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41">
        <f>Melee!I86</f>
        <v>0</v>
      </c>
      <c r="C87" s="41" t="str">
        <f>IF(ISBLANK(Melee!J86),"BLANK",Melee!J86)</f>
        <v>BLANK</v>
      </c>
      <c r="D87" s="41" t="str">
        <f>IF(ISBLANK(Melee!K86),"BLANK",Melee!K86)</f>
        <v>BLANK</v>
      </c>
      <c r="E87" s="41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41">
        <f>Melee!H86</f>
        <v>0</v>
      </c>
      <c r="X87" s="41" t="str">
        <f>IF(ISBLANK(Melee!I86),"BLANK",Melee!I86)</f>
        <v>BLANK</v>
      </c>
      <c r="Y87" s="41" t="str">
        <f>IF(ISBLANK(Melee!K86),"BLANK",Melee!K86)</f>
        <v>BLANK</v>
      </c>
      <c r="Z87" s="41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41">
        <f>Melee!I87</f>
        <v>0</v>
      </c>
      <c r="C88" s="41" t="str">
        <f>IF(ISBLANK(Melee!J87),"BLANK",Melee!J87)</f>
        <v>BLANK</v>
      </c>
      <c r="D88" s="41" t="str">
        <f>IF(ISBLANK(Melee!K87),"BLANK",Melee!K87)</f>
        <v>BLANK</v>
      </c>
      <c r="E88" s="41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41">
        <f>Melee!H87</f>
        <v>0</v>
      </c>
      <c r="X88" s="41" t="str">
        <f>IF(ISBLANK(Melee!I87),"BLANK",Melee!I87)</f>
        <v>BLANK</v>
      </c>
      <c r="Y88" s="41" t="str">
        <f>IF(ISBLANK(Melee!K87),"BLANK",Melee!K87)</f>
        <v>BLANK</v>
      </c>
      <c r="Z88" s="41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41">
        <f>Melee!I88</f>
        <v>0</v>
      </c>
      <c r="C89" s="41" t="str">
        <f>IF(ISBLANK(Melee!J88),"BLANK",Melee!J88)</f>
        <v>BLANK</v>
      </c>
      <c r="D89" s="41" t="str">
        <f>IF(ISBLANK(Melee!K88),"BLANK",Melee!K88)</f>
        <v>BLANK</v>
      </c>
      <c r="E89" s="41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41">
        <f>Melee!H88</f>
        <v>0</v>
      </c>
      <c r="X89" s="41" t="str">
        <f>IF(ISBLANK(Melee!I88),"BLANK",Melee!I88)</f>
        <v>BLANK</v>
      </c>
      <c r="Y89" s="41" t="str">
        <f>IF(ISBLANK(Melee!K88),"BLANK",Melee!K88)</f>
        <v>BLANK</v>
      </c>
      <c r="Z89" s="41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41">
        <f>Melee!I89</f>
        <v>0</v>
      </c>
      <c r="C90" s="41" t="str">
        <f>IF(ISBLANK(Melee!J89),"BLANK",Melee!J89)</f>
        <v>BLANK</v>
      </c>
      <c r="D90" s="41" t="str">
        <f>IF(ISBLANK(Melee!K89),"BLANK",Melee!K89)</f>
        <v>BLANK</v>
      </c>
      <c r="E90" s="41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41">
        <f>Melee!H89</f>
        <v>0</v>
      </c>
      <c r="X90" s="41" t="str">
        <f>IF(ISBLANK(Melee!I89),"BLANK",Melee!I89)</f>
        <v>BLANK</v>
      </c>
      <c r="Y90" s="41" t="str">
        <f>IF(ISBLANK(Melee!K89),"BLANK",Melee!K89)</f>
        <v>BLANK</v>
      </c>
      <c r="Z90" s="41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41">
        <f>Melee!I90</f>
        <v>0</v>
      </c>
      <c r="C91" s="41" t="str">
        <f>IF(ISBLANK(Melee!J90),"BLANK",Melee!J90)</f>
        <v>BLANK</v>
      </c>
      <c r="D91" s="41" t="str">
        <f>IF(ISBLANK(Melee!K90),"BLANK",Melee!K90)</f>
        <v>BLANK</v>
      </c>
      <c r="E91" s="41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41">
        <f>Melee!H90</f>
        <v>0</v>
      </c>
      <c r="X91" s="41" t="str">
        <f>IF(ISBLANK(Melee!I90),"BLANK",Melee!I90)</f>
        <v>BLANK</v>
      </c>
      <c r="Y91" s="41" t="str">
        <f>IF(ISBLANK(Melee!K90),"BLANK",Melee!K90)</f>
        <v>BLANK</v>
      </c>
      <c r="Z91" s="41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41">
        <f>Melee!I91</f>
        <v>0</v>
      </c>
      <c r="C92" s="41" t="str">
        <f>IF(ISBLANK(Melee!J91),"BLANK",Melee!J91)</f>
        <v>BLANK</v>
      </c>
      <c r="D92" s="41" t="str">
        <f>IF(ISBLANK(Melee!K91),"BLANK",Melee!K91)</f>
        <v>BLANK</v>
      </c>
      <c r="E92" s="41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41">
        <f>Melee!H91</f>
        <v>0</v>
      </c>
      <c r="X92" s="41" t="str">
        <f>IF(ISBLANK(Melee!I91),"BLANK",Melee!I91)</f>
        <v>BLANK</v>
      </c>
      <c r="Y92" s="41" t="str">
        <f>IF(ISBLANK(Melee!K91),"BLANK",Melee!K91)</f>
        <v>BLANK</v>
      </c>
      <c r="Z92" s="41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41">
        <f>Melee!I92</f>
        <v>0</v>
      </c>
      <c r="C93" s="41" t="str">
        <f>IF(ISBLANK(Melee!J92),"BLANK",Melee!J92)</f>
        <v>BLANK</v>
      </c>
      <c r="D93" s="41" t="str">
        <f>IF(ISBLANK(Melee!K92),"BLANK",Melee!K92)</f>
        <v>BLANK</v>
      </c>
      <c r="E93" s="41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41">
        <f>Melee!H92</f>
        <v>0</v>
      </c>
      <c r="X93" s="41" t="str">
        <f>IF(ISBLANK(Melee!I92),"BLANK",Melee!I92)</f>
        <v>BLANK</v>
      </c>
      <c r="Y93" s="41" t="str">
        <f>IF(ISBLANK(Melee!K92),"BLANK",Melee!K92)</f>
        <v>BLANK</v>
      </c>
      <c r="Z93" s="41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41">
        <f>Melee!I93</f>
        <v>0</v>
      </c>
      <c r="C94" s="41" t="str">
        <f>IF(ISBLANK(Melee!J93),"BLANK",Melee!J93)</f>
        <v>BLANK</v>
      </c>
      <c r="D94" s="41" t="str">
        <f>IF(ISBLANK(Melee!K93),"BLANK",Melee!K93)</f>
        <v>BLANK</v>
      </c>
      <c r="E94" s="41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41">
        <f>Melee!H93</f>
        <v>0</v>
      </c>
      <c r="X94" s="41" t="str">
        <f>IF(ISBLANK(Melee!I93),"BLANK",Melee!I93)</f>
        <v>BLANK</v>
      </c>
      <c r="Y94" s="41" t="str">
        <f>IF(ISBLANK(Melee!K93),"BLANK",Melee!K93)</f>
        <v>BLANK</v>
      </c>
      <c r="Z94" s="41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41">
        <f>Melee!I94</f>
        <v>0</v>
      </c>
      <c r="C95" s="41" t="str">
        <f>IF(ISBLANK(Melee!J94),"BLANK",Melee!J94)</f>
        <v>BLANK</v>
      </c>
      <c r="D95" s="41" t="str">
        <f>IF(ISBLANK(Melee!K94),"BLANK",Melee!K94)</f>
        <v>BLANK</v>
      </c>
      <c r="E95" s="41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41">
        <f>Melee!H94</f>
        <v>0</v>
      </c>
      <c r="X95" s="41" t="str">
        <f>IF(ISBLANK(Melee!I94),"BLANK",Melee!I94)</f>
        <v>BLANK</v>
      </c>
      <c r="Y95" s="41" t="str">
        <f>IF(ISBLANK(Melee!K94),"BLANK",Melee!K94)</f>
        <v>BLANK</v>
      </c>
      <c r="Z95" s="41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41">
        <f>Melee!I95</f>
        <v>0</v>
      </c>
      <c r="C96" s="41" t="str">
        <f>IF(ISBLANK(Melee!J95),"BLANK",Melee!J95)</f>
        <v>BLANK</v>
      </c>
      <c r="D96" s="41" t="str">
        <f>IF(ISBLANK(Melee!K95),"BLANK",Melee!K95)</f>
        <v>BLANK</v>
      </c>
      <c r="E96" s="41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41">
        <f>Melee!H95</f>
        <v>0</v>
      </c>
      <c r="X96" s="41" t="str">
        <f>IF(ISBLANK(Melee!I95),"BLANK",Melee!I95)</f>
        <v>BLANK</v>
      </c>
      <c r="Y96" s="41" t="str">
        <f>IF(ISBLANK(Melee!K95),"BLANK",Melee!K95)</f>
        <v>BLANK</v>
      </c>
      <c r="Z96" s="41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41">
        <f>Melee!I96</f>
        <v>0</v>
      </c>
      <c r="C97" s="41" t="str">
        <f>IF(ISBLANK(Melee!J96),"BLANK",Melee!J96)</f>
        <v>BLANK</v>
      </c>
      <c r="D97" s="41" t="str">
        <f>IF(ISBLANK(Melee!K96),"BLANK",Melee!K96)</f>
        <v>BLANK</v>
      </c>
      <c r="E97" s="41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41">
        <f>Melee!H96</f>
        <v>0</v>
      </c>
      <c r="X97" s="41" t="str">
        <f>IF(ISBLANK(Melee!I96),"BLANK",Melee!I96)</f>
        <v>BLANK</v>
      </c>
      <c r="Y97" s="41" t="str">
        <f>IF(ISBLANK(Melee!K96),"BLANK",Melee!K96)</f>
        <v>BLANK</v>
      </c>
      <c r="Z97" s="41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41">
        <f>Melee!I97</f>
        <v>0</v>
      </c>
      <c r="C98" s="41" t="str">
        <f>IF(ISBLANK(Melee!J97),"BLANK",Melee!J97)</f>
        <v>BLANK</v>
      </c>
      <c r="D98" s="41" t="str">
        <f>IF(ISBLANK(Melee!K97),"BLANK",Melee!K97)</f>
        <v>BLANK</v>
      </c>
      <c r="E98" s="41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41">
        <f>Melee!H97</f>
        <v>0</v>
      </c>
      <c r="X98" s="41" t="str">
        <f>IF(ISBLANK(Melee!I97),"BLANK",Melee!I97)</f>
        <v>BLANK</v>
      </c>
      <c r="Y98" s="41" t="str">
        <f>IF(ISBLANK(Melee!K97),"BLANK",Melee!K97)</f>
        <v>BLANK</v>
      </c>
      <c r="Z98" s="41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41">
        <f>Melee!I98</f>
        <v>0</v>
      </c>
      <c r="C99" s="41" t="str">
        <f>IF(ISBLANK(Melee!J98),"BLANK",Melee!J98)</f>
        <v>BLANK</v>
      </c>
      <c r="D99" s="41" t="str">
        <f>IF(ISBLANK(Melee!K98),"BLANK",Melee!K98)</f>
        <v>BLANK</v>
      </c>
      <c r="E99" s="41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41">
        <f>Melee!H98</f>
        <v>0</v>
      </c>
      <c r="X99" s="41" t="str">
        <f>IF(ISBLANK(Melee!I98),"BLANK",Melee!I98)</f>
        <v>BLANK</v>
      </c>
      <c r="Y99" s="41" t="str">
        <f>IF(ISBLANK(Melee!K98),"BLANK",Melee!K98)</f>
        <v>BLANK</v>
      </c>
      <c r="Z99" s="41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41">
        <f>Melee!I99</f>
        <v>0</v>
      </c>
      <c r="C100" s="41" t="str">
        <f>IF(ISBLANK(Melee!J99),"BLANK",Melee!J99)</f>
        <v>BLANK</v>
      </c>
      <c r="D100" s="41" t="str">
        <f>IF(ISBLANK(Melee!K99),"BLANK",Melee!K99)</f>
        <v>BLANK</v>
      </c>
      <c r="E100" s="41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41">
        <f>Melee!H99</f>
        <v>0</v>
      </c>
      <c r="X100" s="41" t="str">
        <f>IF(ISBLANK(Melee!I99),"BLANK",Melee!I99)</f>
        <v>BLANK</v>
      </c>
      <c r="Y100" s="41" t="str">
        <f>IF(ISBLANK(Melee!K99),"BLANK",Melee!K99)</f>
        <v>BLANK</v>
      </c>
      <c r="Z100" s="41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41">
        <f>Melee!I100</f>
        <v>0</v>
      </c>
      <c r="C101" s="41" t="str">
        <f>IF(ISBLANK(Melee!J100),"BLANK",Melee!J100)</f>
        <v>BLANK</v>
      </c>
      <c r="D101" s="41" t="str">
        <f>IF(ISBLANK(Melee!K100),"BLANK",Melee!K100)</f>
        <v>BLANK</v>
      </c>
      <c r="E101" s="41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41">
        <f>Melee!H100</f>
        <v>0</v>
      </c>
      <c r="X101" s="41" t="str">
        <f>IF(ISBLANK(Melee!I100),"BLANK",Melee!I100)</f>
        <v>BLANK</v>
      </c>
      <c r="Y101" s="41" t="str">
        <f>IF(ISBLANK(Melee!K100),"BLANK",Melee!K100)</f>
        <v>BLANK</v>
      </c>
      <c r="Z101" s="41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41">
        <f>Melee!I101</f>
        <v>0</v>
      </c>
      <c r="C102" s="41" t="str">
        <f>IF(ISBLANK(Melee!J101),"BLANK",Melee!J101)</f>
        <v>BLANK</v>
      </c>
      <c r="D102" s="41" t="str">
        <f>IF(ISBLANK(Melee!K101),"BLANK",Melee!K101)</f>
        <v>BLANK</v>
      </c>
      <c r="E102" s="41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41">
        <f>Melee!H101</f>
        <v>0</v>
      </c>
      <c r="X102" s="41" t="str">
        <f>IF(ISBLANK(Melee!I101),"BLANK",Melee!I101)</f>
        <v>BLANK</v>
      </c>
      <c r="Y102" s="41" t="str">
        <f>IF(ISBLANK(Melee!K101),"BLANK",Melee!K101)</f>
        <v>BLANK</v>
      </c>
      <c r="Z102" s="41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41">
        <f>Melee!I102</f>
        <v>0</v>
      </c>
      <c r="C103" s="41" t="str">
        <f>IF(ISBLANK(Melee!J102),"BLANK",Melee!J102)</f>
        <v>BLANK</v>
      </c>
      <c r="D103" s="41" t="str">
        <f>IF(ISBLANK(Melee!K102),"BLANK",Melee!K102)</f>
        <v>BLANK</v>
      </c>
      <c r="E103" s="41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41">
        <f>Melee!H102</f>
        <v>0</v>
      </c>
      <c r="X103" s="41" t="str">
        <f>IF(ISBLANK(Melee!I102),"BLANK",Melee!I102)</f>
        <v>BLANK</v>
      </c>
      <c r="Y103" s="41" t="str">
        <f>IF(ISBLANK(Melee!K102),"BLANK",Melee!K102)</f>
        <v>BLANK</v>
      </c>
      <c r="Z103" s="41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41">
        <f>Melee!I103</f>
        <v>0</v>
      </c>
      <c r="C104" s="41" t="str">
        <f>IF(ISBLANK(Melee!J103),"BLANK",Melee!J103)</f>
        <v>BLANK</v>
      </c>
      <c r="D104" s="41" t="str">
        <f>IF(ISBLANK(Melee!K103),"BLANK",Melee!K103)</f>
        <v>BLANK</v>
      </c>
      <c r="E104" s="41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41">
        <f>Melee!H103</f>
        <v>0</v>
      </c>
      <c r="X104" s="41" t="str">
        <f>IF(ISBLANK(Melee!I103),"BLANK",Melee!I103)</f>
        <v>BLANK</v>
      </c>
      <c r="Y104" s="41" t="str">
        <f>IF(ISBLANK(Melee!K103),"BLANK",Melee!K103)</f>
        <v>BLANK</v>
      </c>
      <c r="Z104" s="41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41">
        <f>Melee!I104</f>
        <v>0</v>
      </c>
      <c r="C105" s="41" t="str">
        <f>IF(ISBLANK(Melee!J104),"BLANK",Melee!J104)</f>
        <v>BLANK</v>
      </c>
      <c r="D105" s="41" t="str">
        <f>IF(ISBLANK(Melee!K104),"BLANK",Melee!K104)</f>
        <v>BLANK</v>
      </c>
      <c r="E105" s="41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41">
        <f>Melee!H104</f>
        <v>0</v>
      </c>
      <c r="X105" s="41" t="str">
        <f>IF(ISBLANK(Melee!I104),"BLANK",Melee!I104)</f>
        <v>BLANK</v>
      </c>
      <c r="Y105" s="41" t="str">
        <f>IF(ISBLANK(Melee!K104),"BLANK",Melee!K104)</f>
        <v>BLANK</v>
      </c>
      <c r="Z105" s="41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41">
        <f>Melee!I105</f>
        <v>0</v>
      </c>
      <c r="C106" s="41" t="str">
        <f>IF(ISBLANK(Melee!J105),"BLANK",Melee!J105)</f>
        <v>BLANK</v>
      </c>
      <c r="D106" s="41" t="str">
        <f>IF(ISBLANK(Melee!K105),"BLANK",Melee!K105)</f>
        <v>BLANK</v>
      </c>
      <c r="E106" s="41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41">
        <f>Melee!H105</f>
        <v>0</v>
      </c>
      <c r="X106" s="41" t="str">
        <f>IF(ISBLANK(Melee!I105),"BLANK",Melee!I105)</f>
        <v>BLANK</v>
      </c>
      <c r="Y106" s="41" t="str">
        <f>IF(ISBLANK(Melee!K105),"BLANK",Melee!K105)</f>
        <v>BLANK</v>
      </c>
      <c r="Z106" s="41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41">
        <f>Melee!I106</f>
        <v>0</v>
      </c>
      <c r="C107" s="41" t="str">
        <f>IF(ISBLANK(Melee!J106),"BLANK",Melee!J106)</f>
        <v>BLANK</v>
      </c>
      <c r="D107" s="41" t="str">
        <f>IF(ISBLANK(Melee!K106),"BLANK",Melee!K106)</f>
        <v>BLANK</v>
      </c>
      <c r="E107" s="41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41">
        <f>Melee!H106</f>
        <v>0</v>
      </c>
      <c r="X107" s="41" t="str">
        <f>IF(ISBLANK(Melee!I106),"BLANK",Melee!I106)</f>
        <v>BLANK</v>
      </c>
      <c r="Y107" s="41" t="str">
        <f>IF(ISBLANK(Melee!K106),"BLANK",Melee!K106)</f>
        <v>BLANK</v>
      </c>
      <c r="Z107" s="41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41">
        <f>Melee!I107</f>
        <v>0</v>
      </c>
      <c r="C108" s="41" t="str">
        <f>IF(ISBLANK(Melee!J107),"BLANK",Melee!J107)</f>
        <v>BLANK</v>
      </c>
      <c r="D108" s="41" t="str">
        <f>IF(ISBLANK(Melee!K107),"BLANK",Melee!K107)</f>
        <v>BLANK</v>
      </c>
      <c r="E108" s="41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41">
        <f>Melee!H107</f>
        <v>0</v>
      </c>
      <c r="X108" s="41" t="str">
        <f>IF(ISBLANK(Melee!I107),"BLANK",Melee!I107)</f>
        <v>BLANK</v>
      </c>
      <c r="Y108" s="41" t="str">
        <f>IF(ISBLANK(Melee!K107),"BLANK",Melee!K107)</f>
        <v>BLANK</v>
      </c>
      <c r="Z108" s="41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41">
        <f>Melee!I108</f>
        <v>0</v>
      </c>
      <c r="C109" s="41" t="str">
        <f>IF(ISBLANK(Melee!J108),"BLANK",Melee!J108)</f>
        <v>BLANK</v>
      </c>
      <c r="D109" s="41" t="str">
        <f>IF(ISBLANK(Melee!K108),"BLANK",Melee!K108)</f>
        <v>BLANK</v>
      </c>
      <c r="E109" s="41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41">
        <f>Melee!H108</f>
        <v>0</v>
      </c>
      <c r="X109" s="41" t="str">
        <f>IF(ISBLANK(Melee!I108),"BLANK",Melee!I108)</f>
        <v>BLANK</v>
      </c>
      <c r="Y109" s="41" t="str">
        <f>IF(ISBLANK(Melee!K108),"BLANK",Melee!K108)</f>
        <v>BLANK</v>
      </c>
      <c r="Z109" s="41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41">
        <f>Melee!I109</f>
        <v>0</v>
      </c>
      <c r="C110" s="41" t="str">
        <f>IF(ISBLANK(Melee!J109),"BLANK",Melee!J109)</f>
        <v>BLANK</v>
      </c>
      <c r="D110" s="41" t="str">
        <f>IF(ISBLANK(Melee!K109),"BLANK",Melee!K109)</f>
        <v>BLANK</v>
      </c>
      <c r="E110" s="41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41">
        <f>Melee!H109</f>
        <v>0</v>
      </c>
      <c r="X110" s="41" t="str">
        <f>IF(ISBLANK(Melee!I109),"BLANK",Melee!I109)</f>
        <v>BLANK</v>
      </c>
      <c r="Y110" s="41" t="str">
        <f>IF(ISBLANK(Melee!K109),"BLANK",Melee!K109)</f>
        <v>BLANK</v>
      </c>
      <c r="Z110" s="41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41">
        <f>Melee!I110</f>
        <v>0</v>
      </c>
      <c r="C111" s="41" t="str">
        <f>IF(ISBLANK(Melee!J110),"BLANK",Melee!J110)</f>
        <v>BLANK</v>
      </c>
      <c r="D111" s="41" t="str">
        <f>IF(ISBLANK(Melee!K110),"BLANK",Melee!K110)</f>
        <v>BLANK</v>
      </c>
      <c r="E111" s="41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41">
        <f>Melee!H110</f>
        <v>0</v>
      </c>
      <c r="X111" s="41" t="str">
        <f>IF(ISBLANK(Melee!I110),"BLANK",Melee!I110)</f>
        <v>BLANK</v>
      </c>
      <c r="Y111" s="41" t="str">
        <f>IF(ISBLANK(Melee!K110),"BLANK",Melee!K110)</f>
        <v>BLANK</v>
      </c>
      <c r="Z111" s="41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41">
        <f>Melee!I111</f>
        <v>0</v>
      </c>
      <c r="C112" s="41" t="str">
        <f>IF(ISBLANK(Melee!J111),"BLANK",Melee!J111)</f>
        <v>BLANK</v>
      </c>
      <c r="D112" s="41" t="str">
        <f>IF(ISBLANK(Melee!K111),"BLANK",Melee!K111)</f>
        <v>BLANK</v>
      </c>
      <c r="E112" s="41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41">
        <f>Melee!H111</f>
        <v>0</v>
      </c>
      <c r="X112" s="41" t="str">
        <f>IF(ISBLANK(Melee!I111),"BLANK",Melee!I111)</f>
        <v>BLANK</v>
      </c>
      <c r="Y112" s="41" t="str">
        <f>IF(ISBLANK(Melee!K111),"BLANK",Melee!K111)</f>
        <v>BLANK</v>
      </c>
      <c r="Z112" s="41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41">
        <f>Melee!I112</f>
        <v>0</v>
      </c>
      <c r="C113" s="41" t="str">
        <f>IF(ISBLANK(Melee!J112),"BLANK",Melee!J112)</f>
        <v>BLANK</v>
      </c>
      <c r="D113" s="41" t="str">
        <f>IF(ISBLANK(Melee!K112),"BLANK",Melee!K112)</f>
        <v>BLANK</v>
      </c>
      <c r="E113" s="41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41">
        <f>Melee!H112</f>
        <v>0</v>
      </c>
      <c r="X113" s="41" t="str">
        <f>IF(ISBLANK(Melee!I112),"BLANK",Melee!I112)</f>
        <v>BLANK</v>
      </c>
      <c r="Y113" s="41" t="str">
        <f>IF(ISBLANK(Melee!K112),"BLANK",Melee!K112)</f>
        <v>BLANK</v>
      </c>
      <c r="Z113" s="41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41">
        <f>Melee!I113</f>
        <v>0</v>
      </c>
      <c r="C114" s="41" t="str">
        <f>IF(ISBLANK(Melee!J113),"BLANK",Melee!J113)</f>
        <v>BLANK</v>
      </c>
      <c r="D114" s="41" t="str">
        <f>IF(ISBLANK(Melee!K113),"BLANK",Melee!K113)</f>
        <v>BLANK</v>
      </c>
      <c r="E114" s="41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41">
        <f>Melee!H113</f>
        <v>0</v>
      </c>
      <c r="X114" s="41" t="str">
        <f>IF(ISBLANK(Melee!I113),"BLANK",Melee!I113)</f>
        <v>BLANK</v>
      </c>
      <c r="Y114" s="41" t="str">
        <f>IF(ISBLANK(Melee!K113),"BLANK",Melee!K113)</f>
        <v>BLANK</v>
      </c>
      <c r="Z114" s="41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41">
        <f>Melee!I114</f>
        <v>0</v>
      </c>
      <c r="C115" s="41" t="str">
        <f>IF(ISBLANK(Melee!J114),"BLANK",Melee!J114)</f>
        <v>BLANK</v>
      </c>
      <c r="D115" s="41" t="str">
        <f>IF(ISBLANK(Melee!K114),"BLANK",Melee!K114)</f>
        <v>BLANK</v>
      </c>
      <c r="E115" s="41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41">
        <f>Melee!H114</f>
        <v>0</v>
      </c>
      <c r="X115" s="41" t="str">
        <f>IF(ISBLANK(Melee!I114),"BLANK",Melee!I114)</f>
        <v>BLANK</v>
      </c>
      <c r="Y115" s="41" t="str">
        <f>IF(ISBLANK(Melee!K114),"BLANK",Melee!K114)</f>
        <v>BLANK</v>
      </c>
      <c r="Z115" s="41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41">
        <f>Melee!I115</f>
        <v>0</v>
      </c>
      <c r="C116" s="41" t="str">
        <f>IF(ISBLANK(Melee!J115),"BLANK",Melee!J115)</f>
        <v>BLANK</v>
      </c>
      <c r="D116" s="41" t="str">
        <f>IF(ISBLANK(Melee!K115),"BLANK",Melee!K115)</f>
        <v>BLANK</v>
      </c>
      <c r="E116" s="41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41">
        <f>Melee!H115</f>
        <v>0</v>
      </c>
      <c r="X116" s="41" t="str">
        <f>IF(ISBLANK(Melee!I115),"BLANK",Melee!I115)</f>
        <v>BLANK</v>
      </c>
      <c r="Y116" s="41" t="str">
        <f>IF(ISBLANK(Melee!K115),"BLANK",Melee!K115)</f>
        <v>BLANK</v>
      </c>
      <c r="Z116" s="41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41">
        <f>Melee!I116</f>
        <v>0</v>
      </c>
      <c r="C117" s="41" t="str">
        <f>IF(ISBLANK(Melee!J116),"BLANK",Melee!J116)</f>
        <v>BLANK</v>
      </c>
      <c r="D117" s="41" t="str">
        <f>IF(ISBLANK(Melee!K116),"BLANK",Melee!K116)</f>
        <v>BLANK</v>
      </c>
      <c r="E117" s="41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41">
        <f>Melee!H116</f>
        <v>0</v>
      </c>
      <c r="X117" s="41" t="str">
        <f>IF(ISBLANK(Melee!I116),"BLANK",Melee!I116)</f>
        <v>BLANK</v>
      </c>
      <c r="Y117" s="41" t="str">
        <f>IF(ISBLANK(Melee!K116),"BLANK",Melee!K116)</f>
        <v>BLANK</v>
      </c>
      <c r="Z117" s="41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41">
        <f>Melee!I117</f>
        <v>0</v>
      </c>
      <c r="C118" s="41" t="str">
        <f>IF(ISBLANK(Melee!J117),"BLANK",Melee!J117)</f>
        <v>BLANK</v>
      </c>
      <c r="D118" s="41" t="str">
        <f>IF(ISBLANK(Melee!K117),"BLANK",Melee!K117)</f>
        <v>BLANK</v>
      </c>
      <c r="E118" s="41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41">
        <f>Melee!H117</f>
        <v>0</v>
      </c>
      <c r="X118" s="41" t="str">
        <f>IF(ISBLANK(Melee!I117),"BLANK",Melee!I117)</f>
        <v>BLANK</v>
      </c>
      <c r="Y118" s="41" t="str">
        <f>IF(ISBLANK(Melee!K117),"BLANK",Melee!K117)</f>
        <v>BLANK</v>
      </c>
      <c r="Z118" s="41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41">
        <f>Melee!I118</f>
        <v>0</v>
      </c>
      <c r="C119" s="41" t="str">
        <f>IF(ISBLANK(Melee!J118),"BLANK",Melee!J118)</f>
        <v>BLANK</v>
      </c>
      <c r="D119" s="41" t="str">
        <f>IF(ISBLANK(Melee!K118),"BLANK",Melee!K118)</f>
        <v>BLANK</v>
      </c>
      <c r="E119" s="41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41">
        <f>Melee!H118</f>
        <v>0</v>
      </c>
      <c r="X119" s="41" t="str">
        <f>IF(ISBLANK(Melee!I118),"BLANK",Melee!I118)</f>
        <v>BLANK</v>
      </c>
      <c r="Y119" s="41" t="str">
        <f>IF(ISBLANK(Melee!K118),"BLANK",Melee!K118)</f>
        <v>BLANK</v>
      </c>
      <c r="Z119" s="41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41">
        <f>Melee!I119</f>
        <v>0</v>
      </c>
      <c r="C120" s="41" t="str">
        <f>IF(ISBLANK(Melee!J119),"BLANK",Melee!J119)</f>
        <v>BLANK</v>
      </c>
      <c r="D120" s="41" t="str">
        <f>IF(ISBLANK(Melee!K119),"BLANK",Melee!K119)</f>
        <v>BLANK</v>
      </c>
      <c r="E120" s="41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41">
        <f>Melee!H119</f>
        <v>0</v>
      </c>
      <c r="X120" s="41" t="str">
        <f>IF(ISBLANK(Melee!I119),"BLANK",Melee!I119)</f>
        <v>BLANK</v>
      </c>
      <c r="Y120" s="41" t="str">
        <f>IF(ISBLANK(Melee!K119),"BLANK",Melee!K119)</f>
        <v>BLANK</v>
      </c>
      <c r="Z120" s="41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41">
        <f>Melee!I120</f>
        <v>0</v>
      </c>
      <c r="C121" s="41" t="str">
        <f>IF(ISBLANK(Melee!J120),"BLANK",Melee!J120)</f>
        <v>BLANK</v>
      </c>
      <c r="D121" s="41" t="str">
        <f>IF(ISBLANK(Melee!K120),"BLANK",Melee!K120)</f>
        <v>BLANK</v>
      </c>
      <c r="E121" s="41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41">
        <f>Melee!H120</f>
        <v>0</v>
      </c>
      <c r="X121" s="41" t="str">
        <f>IF(ISBLANK(Melee!I120),"BLANK",Melee!I120)</f>
        <v>BLANK</v>
      </c>
      <c r="Y121" s="41" t="str">
        <f>IF(ISBLANK(Melee!K120),"BLANK",Melee!K120)</f>
        <v>BLANK</v>
      </c>
      <c r="Z121" s="41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41">
        <f>Melee!I121</f>
        <v>0</v>
      </c>
      <c r="C122" s="41" t="str">
        <f>IF(ISBLANK(Melee!J121),"BLANK",Melee!J121)</f>
        <v>BLANK</v>
      </c>
      <c r="D122" s="41" t="str">
        <f>IF(ISBLANK(Melee!K121),"BLANK",Melee!K121)</f>
        <v>BLANK</v>
      </c>
      <c r="E122" s="41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41">
        <f>Melee!H121</f>
        <v>0</v>
      </c>
      <c r="X122" s="41" t="str">
        <f>IF(ISBLANK(Melee!I121),"BLANK",Melee!I121)</f>
        <v>BLANK</v>
      </c>
      <c r="Y122" s="41" t="str">
        <f>IF(ISBLANK(Melee!K121),"BLANK",Melee!K121)</f>
        <v>BLANK</v>
      </c>
      <c r="Z122" s="41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41">
        <f>Melee!I122</f>
        <v>0</v>
      </c>
      <c r="C123" s="41" t="str">
        <f>IF(ISBLANK(Melee!J122),"BLANK",Melee!J122)</f>
        <v>BLANK</v>
      </c>
      <c r="D123" s="41" t="str">
        <f>IF(ISBLANK(Melee!K122),"BLANK",Melee!K122)</f>
        <v>BLANK</v>
      </c>
      <c r="E123" s="41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41">
        <f>Melee!H122</f>
        <v>0</v>
      </c>
      <c r="X123" s="41" t="str">
        <f>IF(ISBLANK(Melee!I122),"BLANK",Melee!I122)</f>
        <v>BLANK</v>
      </c>
      <c r="Y123" s="41" t="str">
        <f>IF(ISBLANK(Melee!K122),"BLANK",Melee!K122)</f>
        <v>BLANK</v>
      </c>
      <c r="Z123" s="41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41">
        <f>Melee!I123</f>
        <v>0</v>
      </c>
      <c r="C124" s="41" t="str">
        <f>IF(ISBLANK(Melee!J123),"BLANK",Melee!J123)</f>
        <v>BLANK</v>
      </c>
      <c r="D124" s="41" t="str">
        <f>IF(ISBLANK(Melee!K123),"BLANK",Melee!K123)</f>
        <v>BLANK</v>
      </c>
      <c r="E124" s="41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41">
        <f>Melee!H123</f>
        <v>0</v>
      </c>
      <c r="X124" s="41" t="str">
        <f>IF(ISBLANK(Melee!I123),"BLANK",Melee!I123)</f>
        <v>BLANK</v>
      </c>
      <c r="Y124" s="41" t="str">
        <f>IF(ISBLANK(Melee!K123),"BLANK",Melee!K123)</f>
        <v>BLANK</v>
      </c>
      <c r="Z124" s="41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41">
        <f>Melee!I124</f>
        <v>0</v>
      </c>
      <c r="C125" s="41" t="str">
        <f>IF(ISBLANK(Melee!J124),"BLANK",Melee!J124)</f>
        <v>BLANK</v>
      </c>
      <c r="D125" s="41" t="str">
        <f>IF(ISBLANK(Melee!K124),"BLANK",Melee!K124)</f>
        <v>BLANK</v>
      </c>
      <c r="E125" s="41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41">
        <f>Melee!H124</f>
        <v>0</v>
      </c>
      <c r="X125" s="41" t="str">
        <f>IF(ISBLANK(Melee!I124),"BLANK",Melee!I124)</f>
        <v>BLANK</v>
      </c>
      <c r="Y125" s="41" t="str">
        <f>IF(ISBLANK(Melee!K124),"BLANK",Melee!K124)</f>
        <v>BLANK</v>
      </c>
      <c r="Z125" s="41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41">
        <f>Melee!I125</f>
        <v>0</v>
      </c>
      <c r="C126" s="41" t="str">
        <f>IF(ISBLANK(Melee!J125),"BLANK",Melee!J125)</f>
        <v>BLANK</v>
      </c>
      <c r="D126" s="41" t="str">
        <f>IF(ISBLANK(Melee!K125),"BLANK",Melee!K125)</f>
        <v>BLANK</v>
      </c>
      <c r="E126" s="41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41">
        <f>Melee!H125</f>
        <v>0</v>
      </c>
      <c r="X126" s="41" t="str">
        <f>IF(ISBLANK(Melee!I125),"BLANK",Melee!I125)</f>
        <v>BLANK</v>
      </c>
      <c r="Y126" s="41" t="str">
        <f>IF(ISBLANK(Melee!K125),"BLANK",Melee!K125)</f>
        <v>BLANK</v>
      </c>
      <c r="Z126" s="41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41">
        <f>Melee!I126</f>
        <v>0</v>
      </c>
      <c r="C127" s="41" t="str">
        <f>IF(ISBLANK(Melee!J126),"BLANK",Melee!J126)</f>
        <v>BLANK</v>
      </c>
      <c r="D127" s="41" t="str">
        <f>IF(ISBLANK(Melee!K126),"BLANK",Melee!K126)</f>
        <v>BLANK</v>
      </c>
      <c r="E127" s="41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41">
        <f>Melee!H126</f>
        <v>0</v>
      </c>
      <c r="X127" s="41" t="str">
        <f>IF(ISBLANK(Melee!I126),"BLANK",Melee!I126)</f>
        <v>BLANK</v>
      </c>
      <c r="Y127" s="41" t="str">
        <f>IF(ISBLANK(Melee!K126),"BLANK",Melee!K126)</f>
        <v>BLANK</v>
      </c>
      <c r="Z127" s="41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41">
        <f>Melee!I127</f>
        <v>0</v>
      </c>
      <c r="C128" s="41" t="str">
        <f>IF(ISBLANK(Melee!J127),"BLANK",Melee!J127)</f>
        <v>BLANK</v>
      </c>
      <c r="D128" s="41" t="str">
        <f>IF(ISBLANK(Melee!K127),"BLANK",Melee!K127)</f>
        <v>BLANK</v>
      </c>
      <c r="E128" s="41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41">
        <f>Melee!H127</f>
        <v>0</v>
      </c>
      <c r="X128" s="41" t="str">
        <f>IF(ISBLANK(Melee!I127),"BLANK",Melee!I127)</f>
        <v>BLANK</v>
      </c>
      <c r="Y128" s="41" t="str">
        <f>IF(ISBLANK(Melee!K127),"BLANK",Melee!K127)</f>
        <v>BLANK</v>
      </c>
      <c r="Z128" s="41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41">
        <f>Melee!I128</f>
        <v>0</v>
      </c>
      <c r="C129" s="41" t="str">
        <f>IF(ISBLANK(Melee!J128),"BLANK",Melee!J128)</f>
        <v>BLANK</v>
      </c>
      <c r="D129" s="41" t="str">
        <f>IF(ISBLANK(Melee!K128),"BLANK",Melee!K128)</f>
        <v>BLANK</v>
      </c>
      <c r="E129" s="41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41">
        <f>Melee!H128</f>
        <v>0</v>
      </c>
      <c r="X129" s="41" t="str">
        <f>IF(ISBLANK(Melee!I128),"BLANK",Melee!I128)</f>
        <v>BLANK</v>
      </c>
      <c r="Y129" s="41" t="str">
        <f>IF(ISBLANK(Melee!K128),"BLANK",Melee!K128)</f>
        <v>BLANK</v>
      </c>
      <c r="Z129" s="41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41">
        <f>Melee!I129</f>
        <v>0</v>
      </c>
      <c r="C130" s="41" t="str">
        <f>IF(ISBLANK(Melee!J129),"BLANK",Melee!J129)</f>
        <v>BLANK</v>
      </c>
      <c r="D130" s="41" t="str">
        <f>IF(ISBLANK(Melee!K129),"BLANK",Melee!K129)</f>
        <v>BLANK</v>
      </c>
      <c r="E130" s="41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41">
        <f>Melee!H129</f>
        <v>0</v>
      </c>
      <c r="X130" s="41" t="str">
        <f>IF(ISBLANK(Melee!I129),"BLANK",Melee!I129)</f>
        <v>BLANK</v>
      </c>
      <c r="Y130" s="41" t="str">
        <f>IF(ISBLANK(Melee!K129),"BLANK",Melee!K129)</f>
        <v>BLANK</v>
      </c>
      <c r="Z130" s="41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41">
        <f>Melee!I130</f>
        <v>0</v>
      </c>
      <c r="C131" s="41" t="str">
        <f>IF(ISBLANK(Melee!J130),"BLANK",Melee!J130)</f>
        <v>BLANK</v>
      </c>
      <c r="D131" s="41" t="str">
        <f>IF(ISBLANK(Melee!K130),"BLANK",Melee!K130)</f>
        <v>BLANK</v>
      </c>
      <c r="E131" s="41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41">
        <f>Melee!H130</f>
        <v>0</v>
      </c>
      <c r="X131" s="41" t="str">
        <f>IF(ISBLANK(Melee!I130),"BLANK",Melee!I130)</f>
        <v>BLANK</v>
      </c>
      <c r="Y131" s="41" t="str">
        <f>IF(ISBLANK(Melee!K130),"BLANK",Melee!K130)</f>
        <v>BLANK</v>
      </c>
      <c r="Z131" s="41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41">
        <f>Melee!I131</f>
        <v>0</v>
      </c>
      <c r="C132" s="41" t="str">
        <f>IF(ISBLANK(Melee!J131),"BLANK",Melee!J131)</f>
        <v>BLANK</v>
      </c>
      <c r="D132" s="41" t="str">
        <f>IF(ISBLANK(Melee!K131),"BLANK",Melee!K131)</f>
        <v>BLANK</v>
      </c>
      <c r="E132" s="41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41">
        <f>Melee!H131</f>
        <v>0</v>
      </c>
      <c r="X132" s="41" t="str">
        <f>IF(ISBLANK(Melee!I131),"BLANK",Melee!I131)</f>
        <v>BLANK</v>
      </c>
      <c r="Y132" s="41" t="str">
        <f>IF(ISBLANK(Melee!K131),"BLANK",Melee!K131)</f>
        <v>BLANK</v>
      </c>
      <c r="Z132" s="41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41">
        <f>Melee!I132</f>
        <v>0</v>
      </c>
      <c r="C133" s="41" t="str">
        <f>IF(ISBLANK(Melee!J132),"BLANK",Melee!J132)</f>
        <v>BLANK</v>
      </c>
      <c r="D133" s="41" t="str">
        <f>IF(ISBLANK(Melee!K132),"BLANK",Melee!K132)</f>
        <v>BLANK</v>
      </c>
      <c r="E133" s="41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41">
        <f>Melee!H132</f>
        <v>0</v>
      </c>
      <c r="X133" s="41" t="str">
        <f>IF(ISBLANK(Melee!I132),"BLANK",Melee!I132)</f>
        <v>BLANK</v>
      </c>
      <c r="Y133" s="41" t="str">
        <f>IF(ISBLANK(Melee!K132),"BLANK",Melee!K132)</f>
        <v>BLANK</v>
      </c>
      <c r="Z133" s="41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41">
        <f>Melee!I133</f>
        <v>0</v>
      </c>
      <c r="C134" s="41" t="str">
        <f>IF(ISBLANK(Melee!J133),"BLANK",Melee!J133)</f>
        <v>BLANK</v>
      </c>
      <c r="D134" s="41" t="str">
        <f>IF(ISBLANK(Melee!K133),"BLANK",Melee!K133)</f>
        <v>BLANK</v>
      </c>
      <c r="E134" s="41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41">
        <f>Melee!H133</f>
        <v>0</v>
      </c>
      <c r="X134" s="41" t="str">
        <f>IF(ISBLANK(Melee!I133),"BLANK",Melee!I133)</f>
        <v>BLANK</v>
      </c>
      <c r="Y134" s="41" t="str">
        <f>IF(ISBLANK(Melee!K133),"BLANK",Melee!K133)</f>
        <v>BLANK</v>
      </c>
      <c r="Z134" s="41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41">
        <f>Melee!I134</f>
        <v>0</v>
      </c>
      <c r="C135" s="41" t="str">
        <f>IF(ISBLANK(Melee!J134),"BLANK",Melee!J134)</f>
        <v>BLANK</v>
      </c>
      <c r="D135" s="41" t="str">
        <f>IF(ISBLANK(Melee!K134),"BLANK",Melee!K134)</f>
        <v>BLANK</v>
      </c>
      <c r="E135" s="41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41">
        <f>Melee!H134</f>
        <v>0</v>
      </c>
      <c r="X135" s="41" t="str">
        <f>IF(ISBLANK(Melee!I134),"BLANK",Melee!I134)</f>
        <v>BLANK</v>
      </c>
      <c r="Y135" s="41" t="str">
        <f>IF(ISBLANK(Melee!K134),"BLANK",Melee!K134)</f>
        <v>BLANK</v>
      </c>
      <c r="Z135" s="41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41">
        <f>Melee!I135</f>
        <v>0</v>
      </c>
      <c r="C136" s="41" t="str">
        <f>IF(ISBLANK(Melee!J135),"BLANK",Melee!J135)</f>
        <v>BLANK</v>
      </c>
      <c r="D136" s="41" t="str">
        <f>IF(ISBLANK(Melee!K135),"BLANK",Melee!K135)</f>
        <v>BLANK</v>
      </c>
      <c r="E136" s="41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41">
        <f>Melee!H135</f>
        <v>0</v>
      </c>
      <c r="X136" s="41" t="str">
        <f>IF(ISBLANK(Melee!I135),"BLANK",Melee!I135)</f>
        <v>BLANK</v>
      </c>
      <c r="Y136" s="41" t="str">
        <f>IF(ISBLANK(Melee!K135),"BLANK",Melee!K135)</f>
        <v>BLANK</v>
      </c>
      <c r="Z136" s="41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41">
        <f>Melee!I136</f>
        <v>0</v>
      </c>
      <c r="C137" s="41" t="str">
        <f>IF(ISBLANK(Melee!J136),"BLANK",Melee!J136)</f>
        <v>BLANK</v>
      </c>
      <c r="D137" s="41" t="str">
        <f>IF(ISBLANK(Melee!K136),"BLANK",Melee!K136)</f>
        <v>BLANK</v>
      </c>
      <c r="E137" s="41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41">
        <f>Melee!H136</f>
        <v>0</v>
      </c>
      <c r="X137" s="41" t="str">
        <f>IF(ISBLANK(Melee!I136),"BLANK",Melee!I136)</f>
        <v>BLANK</v>
      </c>
      <c r="Y137" s="41" t="str">
        <f>IF(ISBLANK(Melee!K136),"BLANK",Melee!K136)</f>
        <v>BLANK</v>
      </c>
      <c r="Z137" s="41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41">
        <f>Melee!I137</f>
        <v>0</v>
      </c>
      <c r="C138" s="41" t="str">
        <f>IF(ISBLANK(Melee!J137),"BLANK",Melee!J137)</f>
        <v>BLANK</v>
      </c>
      <c r="D138" s="41" t="str">
        <f>IF(ISBLANK(Melee!K137),"BLANK",Melee!K137)</f>
        <v>BLANK</v>
      </c>
      <c r="E138" s="41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41">
        <f>Melee!H137</f>
        <v>0</v>
      </c>
      <c r="X138" s="41" t="str">
        <f>IF(ISBLANK(Melee!I137),"BLANK",Melee!I137)</f>
        <v>BLANK</v>
      </c>
      <c r="Y138" s="41" t="str">
        <f>IF(ISBLANK(Melee!K137),"BLANK",Melee!K137)</f>
        <v>BLANK</v>
      </c>
      <c r="Z138" s="41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41">
        <f>Melee!I138</f>
        <v>0</v>
      </c>
      <c r="C139" s="41" t="str">
        <f>IF(ISBLANK(Melee!J138),"BLANK",Melee!J138)</f>
        <v>BLANK</v>
      </c>
      <c r="D139" s="41" t="str">
        <f>IF(ISBLANK(Melee!K138),"BLANK",Melee!K138)</f>
        <v>BLANK</v>
      </c>
      <c r="E139" s="41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41">
        <f>Melee!H138</f>
        <v>0</v>
      </c>
      <c r="X139" s="41" t="str">
        <f>IF(ISBLANK(Melee!I138),"BLANK",Melee!I138)</f>
        <v>BLANK</v>
      </c>
      <c r="Y139" s="41" t="str">
        <f>IF(ISBLANK(Melee!K138),"BLANK",Melee!K138)</f>
        <v>BLANK</v>
      </c>
      <c r="Z139" s="41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41">
        <f>Melee!I139</f>
        <v>0</v>
      </c>
      <c r="C140" s="41" t="str">
        <f>IF(ISBLANK(Melee!J139),"BLANK",Melee!J139)</f>
        <v>BLANK</v>
      </c>
      <c r="D140" s="41" t="str">
        <f>IF(ISBLANK(Melee!K139),"BLANK",Melee!K139)</f>
        <v>BLANK</v>
      </c>
      <c r="E140" s="41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41">
        <f>Melee!H139</f>
        <v>0</v>
      </c>
      <c r="X140" s="41" t="str">
        <f>IF(ISBLANK(Melee!I139),"BLANK",Melee!I139)</f>
        <v>BLANK</v>
      </c>
      <c r="Y140" s="41" t="str">
        <f>IF(ISBLANK(Melee!K139),"BLANK",Melee!K139)</f>
        <v>BLANK</v>
      </c>
      <c r="Z140" s="41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41">
        <f>Melee!I140</f>
        <v>0</v>
      </c>
      <c r="C141" s="41" t="str">
        <f>IF(ISBLANK(Melee!J140),"BLANK",Melee!J140)</f>
        <v>BLANK</v>
      </c>
      <c r="D141" s="41" t="str">
        <f>IF(ISBLANK(Melee!K140),"BLANK",Melee!K140)</f>
        <v>BLANK</v>
      </c>
      <c r="E141" s="41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41">
        <f>Melee!H140</f>
        <v>0</v>
      </c>
      <c r="X141" s="41" t="str">
        <f>IF(ISBLANK(Melee!I140),"BLANK",Melee!I140)</f>
        <v>BLANK</v>
      </c>
      <c r="Y141" s="41" t="str">
        <f>IF(ISBLANK(Melee!K140),"BLANK",Melee!K140)</f>
        <v>BLANK</v>
      </c>
      <c r="Z141" s="41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41">
        <f>Melee!I141</f>
        <v>0</v>
      </c>
      <c r="C142" s="41" t="str">
        <f>IF(ISBLANK(Melee!J141),"BLANK",Melee!J141)</f>
        <v>BLANK</v>
      </c>
      <c r="D142" s="41" t="str">
        <f>IF(ISBLANK(Melee!K141),"BLANK",Melee!K141)</f>
        <v>BLANK</v>
      </c>
      <c r="E142" s="41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41">
        <f>Melee!H141</f>
        <v>0</v>
      </c>
      <c r="X142" s="41" t="str">
        <f>IF(ISBLANK(Melee!I141),"BLANK",Melee!I141)</f>
        <v>BLANK</v>
      </c>
      <c r="Y142" s="41" t="str">
        <f>IF(ISBLANK(Melee!K141),"BLANK",Melee!K141)</f>
        <v>BLANK</v>
      </c>
      <c r="Z142" s="41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41">
        <f>Melee!I142</f>
        <v>0</v>
      </c>
      <c r="C143" s="41" t="str">
        <f>IF(ISBLANK(Melee!J142),"BLANK",Melee!J142)</f>
        <v>BLANK</v>
      </c>
      <c r="D143" s="41" t="str">
        <f>IF(ISBLANK(Melee!K142),"BLANK",Melee!K142)</f>
        <v>BLANK</v>
      </c>
      <c r="E143" s="41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41">
        <f>Melee!H142</f>
        <v>0</v>
      </c>
      <c r="X143" s="41" t="str">
        <f>IF(ISBLANK(Melee!I142),"BLANK",Melee!I142)</f>
        <v>BLANK</v>
      </c>
      <c r="Y143" s="41" t="str">
        <f>IF(ISBLANK(Melee!K142),"BLANK",Melee!K142)</f>
        <v>BLANK</v>
      </c>
      <c r="Z143" s="41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41">
        <f>Melee!I143</f>
        <v>0</v>
      </c>
      <c r="C144" s="41" t="str">
        <f>IF(ISBLANK(Melee!J143),"BLANK",Melee!J143)</f>
        <v>BLANK</v>
      </c>
      <c r="D144" s="41" t="str">
        <f>IF(ISBLANK(Melee!K143),"BLANK",Melee!K143)</f>
        <v>BLANK</v>
      </c>
      <c r="E144" s="41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41">
        <f>Melee!H143</f>
        <v>0</v>
      </c>
      <c r="X144" s="41" t="str">
        <f>IF(ISBLANK(Melee!I143),"BLANK",Melee!I143)</f>
        <v>BLANK</v>
      </c>
      <c r="Y144" s="41" t="str">
        <f>IF(ISBLANK(Melee!K143),"BLANK",Melee!K143)</f>
        <v>BLANK</v>
      </c>
      <c r="Z144" s="41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41">
        <f>Melee!I144</f>
        <v>0</v>
      </c>
      <c r="C145" s="41" t="str">
        <f>IF(ISBLANK(Melee!J144),"BLANK",Melee!J144)</f>
        <v>BLANK</v>
      </c>
      <c r="D145" s="41" t="str">
        <f>IF(ISBLANK(Melee!K144),"BLANK",Melee!K144)</f>
        <v>BLANK</v>
      </c>
      <c r="E145" s="41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41">
        <f>Melee!H144</f>
        <v>0</v>
      </c>
      <c r="X145" s="41" t="str">
        <f>IF(ISBLANK(Melee!I144),"BLANK",Melee!I144)</f>
        <v>BLANK</v>
      </c>
      <c r="Y145" s="41" t="str">
        <f>IF(ISBLANK(Melee!K144),"BLANK",Melee!K144)</f>
        <v>BLANK</v>
      </c>
      <c r="Z145" s="41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41">
        <f>Melee!I145</f>
        <v>0</v>
      </c>
      <c r="C146" s="41" t="str">
        <f>IF(ISBLANK(Melee!J145),"BLANK",Melee!J145)</f>
        <v>BLANK</v>
      </c>
      <c r="D146" s="41" t="str">
        <f>IF(ISBLANK(Melee!K145),"BLANK",Melee!K145)</f>
        <v>BLANK</v>
      </c>
      <c r="E146" s="41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41">
        <f>Melee!H145</f>
        <v>0</v>
      </c>
      <c r="X146" s="41" t="str">
        <f>IF(ISBLANK(Melee!I145),"BLANK",Melee!I145)</f>
        <v>BLANK</v>
      </c>
      <c r="Y146" s="41" t="str">
        <f>IF(ISBLANK(Melee!K145),"BLANK",Melee!K145)</f>
        <v>BLANK</v>
      </c>
      <c r="Z146" s="41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41">
        <f>Melee!I146</f>
        <v>0</v>
      </c>
      <c r="C147" s="41" t="str">
        <f>IF(ISBLANK(Melee!J146),"BLANK",Melee!J146)</f>
        <v>BLANK</v>
      </c>
      <c r="D147" s="41" t="str">
        <f>IF(ISBLANK(Melee!K146),"BLANK",Melee!K146)</f>
        <v>BLANK</v>
      </c>
      <c r="E147" s="41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41">
        <f>Melee!H146</f>
        <v>0</v>
      </c>
      <c r="X147" s="41" t="str">
        <f>IF(ISBLANK(Melee!I146),"BLANK",Melee!I146)</f>
        <v>BLANK</v>
      </c>
      <c r="Y147" s="41" t="str">
        <f>IF(ISBLANK(Melee!K146),"BLANK",Melee!K146)</f>
        <v>BLANK</v>
      </c>
      <c r="Z147" s="41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41">
        <f>Melee!I147</f>
        <v>0</v>
      </c>
      <c r="C148" s="41" t="str">
        <f>IF(ISBLANK(Melee!J147),"BLANK",Melee!J147)</f>
        <v>BLANK</v>
      </c>
      <c r="D148" s="41" t="str">
        <f>IF(ISBLANK(Melee!K147),"BLANK",Melee!K147)</f>
        <v>BLANK</v>
      </c>
      <c r="E148" s="41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41">
        <f>Melee!H147</f>
        <v>0</v>
      </c>
      <c r="X148" s="41" t="str">
        <f>IF(ISBLANK(Melee!I147),"BLANK",Melee!I147)</f>
        <v>BLANK</v>
      </c>
      <c r="Y148" s="41" t="str">
        <f>IF(ISBLANK(Melee!K147),"BLANK",Melee!K147)</f>
        <v>BLANK</v>
      </c>
      <c r="Z148" s="41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41">
        <f>Melee!I148</f>
        <v>0</v>
      </c>
      <c r="C149" s="41" t="str">
        <f>IF(ISBLANK(Melee!J148),"BLANK",Melee!J148)</f>
        <v>BLANK</v>
      </c>
      <c r="D149" s="41" t="str">
        <f>IF(ISBLANK(Melee!K148),"BLANK",Melee!K148)</f>
        <v>BLANK</v>
      </c>
      <c r="E149" s="41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41">
        <f>Melee!H148</f>
        <v>0</v>
      </c>
      <c r="X149" s="41" t="str">
        <f>IF(ISBLANK(Melee!I148),"BLANK",Melee!I148)</f>
        <v>BLANK</v>
      </c>
      <c r="Y149" s="41" t="str">
        <f>IF(ISBLANK(Melee!K148),"BLANK",Melee!K148)</f>
        <v>BLANK</v>
      </c>
      <c r="Z149" s="41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41">
        <f>Melee!I149</f>
        <v>0</v>
      </c>
      <c r="C150" s="41" t="str">
        <f>IF(ISBLANK(Melee!J149),"BLANK",Melee!J149)</f>
        <v>BLANK</v>
      </c>
      <c r="D150" s="41" t="str">
        <f>IF(ISBLANK(Melee!K149),"BLANK",Melee!K149)</f>
        <v>BLANK</v>
      </c>
      <c r="E150" s="41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41">
        <f>Melee!H149</f>
        <v>0</v>
      </c>
      <c r="X150" s="41" t="str">
        <f>IF(ISBLANK(Melee!I149),"BLANK",Melee!I149)</f>
        <v>BLANK</v>
      </c>
      <c r="Y150" s="41" t="str">
        <f>IF(ISBLANK(Melee!K149),"BLANK",Melee!K149)</f>
        <v>BLANK</v>
      </c>
      <c r="Z150" s="41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41">
        <f>Melee!I150</f>
        <v>0</v>
      </c>
      <c r="C151" s="41" t="str">
        <f>IF(ISBLANK(Melee!J150),"BLANK",Melee!J150)</f>
        <v>BLANK</v>
      </c>
      <c r="D151" s="41" t="str">
        <f>IF(ISBLANK(Melee!K150),"BLANK",Melee!K150)</f>
        <v>BLANK</v>
      </c>
      <c r="E151" s="41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41">
        <f>Melee!H150</f>
        <v>0</v>
      </c>
      <c r="X151" s="41" t="str">
        <f>IF(ISBLANK(Melee!I150),"BLANK",Melee!I150)</f>
        <v>BLANK</v>
      </c>
      <c r="Y151" s="41" t="str">
        <f>IF(ISBLANK(Melee!K150),"BLANK",Melee!K150)</f>
        <v>BLANK</v>
      </c>
      <c r="Z151" s="41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41">
        <f>Melee!I151</f>
        <v>0</v>
      </c>
      <c r="C152" s="41" t="str">
        <f>IF(ISBLANK(Melee!J151),"BLANK",Melee!J151)</f>
        <v>BLANK</v>
      </c>
      <c r="D152" s="41" t="str">
        <f>IF(ISBLANK(Melee!K151),"BLANK",Melee!K151)</f>
        <v>BLANK</v>
      </c>
      <c r="E152" s="41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41">
        <f>Melee!H151</f>
        <v>0</v>
      </c>
      <c r="X152" s="41" t="str">
        <f>IF(ISBLANK(Melee!I151),"BLANK",Melee!I151)</f>
        <v>BLANK</v>
      </c>
      <c r="Y152" s="41" t="str">
        <f>IF(ISBLANK(Melee!K151),"BLANK",Melee!K151)</f>
        <v>BLANK</v>
      </c>
      <c r="Z152" s="41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41">
        <f>Melee!I152</f>
        <v>0</v>
      </c>
      <c r="C153" s="41" t="str">
        <f>IF(ISBLANK(Melee!J152),"BLANK",Melee!J152)</f>
        <v>BLANK</v>
      </c>
      <c r="D153" s="41" t="str">
        <f>IF(ISBLANK(Melee!K152),"BLANK",Melee!K152)</f>
        <v>BLANK</v>
      </c>
      <c r="E153" s="41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41">
        <f>Melee!H152</f>
        <v>0</v>
      </c>
      <c r="X153" s="41" t="str">
        <f>IF(ISBLANK(Melee!I152),"BLANK",Melee!I152)</f>
        <v>BLANK</v>
      </c>
      <c r="Y153" s="41" t="str">
        <f>IF(ISBLANK(Melee!K152),"BLANK",Melee!K152)</f>
        <v>BLANK</v>
      </c>
      <c r="Z153" s="41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41">
        <f>Melee!I153</f>
        <v>0</v>
      </c>
      <c r="C154" s="41" t="str">
        <f>IF(ISBLANK(Melee!J153),"BLANK",Melee!J153)</f>
        <v>BLANK</v>
      </c>
      <c r="D154" s="41" t="str">
        <f>IF(ISBLANK(Melee!K153),"BLANK",Melee!K153)</f>
        <v>BLANK</v>
      </c>
      <c r="E154" s="41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41">
        <f>Melee!H153</f>
        <v>0</v>
      </c>
      <c r="X154" s="41" t="str">
        <f>IF(ISBLANK(Melee!I153),"BLANK",Melee!I153)</f>
        <v>BLANK</v>
      </c>
      <c r="Y154" s="41" t="str">
        <f>IF(ISBLANK(Melee!K153),"BLANK",Melee!K153)</f>
        <v>BLANK</v>
      </c>
      <c r="Z154" s="41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41">
        <f>Melee!I154</f>
        <v>0</v>
      </c>
      <c r="C155" s="41" t="str">
        <f>IF(ISBLANK(Melee!J154),"BLANK",Melee!J154)</f>
        <v>BLANK</v>
      </c>
      <c r="D155" s="41" t="str">
        <f>IF(ISBLANK(Melee!K154),"BLANK",Melee!K154)</f>
        <v>BLANK</v>
      </c>
      <c r="E155" s="41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41">
        <f>Melee!H154</f>
        <v>0</v>
      </c>
      <c r="X155" s="41" t="str">
        <f>IF(ISBLANK(Melee!I154),"BLANK",Melee!I154)</f>
        <v>BLANK</v>
      </c>
      <c r="Y155" s="41" t="str">
        <f>IF(ISBLANK(Melee!K154),"BLANK",Melee!K154)</f>
        <v>BLANK</v>
      </c>
      <c r="Z155" s="41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41">
        <f>Melee!I155</f>
        <v>0</v>
      </c>
      <c r="C156" s="41" t="str">
        <f>IF(ISBLANK(Melee!J155),"BLANK",Melee!J155)</f>
        <v>BLANK</v>
      </c>
      <c r="D156" s="41" t="str">
        <f>IF(ISBLANK(Melee!K155),"BLANK",Melee!K155)</f>
        <v>BLANK</v>
      </c>
      <c r="E156" s="41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41">
        <f>Melee!H155</f>
        <v>0</v>
      </c>
      <c r="X156" s="41" t="str">
        <f>IF(ISBLANK(Melee!I155),"BLANK",Melee!I155)</f>
        <v>BLANK</v>
      </c>
      <c r="Y156" s="41" t="str">
        <f>IF(ISBLANK(Melee!K155),"BLANK",Melee!K155)</f>
        <v>BLANK</v>
      </c>
      <c r="Z156" s="41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41">
        <f>Melee!I156</f>
        <v>0</v>
      </c>
      <c r="C157" s="41" t="str">
        <f>IF(ISBLANK(Melee!J156),"BLANK",Melee!J156)</f>
        <v>BLANK</v>
      </c>
      <c r="D157" s="41" t="str">
        <f>IF(ISBLANK(Melee!K156),"BLANK",Melee!K156)</f>
        <v>BLANK</v>
      </c>
      <c r="E157" s="41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41">
        <f>Melee!H156</f>
        <v>0</v>
      </c>
      <c r="X157" s="41" t="str">
        <f>IF(ISBLANK(Melee!I156),"BLANK",Melee!I156)</f>
        <v>BLANK</v>
      </c>
      <c r="Y157" s="41" t="str">
        <f>IF(ISBLANK(Melee!K156),"BLANK",Melee!K156)</f>
        <v>BLANK</v>
      </c>
      <c r="Z157" s="41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41">
        <f>Melee!I157</f>
        <v>0</v>
      </c>
      <c r="C158" s="41" t="str">
        <f>IF(ISBLANK(Melee!J157),"BLANK",Melee!J157)</f>
        <v>BLANK</v>
      </c>
      <c r="D158" s="41" t="str">
        <f>IF(ISBLANK(Melee!K157),"BLANK",Melee!K157)</f>
        <v>BLANK</v>
      </c>
      <c r="E158" s="41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41">
        <f>Melee!H157</f>
        <v>0</v>
      </c>
      <c r="X158" s="41" t="str">
        <f>IF(ISBLANK(Melee!I157),"BLANK",Melee!I157)</f>
        <v>BLANK</v>
      </c>
      <c r="Y158" s="41" t="str">
        <f>IF(ISBLANK(Melee!K157),"BLANK",Melee!K157)</f>
        <v>BLANK</v>
      </c>
      <c r="Z158" s="41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41">
        <f>Melee!I158</f>
        <v>0</v>
      </c>
      <c r="C159" s="41" t="str">
        <f>IF(ISBLANK(Melee!J158),"BLANK",Melee!J158)</f>
        <v>BLANK</v>
      </c>
      <c r="D159" s="41" t="str">
        <f>IF(ISBLANK(Melee!K158),"BLANK",Melee!K158)</f>
        <v>BLANK</v>
      </c>
      <c r="E159" s="41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41">
        <f>Melee!H158</f>
        <v>0</v>
      </c>
      <c r="X159" s="41" t="str">
        <f>IF(ISBLANK(Melee!I158),"BLANK",Melee!I158)</f>
        <v>BLANK</v>
      </c>
      <c r="Y159" s="41" t="str">
        <f>IF(ISBLANK(Melee!K158),"BLANK",Melee!K158)</f>
        <v>BLANK</v>
      </c>
      <c r="Z159" s="41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41">
        <f>Melee!I159</f>
        <v>0</v>
      </c>
      <c r="C160" s="41" t="str">
        <f>IF(ISBLANK(Melee!J159),"BLANK",Melee!J159)</f>
        <v>BLANK</v>
      </c>
      <c r="D160" s="41" t="str">
        <f>IF(ISBLANK(Melee!K159),"BLANK",Melee!K159)</f>
        <v>BLANK</v>
      </c>
      <c r="E160" s="41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41">
        <f>Melee!H159</f>
        <v>0</v>
      </c>
      <c r="X160" s="41" t="str">
        <f>IF(ISBLANK(Melee!I159),"BLANK",Melee!I159)</f>
        <v>BLANK</v>
      </c>
      <c r="Y160" s="41" t="str">
        <f>IF(ISBLANK(Melee!K159),"BLANK",Melee!K159)</f>
        <v>BLANK</v>
      </c>
      <c r="Z160" s="41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41">
        <f>Melee!I160</f>
        <v>0</v>
      </c>
      <c r="C161" s="41" t="str">
        <f>IF(ISBLANK(Melee!J160),"BLANK",Melee!J160)</f>
        <v>BLANK</v>
      </c>
      <c r="D161" s="41" t="str">
        <f>IF(ISBLANK(Melee!K160),"BLANK",Melee!K160)</f>
        <v>BLANK</v>
      </c>
      <c r="E161" s="41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41">
        <f>Melee!H160</f>
        <v>0</v>
      </c>
      <c r="X161" s="41" t="str">
        <f>IF(ISBLANK(Melee!I160),"BLANK",Melee!I160)</f>
        <v>BLANK</v>
      </c>
      <c r="Y161" s="41" t="str">
        <f>IF(ISBLANK(Melee!K160),"BLANK",Melee!K160)</f>
        <v>BLANK</v>
      </c>
      <c r="Z161" s="41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41">
        <f>Melee!I161</f>
        <v>0</v>
      </c>
      <c r="C162" s="41" t="str">
        <f>IF(ISBLANK(Melee!J161),"BLANK",Melee!J161)</f>
        <v>BLANK</v>
      </c>
      <c r="D162" s="41" t="str">
        <f>IF(ISBLANK(Melee!K161),"BLANK",Melee!K161)</f>
        <v>BLANK</v>
      </c>
      <c r="E162" s="41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41">
        <f>Melee!H161</f>
        <v>0</v>
      </c>
      <c r="X162" s="41" t="str">
        <f>IF(ISBLANK(Melee!I161),"BLANK",Melee!I161)</f>
        <v>BLANK</v>
      </c>
      <c r="Y162" s="41" t="str">
        <f>IF(ISBLANK(Melee!K161),"BLANK",Melee!K161)</f>
        <v>BLANK</v>
      </c>
      <c r="Z162" s="41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41">
        <f>Melee!I162</f>
        <v>0</v>
      </c>
      <c r="C163" s="41" t="str">
        <f>IF(ISBLANK(Melee!J162),"BLANK",Melee!J162)</f>
        <v>BLANK</v>
      </c>
      <c r="D163" s="41" t="str">
        <f>IF(ISBLANK(Melee!K162),"BLANK",Melee!K162)</f>
        <v>BLANK</v>
      </c>
      <c r="E163" s="41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41">
        <f>Melee!H162</f>
        <v>0</v>
      </c>
      <c r="X163" s="41" t="str">
        <f>IF(ISBLANK(Melee!I162),"BLANK",Melee!I162)</f>
        <v>BLANK</v>
      </c>
      <c r="Y163" s="41" t="str">
        <f>IF(ISBLANK(Melee!K162),"BLANK",Melee!K162)</f>
        <v>BLANK</v>
      </c>
      <c r="Z163" s="41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41">
        <f>Melee!I163</f>
        <v>0</v>
      </c>
      <c r="C164" s="41" t="str">
        <f>IF(ISBLANK(Melee!J163),"BLANK",Melee!J163)</f>
        <v>BLANK</v>
      </c>
      <c r="D164" s="41" t="str">
        <f>IF(ISBLANK(Melee!K163),"BLANK",Melee!K163)</f>
        <v>BLANK</v>
      </c>
      <c r="E164" s="41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41">
        <f>Melee!H163</f>
        <v>0</v>
      </c>
      <c r="X164" s="41" t="str">
        <f>IF(ISBLANK(Melee!I163),"BLANK",Melee!I163)</f>
        <v>BLANK</v>
      </c>
      <c r="Y164" s="41" t="str">
        <f>IF(ISBLANK(Melee!K163),"BLANK",Melee!K163)</f>
        <v>BLANK</v>
      </c>
      <c r="Z164" s="41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41">
        <f>Melee!I164</f>
        <v>0</v>
      </c>
      <c r="C165" s="41" t="str">
        <f>IF(ISBLANK(Melee!J164),"BLANK",Melee!J164)</f>
        <v>BLANK</v>
      </c>
      <c r="D165" s="41" t="str">
        <f>IF(ISBLANK(Melee!K164),"BLANK",Melee!K164)</f>
        <v>BLANK</v>
      </c>
      <c r="E165" s="41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41">
        <f>Melee!H164</f>
        <v>0</v>
      </c>
      <c r="X165" s="41" t="str">
        <f>IF(ISBLANK(Melee!I164),"BLANK",Melee!I164)</f>
        <v>BLANK</v>
      </c>
      <c r="Y165" s="41" t="str">
        <f>IF(ISBLANK(Melee!K164),"BLANK",Melee!K164)</f>
        <v>BLANK</v>
      </c>
      <c r="Z165" s="41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41">
        <f>Melee!I165</f>
        <v>0</v>
      </c>
      <c r="C166" s="41" t="str">
        <f>IF(ISBLANK(Melee!J165),"BLANK",Melee!J165)</f>
        <v>BLANK</v>
      </c>
      <c r="D166" s="41" t="str">
        <f>IF(ISBLANK(Melee!K165),"BLANK",Melee!K165)</f>
        <v>BLANK</v>
      </c>
      <c r="E166" s="41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41">
        <f>Melee!H165</f>
        <v>0</v>
      </c>
      <c r="X166" s="41" t="str">
        <f>IF(ISBLANK(Melee!I165),"BLANK",Melee!I165)</f>
        <v>BLANK</v>
      </c>
      <c r="Y166" s="41" t="str">
        <f>IF(ISBLANK(Melee!K165),"BLANK",Melee!K165)</f>
        <v>BLANK</v>
      </c>
      <c r="Z166" s="41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41">
        <f>Melee!I166</f>
        <v>0</v>
      </c>
      <c r="C167" s="41" t="str">
        <f>IF(ISBLANK(Melee!J166),"BLANK",Melee!J166)</f>
        <v>BLANK</v>
      </c>
      <c r="D167" s="41" t="str">
        <f>IF(ISBLANK(Melee!K166),"BLANK",Melee!K166)</f>
        <v>BLANK</v>
      </c>
      <c r="E167" s="41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41">
        <f>Melee!H166</f>
        <v>0</v>
      </c>
      <c r="X167" s="41" t="str">
        <f>IF(ISBLANK(Melee!I166),"BLANK",Melee!I166)</f>
        <v>BLANK</v>
      </c>
      <c r="Y167" s="41" t="str">
        <f>IF(ISBLANK(Melee!K166),"BLANK",Melee!K166)</f>
        <v>BLANK</v>
      </c>
      <c r="Z167" s="41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41">
        <f>Melee!I167</f>
        <v>0</v>
      </c>
      <c r="C168" s="41" t="str">
        <f>IF(ISBLANK(Melee!J167),"BLANK",Melee!J167)</f>
        <v>BLANK</v>
      </c>
      <c r="D168" s="41" t="str">
        <f>IF(ISBLANK(Melee!K167),"BLANK",Melee!K167)</f>
        <v>BLANK</v>
      </c>
      <c r="E168" s="41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41">
        <f>Melee!H167</f>
        <v>0</v>
      </c>
      <c r="X168" s="41" t="str">
        <f>IF(ISBLANK(Melee!I167),"BLANK",Melee!I167)</f>
        <v>BLANK</v>
      </c>
      <c r="Y168" s="41" t="str">
        <f>IF(ISBLANK(Melee!K167),"BLANK",Melee!K167)</f>
        <v>BLANK</v>
      </c>
      <c r="Z168" s="41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41">
        <f>Melee!I168</f>
        <v>0</v>
      </c>
      <c r="C169" s="41" t="str">
        <f>IF(ISBLANK(Melee!J168),"BLANK",Melee!J168)</f>
        <v>BLANK</v>
      </c>
      <c r="D169" s="41" t="str">
        <f>IF(ISBLANK(Melee!K168),"BLANK",Melee!K168)</f>
        <v>BLANK</v>
      </c>
      <c r="E169" s="41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41">
        <f>Melee!H168</f>
        <v>0</v>
      </c>
      <c r="X169" s="41" t="str">
        <f>IF(ISBLANK(Melee!I168),"BLANK",Melee!I168)</f>
        <v>BLANK</v>
      </c>
      <c r="Y169" s="41" t="str">
        <f>IF(ISBLANK(Melee!K168),"BLANK",Melee!K168)</f>
        <v>BLANK</v>
      </c>
      <c r="Z169" s="41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41">
        <f>Melee!I169</f>
        <v>0</v>
      </c>
      <c r="C170" s="41" t="str">
        <f>IF(ISBLANK(Melee!J169),"BLANK",Melee!J169)</f>
        <v>BLANK</v>
      </c>
      <c r="D170" s="41" t="str">
        <f>IF(ISBLANK(Melee!K169),"BLANK",Melee!K169)</f>
        <v>BLANK</v>
      </c>
      <c r="E170" s="41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41">
        <f>Melee!H169</f>
        <v>0</v>
      </c>
      <c r="X170" s="41" t="str">
        <f>IF(ISBLANK(Melee!I169),"BLANK",Melee!I169)</f>
        <v>BLANK</v>
      </c>
      <c r="Y170" s="41" t="str">
        <f>IF(ISBLANK(Melee!K169),"BLANK",Melee!K169)</f>
        <v>BLANK</v>
      </c>
      <c r="Z170" s="41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41">
        <f>Melee!I170</f>
        <v>0</v>
      </c>
      <c r="C171" s="41" t="str">
        <f>IF(ISBLANK(Melee!J170),"BLANK",Melee!J170)</f>
        <v>BLANK</v>
      </c>
      <c r="D171" s="41" t="str">
        <f>IF(ISBLANK(Melee!K170),"BLANK",Melee!K170)</f>
        <v>BLANK</v>
      </c>
      <c r="E171" s="41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41">
        <f>Melee!H170</f>
        <v>0</v>
      </c>
      <c r="X171" s="41" t="str">
        <f>IF(ISBLANK(Melee!I170),"BLANK",Melee!I170)</f>
        <v>BLANK</v>
      </c>
      <c r="Y171" s="41" t="str">
        <f>IF(ISBLANK(Melee!K170),"BLANK",Melee!K170)</f>
        <v>BLANK</v>
      </c>
      <c r="Z171" s="41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41">
        <f>Melee!I171</f>
        <v>0</v>
      </c>
      <c r="C172" s="41" t="str">
        <f>IF(ISBLANK(Melee!J171),"BLANK",Melee!J171)</f>
        <v>BLANK</v>
      </c>
      <c r="D172" s="41" t="str">
        <f>IF(ISBLANK(Melee!K171),"BLANK",Melee!K171)</f>
        <v>BLANK</v>
      </c>
      <c r="E172" s="41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41">
        <f>Melee!H171</f>
        <v>0</v>
      </c>
      <c r="X172" s="41" t="str">
        <f>IF(ISBLANK(Melee!I171),"BLANK",Melee!I171)</f>
        <v>BLANK</v>
      </c>
      <c r="Y172" s="41" t="str">
        <f>IF(ISBLANK(Melee!K171),"BLANK",Melee!K171)</f>
        <v>BLANK</v>
      </c>
      <c r="Z172" s="41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41">
        <f>Melee!I172</f>
        <v>0</v>
      </c>
      <c r="C173" s="41" t="str">
        <f>IF(ISBLANK(Melee!J172),"BLANK",Melee!J172)</f>
        <v>BLANK</v>
      </c>
      <c r="D173" s="41" t="str">
        <f>IF(ISBLANK(Melee!K172),"BLANK",Melee!K172)</f>
        <v>BLANK</v>
      </c>
      <c r="E173" s="41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41">
        <f>Melee!H172</f>
        <v>0</v>
      </c>
      <c r="X173" s="41" t="str">
        <f>IF(ISBLANK(Melee!I172),"BLANK",Melee!I172)</f>
        <v>BLANK</v>
      </c>
      <c r="Y173" s="41" t="str">
        <f>IF(ISBLANK(Melee!K172),"BLANK",Melee!K172)</f>
        <v>BLANK</v>
      </c>
      <c r="Z173" s="41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41">
        <f>Melee!I173</f>
        <v>0</v>
      </c>
      <c r="C174" s="41" t="str">
        <f>IF(ISBLANK(Melee!J173),"BLANK",Melee!J173)</f>
        <v>BLANK</v>
      </c>
      <c r="D174" s="41" t="str">
        <f>IF(ISBLANK(Melee!K173),"BLANK",Melee!K173)</f>
        <v>BLANK</v>
      </c>
      <c r="E174" s="41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41">
        <f>Melee!H173</f>
        <v>0</v>
      </c>
      <c r="X174" s="41" t="str">
        <f>IF(ISBLANK(Melee!I173),"BLANK",Melee!I173)</f>
        <v>BLANK</v>
      </c>
      <c r="Y174" s="41" t="str">
        <f>IF(ISBLANK(Melee!K173),"BLANK",Melee!K173)</f>
        <v>BLANK</v>
      </c>
      <c r="Z174" s="41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41">
        <f>Melee!I174</f>
        <v>0</v>
      </c>
      <c r="C175" s="41" t="str">
        <f>IF(ISBLANK(Melee!J174),"BLANK",Melee!J174)</f>
        <v>BLANK</v>
      </c>
      <c r="D175" s="41" t="str">
        <f>IF(ISBLANK(Melee!K174),"BLANK",Melee!K174)</f>
        <v>BLANK</v>
      </c>
      <c r="E175" s="41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41">
        <f>Melee!H174</f>
        <v>0</v>
      </c>
      <c r="X175" s="41" t="str">
        <f>IF(ISBLANK(Melee!I174),"BLANK",Melee!I174)</f>
        <v>BLANK</v>
      </c>
      <c r="Y175" s="41" t="str">
        <f>IF(ISBLANK(Melee!K174),"BLANK",Melee!K174)</f>
        <v>BLANK</v>
      </c>
      <c r="Z175" s="41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41">
        <f>Melee!I175</f>
        <v>0</v>
      </c>
      <c r="C176" s="41" t="str">
        <f>IF(ISBLANK(Melee!J175),"BLANK",Melee!J175)</f>
        <v>BLANK</v>
      </c>
      <c r="D176" s="41" t="str">
        <f>IF(ISBLANK(Melee!K175),"BLANK",Melee!K175)</f>
        <v>BLANK</v>
      </c>
      <c r="E176" s="41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41">
        <f>Melee!H175</f>
        <v>0</v>
      </c>
      <c r="X176" s="41" t="str">
        <f>IF(ISBLANK(Melee!I175),"BLANK",Melee!I175)</f>
        <v>BLANK</v>
      </c>
      <c r="Y176" s="41" t="str">
        <f>IF(ISBLANK(Melee!K175),"BLANK",Melee!K175)</f>
        <v>BLANK</v>
      </c>
      <c r="Z176" s="41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41">
        <f>Melee!I176</f>
        <v>0</v>
      </c>
      <c r="C177" s="41" t="str">
        <f>IF(ISBLANK(Melee!J176),"BLANK",Melee!J176)</f>
        <v>BLANK</v>
      </c>
      <c r="D177" s="41" t="str">
        <f>IF(ISBLANK(Melee!K176),"BLANK",Melee!K176)</f>
        <v>BLANK</v>
      </c>
      <c r="E177" s="41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41">
        <f>Melee!H176</f>
        <v>0</v>
      </c>
      <c r="X177" s="41" t="str">
        <f>IF(ISBLANK(Melee!I176),"BLANK",Melee!I176)</f>
        <v>BLANK</v>
      </c>
      <c r="Y177" s="41" t="str">
        <f>IF(ISBLANK(Melee!K176),"BLANK",Melee!K176)</f>
        <v>BLANK</v>
      </c>
      <c r="Z177" s="41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41">
        <f>Melee!I177</f>
        <v>0</v>
      </c>
      <c r="C178" s="41" t="str">
        <f>IF(ISBLANK(Melee!J177),"BLANK",Melee!J177)</f>
        <v>BLANK</v>
      </c>
      <c r="D178" s="41" t="str">
        <f>IF(ISBLANK(Melee!K177),"BLANK",Melee!K177)</f>
        <v>BLANK</v>
      </c>
      <c r="E178" s="41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41">
        <f>Melee!H177</f>
        <v>0</v>
      </c>
      <c r="X178" s="41" t="str">
        <f>IF(ISBLANK(Melee!I177),"BLANK",Melee!I177)</f>
        <v>BLANK</v>
      </c>
      <c r="Y178" s="41" t="str">
        <f>IF(ISBLANK(Melee!K177),"BLANK",Melee!K177)</f>
        <v>BLANK</v>
      </c>
      <c r="Z178" s="41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41">
        <f>Melee!I178</f>
        <v>0</v>
      </c>
      <c r="C179" s="41" t="str">
        <f>IF(ISBLANK(Melee!J178),"BLANK",Melee!J178)</f>
        <v>BLANK</v>
      </c>
      <c r="D179" s="41" t="str">
        <f>IF(ISBLANK(Melee!K178),"BLANK",Melee!K178)</f>
        <v>BLANK</v>
      </c>
      <c r="E179" s="41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41">
        <f>Melee!H178</f>
        <v>0</v>
      </c>
      <c r="X179" s="41" t="str">
        <f>IF(ISBLANK(Melee!I178),"BLANK",Melee!I178)</f>
        <v>BLANK</v>
      </c>
      <c r="Y179" s="41" t="str">
        <f>IF(ISBLANK(Melee!K178),"BLANK",Melee!K178)</f>
        <v>BLANK</v>
      </c>
      <c r="Z179" s="41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41">
        <f>Melee!I179</f>
        <v>0</v>
      </c>
      <c r="C180" s="41" t="str">
        <f>IF(ISBLANK(Melee!J179),"BLANK",Melee!J179)</f>
        <v>BLANK</v>
      </c>
      <c r="D180" s="41" t="str">
        <f>IF(ISBLANK(Melee!K179),"BLANK",Melee!K179)</f>
        <v>BLANK</v>
      </c>
      <c r="E180" s="41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41">
        <f>Melee!H179</f>
        <v>0</v>
      </c>
      <c r="X180" s="41" t="str">
        <f>IF(ISBLANK(Melee!I179),"BLANK",Melee!I179)</f>
        <v>BLANK</v>
      </c>
      <c r="Y180" s="41" t="str">
        <f>IF(ISBLANK(Melee!K179),"BLANK",Melee!K179)</f>
        <v>BLANK</v>
      </c>
      <c r="Z180" s="41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41">
        <f>Melee!I180</f>
        <v>0</v>
      </c>
      <c r="C181" s="41" t="str">
        <f>IF(ISBLANK(Melee!J180),"BLANK",Melee!J180)</f>
        <v>BLANK</v>
      </c>
      <c r="D181" s="41" t="str">
        <f>IF(ISBLANK(Melee!K180),"BLANK",Melee!K180)</f>
        <v>BLANK</v>
      </c>
      <c r="E181" s="41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41">
        <f>Melee!H180</f>
        <v>0</v>
      </c>
      <c r="X181" s="41" t="str">
        <f>IF(ISBLANK(Melee!I180),"BLANK",Melee!I180)</f>
        <v>BLANK</v>
      </c>
      <c r="Y181" s="41" t="str">
        <f>IF(ISBLANK(Melee!K180),"BLANK",Melee!K180)</f>
        <v>BLANK</v>
      </c>
      <c r="Z181" s="41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41">
        <f>Melee!I181</f>
        <v>0</v>
      </c>
      <c r="C182" s="41" t="str">
        <f>IF(ISBLANK(Melee!J181),"BLANK",Melee!J181)</f>
        <v>BLANK</v>
      </c>
      <c r="D182" s="41" t="str">
        <f>IF(ISBLANK(Melee!K181),"BLANK",Melee!K181)</f>
        <v>BLANK</v>
      </c>
      <c r="E182" s="41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41">
        <f>Melee!H181</f>
        <v>0</v>
      </c>
      <c r="X182" s="41" t="str">
        <f>IF(ISBLANK(Melee!I181),"BLANK",Melee!I181)</f>
        <v>BLANK</v>
      </c>
      <c r="Y182" s="41" t="str">
        <f>IF(ISBLANK(Melee!K181),"BLANK",Melee!K181)</f>
        <v>BLANK</v>
      </c>
      <c r="Z182" s="41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41">
        <f>Melee!I182</f>
        <v>0</v>
      </c>
      <c r="C183" s="41" t="str">
        <f>IF(ISBLANK(Melee!J182),"BLANK",Melee!J182)</f>
        <v>BLANK</v>
      </c>
      <c r="D183" s="41" t="str">
        <f>IF(ISBLANK(Melee!K182),"BLANK",Melee!K182)</f>
        <v>BLANK</v>
      </c>
      <c r="E183" s="41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41">
        <f>Melee!H182</f>
        <v>0</v>
      </c>
      <c r="X183" s="41" t="str">
        <f>IF(ISBLANK(Melee!I182),"BLANK",Melee!I182)</f>
        <v>BLANK</v>
      </c>
      <c r="Y183" s="41" t="str">
        <f>IF(ISBLANK(Melee!K182),"BLANK",Melee!K182)</f>
        <v>BLANK</v>
      </c>
      <c r="Z183" s="41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41">
        <f>Melee!I183</f>
        <v>0</v>
      </c>
      <c r="C184" s="41" t="str">
        <f>IF(ISBLANK(Melee!J183),"BLANK",Melee!J183)</f>
        <v>BLANK</v>
      </c>
      <c r="D184" s="41" t="str">
        <f>IF(ISBLANK(Melee!K183),"BLANK",Melee!K183)</f>
        <v>BLANK</v>
      </c>
      <c r="E184" s="41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41">
        <f>Melee!H183</f>
        <v>0</v>
      </c>
      <c r="X184" s="41" t="str">
        <f>IF(ISBLANK(Melee!I183),"BLANK",Melee!I183)</f>
        <v>BLANK</v>
      </c>
      <c r="Y184" s="41" t="str">
        <f>IF(ISBLANK(Melee!K183),"BLANK",Melee!K183)</f>
        <v>BLANK</v>
      </c>
      <c r="Z184" s="41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41">
        <f>Melee!I184</f>
        <v>0</v>
      </c>
      <c r="C185" s="41" t="str">
        <f>IF(ISBLANK(Melee!J184),"BLANK",Melee!J184)</f>
        <v>BLANK</v>
      </c>
      <c r="D185" s="41" t="str">
        <f>IF(ISBLANK(Melee!K184),"BLANK",Melee!K184)</f>
        <v>BLANK</v>
      </c>
      <c r="E185" s="41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41">
        <f>Melee!H184</f>
        <v>0</v>
      </c>
      <c r="X185" s="41" t="str">
        <f>IF(ISBLANK(Melee!I184),"BLANK",Melee!I184)</f>
        <v>BLANK</v>
      </c>
      <c r="Y185" s="41" t="str">
        <f>IF(ISBLANK(Melee!K184),"BLANK",Melee!K184)</f>
        <v>BLANK</v>
      </c>
      <c r="Z185" s="41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41">
        <f>Melee!I185</f>
        <v>0</v>
      </c>
      <c r="C186" s="41" t="str">
        <f>IF(ISBLANK(Melee!J185),"BLANK",Melee!J185)</f>
        <v>BLANK</v>
      </c>
      <c r="D186" s="41" t="str">
        <f>IF(ISBLANK(Melee!K185),"BLANK",Melee!K185)</f>
        <v>BLANK</v>
      </c>
      <c r="E186" s="41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41">
        <f>Melee!H185</f>
        <v>0</v>
      </c>
      <c r="X186" s="41" t="str">
        <f>IF(ISBLANK(Melee!I185),"BLANK",Melee!I185)</f>
        <v>BLANK</v>
      </c>
      <c r="Y186" s="41" t="str">
        <f>IF(ISBLANK(Melee!K185),"BLANK",Melee!K185)</f>
        <v>BLANK</v>
      </c>
      <c r="Z186" s="41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41">
        <f>Melee!I186</f>
        <v>0</v>
      </c>
      <c r="C187" s="41" t="str">
        <f>IF(ISBLANK(Melee!J186),"BLANK",Melee!J186)</f>
        <v>BLANK</v>
      </c>
      <c r="D187" s="41" t="str">
        <f>IF(ISBLANK(Melee!K186),"BLANK",Melee!K186)</f>
        <v>BLANK</v>
      </c>
      <c r="E187" s="41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41">
        <f>Melee!H186</f>
        <v>0</v>
      </c>
      <c r="X187" s="41" t="str">
        <f>IF(ISBLANK(Melee!I186),"BLANK",Melee!I186)</f>
        <v>BLANK</v>
      </c>
      <c r="Y187" s="41" t="str">
        <f>IF(ISBLANK(Melee!K186),"BLANK",Melee!K186)</f>
        <v>BLANK</v>
      </c>
      <c r="Z187" s="41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41">
        <f>Melee!I187</f>
        <v>0</v>
      </c>
      <c r="C188" s="41" t="str">
        <f>IF(ISBLANK(Melee!J187),"BLANK",Melee!J187)</f>
        <v>BLANK</v>
      </c>
      <c r="D188" s="41" t="str">
        <f>IF(ISBLANK(Melee!K187),"BLANK",Melee!K187)</f>
        <v>BLANK</v>
      </c>
      <c r="E188" s="41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41">
        <f>Melee!H187</f>
        <v>0</v>
      </c>
      <c r="X188" s="41" t="str">
        <f>IF(ISBLANK(Melee!I187),"BLANK",Melee!I187)</f>
        <v>BLANK</v>
      </c>
      <c r="Y188" s="41" t="str">
        <f>IF(ISBLANK(Melee!K187),"BLANK",Melee!K187)</f>
        <v>BLANK</v>
      </c>
      <c r="Z188" s="41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41">
        <f>Melee!I188</f>
        <v>0</v>
      </c>
      <c r="C189" s="41" t="str">
        <f>IF(ISBLANK(Melee!J188),"BLANK",Melee!J188)</f>
        <v>BLANK</v>
      </c>
      <c r="D189" s="41" t="str">
        <f>IF(ISBLANK(Melee!K188),"BLANK",Melee!K188)</f>
        <v>BLANK</v>
      </c>
      <c r="E189" s="41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41">
        <f>Melee!H188</f>
        <v>0</v>
      </c>
      <c r="X189" s="41" t="str">
        <f>IF(ISBLANK(Melee!I188),"BLANK",Melee!I188)</f>
        <v>BLANK</v>
      </c>
      <c r="Y189" s="41" t="str">
        <f>IF(ISBLANK(Melee!K188),"BLANK",Melee!K188)</f>
        <v>BLANK</v>
      </c>
      <c r="Z189" s="41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41">
        <f>Melee!I189</f>
        <v>0</v>
      </c>
      <c r="C190" s="41" t="str">
        <f>IF(ISBLANK(Melee!J189),"BLANK",Melee!J189)</f>
        <v>BLANK</v>
      </c>
      <c r="D190" s="41" t="str">
        <f>IF(ISBLANK(Melee!K189),"BLANK",Melee!K189)</f>
        <v>BLANK</v>
      </c>
      <c r="E190" s="41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41">
        <f>Melee!H189</f>
        <v>0</v>
      </c>
      <c r="X190" s="41" t="str">
        <f>IF(ISBLANK(Melee!I189),"BLANK",Melee!I189)</f>
        <v>BLANK</v>
      </c>
      <c r="Y190" s="41" t="str">
        <f>IF(ISBLANK(Melee!K189),"BLANK",Melee!K189)</f>
        <v>BLANK</v>
      </c>
      <c r="Z190" s="41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41">
        <f>Melee!I190</f>
        <v>0</v>
      </c>
      <c r="C191" s="41" t="str">
        <f>IF(ISBLANK(Melee!J190),"BLANK",Melee!J190)</f>
        <v>BLANK</v>
      </c>
      <c r="D191" s="41" t="str">
        <f>IF(ISBLANK(Melee!K190),"BLANK",Melee!K190)</f>
        <v>BLANK</v>
      </c>
      <c r="E191" s="41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41">
        <f>Melee!H190</f>
        <v>0</v>
      </c>
      <c r="X191" s="41" t="str">
        <f>IF(ISBLANK(Melee!I190),"BLANK",Melee!I190)</f>
        <v>BLANK</v>
      </c>
      <c r="Y191" s="41" t="str">
        <f>IF(ISBLANK(Melee!K190),"BLANK",Melee!K190)</f>
        <v>BLANK</v>
      </c>
      <c r="Z191" s="41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41">
        <f>Melee!I191</f>
        <v>0</v>
      </c>
      <c r="C192" s="41" t="str">
        <f>IF(ISBLANK(Melee!J191),"BLANK",Melee!J191)</f>
        <v>BLANK</v>
      </c>
      <c r="D192" s="41" t="str">
        <f>IF(ISBLANK(Melee!K191),"BLANK",Melee!K191)</f>
        <v>BLANK</v>
      </c>
      <c r="E192" s="41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41">
        <f>Melee!H191</f>
        <v>0</v>
      </c>
      <c r="X192" s="41" t="str">
        <f>IF(ISBLANK(Melee!I191),"BLANK",Melee!I191)</f>
        <v>BLANK</v>
      </c>
      <c r="Y192" s="41" t="str">
        <f>IF(ISBLANK(Melee!K191),"BLANK",Melee!K191)</f>
        <v>BLANK</v>
      </c>
      <c r="Z192" s="41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41">
        <f>Melee!I192</f>
        <v>0</v>
      </c>
      <c r="C193" s="41" t="str">
        <f>IF(ISBLANK(Melee!J192),"BLANK",Melee!J192)</f>
        <v>BLANK</v>
      </c>
      <c r="D193" s="41" t="str">
        <f>IF(ISBLANK(Melee!K192),"BLANK",Melee!K192)</f>
        <v>BLANK</v>
      </c>
      <c r="E193" s="41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41">
        <f>Melee!H192</f>
        <v>0</v>
      </c>
      <c r="X193" s="41" t="str">
        <f>IF(ISBLANK(Melee!I192),"BLANK",Melee!I192)</f>
        <v>BLANK</v>
      </c>
      <c r="Y193" s="41" t="str">
        <f>IF(ISBLANK(Melee!K192),"BLANK",Melee!K192)</f>
        <v>BLANK</v>
      </c>
      <c r="Z193" s="41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41">
        <f>Melee!I193</f>
        <v>0</v>
      </c>
      <c r="C194" s="41" t="str">
        <f>IF(ISBLANK(Melee!J193),"BLANK",Melee!J193)</f>
        <v>BLANK</v>
      </c>
      <c r="D194" s="41" t="str">
        <f>IF(ISBLANK(Melee!K193),"BLANK",Melee!K193)</f>
        <v>BLANK</v>
      </c>
      <c r="E194" s="41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41">
        <f>Melee!H193</f>
        <v>0</v>
      </c>
      <c r="X194" s="41" t="str">
        <f>IF(ISBLANK(Melee!I193),"BLANK",Melee!I193)</f>
        <v>BLANK</v>
      </c>
      <c r="Y194" s="41" t="str">
        <f>IF(ISBLANK(Melee!K193),"BLANK",Melee!K193)</f>
        <v>BLANK</v>
      </c>
      <c r="Z194" s="41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41">
        <f>Melee!I194</f>
        <v>0</v>
      </c>
      <c r="C195" s="41" t="str">
        <f>IF(ISBLANK(Melee!J194),"BLANK",Melee!J194)</f>
        <v>BLANK</v>
      </c>
      <c r="D195" s="41" t="str">
        <f>IF(ISBLANK(Melee!K194),"BLANK",Melee!K194)</f>
        <v>BLANK</v>
      </c>
      <c r="E195" s="41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41">
        <f>Melee!H194</f>
        <v>0</v>
      </c>
      <c r="X195" s="41" t="str">
        <f>IF(ISBLANK(Melee!I194),"BLANK",Melee!I194)</f>
        <v>BLANK</v>
      </c>
      <c r="Y195" s="41" t="str">
        <f>IF(ISBLANK(Melee!K194),"BLANK",Melee!K194)</f>
        <v>BLANK</v>
      </c>
      <c r="Z195" s="41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41">
        <f>Melee!I195</f>
        <v>0</v>
      </c>
      <c r="C196" s="41" t="str">
        <f>IF(ISBLANK(Melee!J195),"BLANK",Melee!J195)</f>
        <v>BLANK</v>
      </c>
      <c r="D196" s="41" t="str">
        <f>IF(ISBLANK(Melee!K195),"BLANK",Melee!K195)</f>
        <v>BLANK</v>
      </c>
      <c r="E196" s="41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41">
        <f>Melee!H195</f>
        <v>0</v>
      </c>
      <c r="X196" s="41" t="str">
        <f>IF(ISBLANK(Melee!I195),"BLANK",Melee!I195)</f>
        <v>BLANK</v>
      </c>
      <c r="Y196" s="41" t="str">
        <f>IF(ISBLANK(Melee!K195),"BLANK",Melee!K195)</f>
        <v>BLANK</v>
      </c>
      <c r="Z196" s="41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41">
        <f>Melee!I196</f>
        <v>0</v>
      </c>
      <c r="C197" s="41" t="str">
        <f>IF(ISBLANK(Melee!J196),"BLANK",Melee!J196)</f>
        <v>BLANK</v>
      </c>
      <c r="D197" s="41" t="str">
        <f>IF(ISBLANK(Melee!K196),"BLANK",Melee!K196)</f>
        <v>BLANK</v>
      </c>
      <c r="E197" s="41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41">
        <f>Melee!H196</f>
        <v>0</v>
      </c>
      <c r="X197" s="41" t="str">
        <f>IF(ISBLANK(Melee!I196),"BLANK",Melee!I196)</f>
        <v>BLANK</v>
      </c>
      <c r="Y197" s="41" t="str">
        <f>IF(ISBLANK(Melee!K196),"BLANK",Melee!K196)</f>
        <v>BLANK</v>
      </c>
      <c r="Z197" s="41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41">
        <f>Melee!I197</f>
        <v>0</v>
      </c>
      <c r="C198" s="41" t="str">
        <f>IF(ISBLANK(Melee!J197),"BLANK",Melee!J197)</f>
        <v>BLANK</v>
      </c>
      <c r="D198" s="41" t="str">
        <f>IF(ISBLANK(Melee!K197),"BLANK",Melee!K197)</f>
        <v>BLANK</v>
      </c>
      <c r="E198" s="41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41">
        <f>Melee!H197</f>
        <v>0</v>
      </c>
      <c r="X198" s="41" t="str">
        <f>IF(ISBLANK(Melee!I197),"BLANK",Melee!I197)</f>
        <v>BLANK</v>
      </c>
      <c r="Y198" s="41" t="str">
        <f>IF(ISBLANK(Melee!K197),"BLANK",Melee!K197)</f>
        <v>BLANK</v>
      </c>
      <c r="Z198" s="41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41">
        <f>Melee!I198</f>
        <v>0</v>
      </c>
      <c r="C199" s="41" t="str">
        <f>IF(ISBLANK(Melee!J198),"BLANK",Melee!J198)</f>
        <v>BLANK</v>
      </c>
      <c r="D199" s="41" t="str">
        <f>IF(ISBLANK(Melee!K198),"BLANK",Melee!K198)</f>
        <v>BLANK</v>
      </c>
      <c r="E199" s="41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41">
        <f>Melee!H198</f>
        <v>0</v>
      </c>
      <c r="X199" s="41" t="str">
        <f>IF(ISBLANK(Melee!I198),"BLANK",Melee!I198)</f>
        <v>BLANK</v>
      </c>
      <c r="Y199" s="41" t="str">
        <f>IF(ISBLANK(Melee!K198),"BLANK",Melee!K198)</f>
        <v>BLANK</v>
      </c>
      <c r="Z199" s="41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41">
        <f>Melee!I199</f>
        <v>0</v>
      </c>
      <c r="C200" s="41" t="str">
        <f>IF(ISBLANK(Melee!J199),"BLANK",Melee!J199)</f>
        <v>BLANK</v>
      </c>
      <c r="D200" s="41" t="str">
        <f>IF(ISBLANK(Melee!K199),"BLANK",Melee!K199)</f>
        <v>BLANK</v>
      </c>
      <c r="E200" s="41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41">
        <f>Melee!H199</f>
        <v>0</v>
      </c>
      <c r="X200" s="41" t="str">
        <f>IF(ISBLANK(Melee!I199),"BLANK",Melee!I199)</f>
        <v>BLANK</v>
      </c>
      <c r="Y200" s="41" t="str">
        <f>IF(ISBLANK(Melee!K199),"BLANK",Melee!K199)</f>
        <v>BLANK</v>
      </c>
      <c r="Z200" s="41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41">
        <f>Melee!I200</f>
        <v>0</v>
      </c>
      <c r="C201" s="41" t="str">
        <f>IF(ISBLANK(Melee!J200),"BLANK",Melee!J200)</f>
        <v>BLANK</v>
      </c>
      <c r="D201" s="41" t="str">
        <f>IF(ISBLANK(Melee!K200),"BLANK",Melee!K200)</f>
        <v>BLANK</v>
      </c>
      <c r="E201" s="41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41">
        <f>Melee!H200</f>
        <v>0</v>
      </c>
      <c r="X201" s="41" t="str">
        <f>IF(ISBLANK(Melee!I200),"BLANK",Melee!I200)</f>
        <v>BLANK</v>
      </c>
      <c r="Y201" s="41" t="str">
        <f>IF(ISBLANK(Melee!K200),"BLANK",Melee!K200)</f>
        <v>BLANK</v>
      </c>
      <c r="Z201" s="41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41">
        <f>Melee!I201</f>
        <v>0</v>
      </c>
      <c r="C202" s="41" t="str">
        <f>IF(ISBLANK(Melee!J201),"BLANK",Melee!J201)</f>
        <v>BLANK</v>
      </c>
      <c r="D202" s="41" t="str">
        <f>IF(ISBLANK(Melee!K201),"BLANK",Melee!K201)</f>
        <v>BLANK</v>
      </c>
      <c r="E202" s="41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41">
        <f>Melee!H201</f>
        <v>0</v>
      </c>
      <c r="X202" s="41" t="str">
        <f>IF(ISBLANK(Melee!I201),"BLANK",Melee!I201)</f>
        <v>BLANK</v>
      </c>
      <c r="Y202" s="41" t="str">
        <f>IF(ISBLANK(Melee!K201),"BLANK",Melee!K201)</f>
        <v>BLANK</v>
      </c>
      <c r="Z202" s="41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41">
        <f>Melee!I202</f>
        <v>0</v>
      </c>
      <c r="C203" s="41" t="str">
        <f>IF(ISBLANK(Melee!J202),"BLANK",Melee!J202)</f>
        <v>BLANK</v>
      </c>
      <c r="D203" s="41" t="str">
        <f>IF(ISBLANK(Melee!K202),"BLANK",Melee!K202)</f>
        <v>BLANK</v>
      </c>
      <c r="E203" s="41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41">
        <f>Melee!H202</f>
        <v>0</v>
      </c>
      <c r="X203" s="41" t="str">
        <f>IF(ISBLANK(Melee!I202),"BLANK",Melee!I202)</f>
        <v>BLANK</v>
      </c>
      <c r="Y203" s="41" t="str">
        <f>IF(ISBLANK(Melee!K202),"BLANK",Melee!K202)</f>
        <v>BLANK</v>
      </c>
      <c r="Z203" s="41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41">
        <f>Melee!I203</f>
        <v>0</v>
      </c>
      <c r="C204" s="41" t="str">
        <f>IF(ISBLANK(Melee!J203),"BLANK",Melee!J203)</f>
        <v>BLANK</v>
      </c>
      <c r="D204" s="41" t="str">
        <f>IF(ISBLANK(Melee!K203),"BLANK",Melee!K203)</f>
        <v>BLANK</v>
      </c>
      <c r="E204" s="41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41">
        <f>Melee!H203</f>
        <v>0</v>
      </c>
      <c r="X204" s="41" t="str">
        <f>IF(ISBLANK(Melee!I203),"BLANK",Melee!I203)</f>
        <v>BLANK</v>
      </c>
      <c r="Y204" s="41" t="str">
        <f>IF(ISBLANK(Melee!K203),"BLANK",Melee!K203)</f>
        <v>BLANK</v>
      </c>
      <c r="Z204" s="41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41">
        <f>Melee!I204</f>
        <v>0</v>
      </c>
      <c r="C205" s="41" t="str">
        <f>IF(ISBLANK(Melee!J204),"BLANK",Melee!J204)</f>
        <v>BLANK</v>
      </c>
      <c r="D205" s="41" t="str">
        <f>IF(ISBLANK(Melee!K204),"BLANK",Melee!K204)</f>
        <v>BLANK</v>
      </c>
      <c r="E205" s="41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41">
        <f>Melee!H204</f>
        <v>0</v>
      </c>
      <c r="X205" s="41" t="str">
        <f>IF(ISBLANK(Melee!I204),"BLANK",Melee!I204)</f>
        <v>BLANK</v>
      </c>
      <c r="Y205" s="41" t="str">
        <f>IF(ISBLANK(Melee!K204),"BLANK",Melee!K204)</f>
        <v>BLANK</v>
      </c>
      <c r="Z205" s="41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41">
        <f>Melee!I205</f>
        <v>0</v>
      </c>
      <c r="C206" s="41" t="str">
        <f>IF(ISBLANK(Melee!J205),"BLANK",Melee!J205)</f>
        <v>BLANK</v>
      </c>
      <c r="D206" s="41" t="str">
        <f>IF(ISBLANK(Melee!K205),"BLANK",Melee!K205)</f>
        <v>BLANK</v>
      </c>
      <c r="E206" s="41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41">
        <f>Melee!H205</f>
        <v>0</v>
      </c>
      <c r="X206" s="41" t="str">
        <f>IF(ISBLANK(Melee!I205),"BLANK",Melee!I205)</f>
        <v>BLANK</v>
      </c>
      <c r="Y206" s="41" t="str">
        <f>IF(ISBLANK(Melee!K205),"BLANK",Melee!K205)</f>
        <v>BLANK</v>
      </c>
      <c r="Z206" s="41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41">
        <f>Melee!I206</f>
        <v>0</v>
      </c>
      <c r="C207" s="41" t="str">
        <f>IF(ISBLANK(Melee!J206),"BLANK",Melee!J206)</f>
        <v>BLANK</v>
      </c>
      <c r="D207" s="41" t="str">
        <f>IF(ISBLANK(Melee!K206),"BLANK",Melee!K206)</f>
        <v>BLANK</v>
      </c>
      <c r="E207" s="41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41">
        <f>Melee!H206</f>
        <v>0</v>
      </c>
      <c r="X207" s="41" t="str">
        <f>IF(ISBLANK(Melee!I206),"BLANK",Melee!I206)</f>
        <v>BLANK</v>
      </c>
      <c r="Y207" s="41" t="str">
        <f>IF(ISBLANK(Melee!K206),"BLANK",Melee!K206)</f>
        <v>BLANK</v>
      </c>
      <c r="Z207" s="41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41">
        <f>Melee!I207</f>
        <v>0</v>
      </c>
      <c r="C208" s="41" t="str">
        <f>IF(ISBLANK(Melee!J207),"BLANK",Melee!J207)</f>
        <v>BLANK</v>
      </c>
      <c r="D208" s="41" t="str">
        <f>IF(ISBLANK(Melee!K207),"BLANK",Melee!K207)</f>
        <v>BLANK</v>
      </c>
      <c r="E208" s="41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41">
        <f>Melee!H207</f>
        <v>0</v>
      </c>
      <c r="X208" s="41" t="str">
        <f>IF(ISBLANK(Melee!I207),"BLANK",Melee!I207)</f>
        <v>BLANK</v>
      </c>
      <c r="Y208" s="41" t="str">
        <f>IF(ISBLANK(Melee!K207),"BLANK",Melee!K207)</f>
        <v>BLANK</v>
      </c>
      <c r="Z208" s="41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41">
        <f>Melee!I208</f>
        <v>0</v>
      </c>
      <c r="C209" s="41" t="str">
        <f>IF(ISBLANK(Melee!J208),"BLANK",Melee!J208)</f>
        <v>BLANK</v>
      </c>
      <c r="D209" s="41" t="str">
        <f>IF(ISBLANK(Melee!K208),"BLANK",Melee!K208)</f>
        <v>BLANK</v>
      </c>
      <c r="E209" s="41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41">
        <f>Melee!H208</f>
        <v>0</v>
      </c>
      <c r="X209" s="41" t="str">
        <f>IF(ISBLANK(Melee!I208),"BLANK",Melee!I208)</f>
        <v>BLANK</v>
      </c>
      <c r="Y209" s="41" t="str">
        <f>IF(ISBLANK(Melee!K208),"BLANK",Melee!K208)</f>
        <v>BLANK</v>
      </c>
      <c r="Z209" s="41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41">
        <f>Melee!I209</f>
        <v>0</v>
      </c>
      <c r="C210" s="41" t="str">
        <f>IF(ISBLANK(Melee!J209),"BLANK",Melee!J209)</f>
        <v>BLANK</v>
      </c>
      <c r="D210" s="41" t="str">
        <f>IF(ISBLANK(Melee!K209),"BLANK",Melee!K209)</f>
        <v>BLANK</v>
      </c>
      <c r="E210" s="41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41">
        <f>Melee!H209</f>
        <v>0</v>
      </c>
      <c r="X210" s="41" t="str">
        <f>IF(ISBLANK(Melee!I209),"BLANK",Melee!I209)</f>
        <v>BLANK</v>
      </c>
      <c r="Y210" s="41" t="str">
        <f>IF(ISBLANK(Melee!K209),"BLANK",Melee!K209)</f>
        <v>BLANK</v>
      </c>
      <c r="Z210" s="41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41">
        <f>Melee!I210</f>
        <v>0</v>
      </c>
      <c r="C211" s="41" t="str">
        <f>IF(ISBLANK(Melee!J210),"BLANK",Melee!J210)</f>
        <v>BLANK</v>
      </c>
      <c r="D211" s="41" t="str">
        <f>IF(ISBLANK(Melee!K210),"BLANK",Melee!K210)</f>
        <v>BLANK</v>
      </c>
      <c r="E211" s="41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41">
        <f>Melee!H210</f>
        <v>0</v>
      </c>
      <c r="X211" s="41" t="str">
        <f>IF(ISBLANK(Melee!I210),"BLANK",Melee!I210)</f>
        <v>BLANK</v>
      </c>
      <c r="Y211" s="41" t="str">
        <f>IF(ISBLANK(Melee!K210),"BLANK",Melee!K210)</f>
        <v>BLANK</v>
      </c>
      <c r="Z211" s="41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41">
        <f>Melee!I211</f>
        <v>0</v>
      </c>
      <c r="C212" s="41" t="str">
        <f>IF(ISBLANK(Melee!J211),"BLANK",Melee!J211)</f>
        <v>BLANK</v>
      </c>
      <c r="D212" s="41" t="str">
        <f>IF(ISBLANK(Melee!K211),"BLANK",Melee!K211)</f>
        <v>BLANK</v>
      </c>
      <c r="E212" s="41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41">
        <f>Melee!H211</f>
        <v>0</v>
      </c>
      <c r="X212" s="41" t="str">
        <f>IF(ISBLANK(Melee!I211),"BLANK",Melee!I211)</f>
        <v>BLANK</v>
      </c>
      <c r="Y212" s="41" t="str">
        <f>IF(ISBLANK(Melee!K211),"BLANK",Melee!K211)</f>
        <v>BLANK</v>
      </c>
      <c r="Z212" s="41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41">
        <f>Melee!I212</f>
        <v>0</v>
      </c>
      <c r="C213" s="41" t="str">
        <f>IF(ISBLANK(Melee!J212),"BLANK",Melee!J212)</f>
        <v>BLANK</v>
      </c>
      <c r="D213" s="41" t="str">
        <f>IF(ISBLANK(Melee!K212),"BLANK",Melee!K212)</f>
        <v>BLANK</v>
      </c>
      <c r="E213" s="41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41">
        <f>Melee!H212</f>
        <v>0</v>
      </c>
      <c r="X213" s="41" t="str">
        <f>IF(ISBLANK(Melee!I212),"BLANK",Melee!I212)</f>
        <v>BLANK</v>
      </c>
      <c r="Y213" s="41" t="str">
        <f>IF(ISBLANK(Melee!K212),"BLANK",Melee!K212)</f>
        <v>BLANK</v>
      </c>
      <c r="Z213" s="41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41">
        <f>Melee!I213</f>
        <v>0</v>
      </c>
      <c r="C214" s="41" t="str">
        <f>IF(ISBLANK(Melee!J213),"BLANK",Melee!J213)</f>
        <v>BLANK</v>
      </c>
      <c r="D214" s="41" t="str">
        <f>IF(ISBLANK(Melee!K213),"BLANK",Melee!K213)</f>
        <v>BLANK</v>
      </c>
      <c r="E214" s="41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41">
        <f>Melee!H213</f>
        <v>0</v>
      </c>
      <c r="X214" s="41" t="str">
        <f>IF(ISBLANK(Melee!I213),"BLANK",Melee!I213)</f>
        <v>BLANK</v>
      </c>
      <c r="Y214" s="41" t="str">
        <f>IF(ISBLANK(Melee!K213),"BLANK",Melee!K213)</f>
        <v>BLANK</v>
      </c>
      <c r="Z214" s="41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41">
        <f>Melee!I214</f>
        <v>0</v>
      </c>
      <c r="C215" s="41" t="str">
        <f>IF(ISBLANK(Melee!J214),"BLANK",Melee!J214)</f>
        <v>BLANK</v>
      </c>
      <c r="D215" s="41" t="str">
        <f>IF(ISBLANK(Melee!K214),"BLANK",Melee!K214)</f>
        <v>BLANK</v>
      </c>
      <c r="E215" s="41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41">
        <f>Melee!H214</f>
        <v>0</v>
      </c>
      <c r="X215" s="41" t="str">
        <f>IF(ISBLANK(Melee!I214),"BLANK",Melee!I214)</f>
        <v>BLANK</v>
      </c>
      <c r="Y215" s="41" t="str">
        <f>IF(ISBLANK(Melee!K214),"BLANK",Melee!K214)</f>
        <v>BLANK</v>
      </c>
      <c r="Z215" s="41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41">
        <f>Melee!I215</f>
        <v>0</v>
      </c>
      <c r="C216" s="41" t="str">
        <f>IF(ISBLANK(Melee!J215),"BLANK",Melee!J215)</f>
        <v>BLANK</v>
      </c>
      <c r="D216" s="41" t="str">
        <f>IF(ISBLANK(Melee!K215),"BLANK",Melee!K215)</f>
        <v>BLANK</v>
      </c>
      <c r="E216" s="41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41">
        <f>Melee!H215</f>
        <v>0</v>
      </c>
      <c r="X216" s="41" t="str">
        <f>IF(ISBLANK(Melee!I215),"BLANK",Melee!I215)</f>
        <v>BLANK</v>
      </c>
      <c r="Y216" s="41" t="str">
        <f>IF(ISBLANK(Melee!K215),"BLANK",Melee!K215)</f>
        <v>BLANK</v>
      </c>
      <c r="Z216" s="41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41">
        <f>Melee!I216</f>
        <v>0</v>
      </c>
      <c r="C217" s="41" t="str">
        <f>IF(ISBLANK(Melee!J216),"BLANK",Melee!J216)</f>
        <v>BLANK</v>
      </c>
      <c r="D217" s="41" t="str">
        <f>IF(ISBLANK(Melee!K216),"BLANK",Melee!K216)</f>
        <v>BLANK</v>
      </c>
      <c r="E217" s="41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41">
        <f>Melee!H216</f>
        <v>0</v>
      </c>
      <c r="X217" s="41" t="str">
        <f>IF(ISBLANK(Melee!I216),"BLANK",Melee!I216)</f>
        <v>BLANK</v>
      </c>
      <c r="Y217" s="41" t="str">
        <f>IF(ISBLANK(Melee!K216),"BLANK",Melee!K216)</f>
        <v>BLANK</v>
      </c>
      <c r="Z217" s="41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41">
        <f>Melee!I217</f>
        <v>0</v>
      </c>
      <c r="C218" s="41" t="str">
        <f>IF(ISBLANK(Melee!J217),"BLANK",Melee!J217)</f>
        <v>BLANK</v>
      </c>
      <c r="D218" s="41" t="str">
        <f>IF(ISBLANK(Melee!K217),"BLANK",Melee!K217)</f>
        <v>BLANK</v>
      </c>
      <c r="E218" s="41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41">
        <f>Melee!H217</f>
        <v>0</v>
      </c>
      <c r="X218" s="41" t="str">
        <f>IF(ISBLANK(Melee!I217),"BLANK",Melee!I217)</f>
        <v>BLANK</v>
      </c>
      <c r="Y218" s="41" t="str">
        <f>IF(ISBLANK(Melee!K217),"BLANK",Melee!K217)</f>
        <v>BLANK</v>
      </c>
      <c r="Z218" s="41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41">
        <f>Melee!I218</f>
        <v>0</v>
      </c>
      <c r="C219" s="41" t="str">
        <f>IF(ISBLANK(Melee!J218),"BLANK",Melee!J218)</f>
        <v>BLANK</v>
      </c>
      <c r="D219" s="41" t="str">
        <f>IF(ISBLANK(Melee!K218),"BLANK",Melee!K218)</f>
        <v>BLANK</v>
      </c>
      <c r="E219" s="41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41">
        <f>Melee!H218</f>
        <v>0</v>
      </c>
      <c r="X219" s="41" t="str">
        <f>IF(ISBLANK(Melee!I218),"BLANK",Melee!I218)</f>
        <v>BLANK</v>
      </c>
      <c r="Y219" s="41" t="str">
        <f>IF(ISBLANK(Melee!K218),"BLANK",Melee!K218)</f>
        <v>BLANK</v>
      </c>
      <c r="Z219" s="41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41">
        <f>Melee!I219</f>
        <v>0</v>
      </c>
      <c r="C220" s="41" t="str">
        <f>IF(ISBLANK(Melee!J219),"BLANK",Melee!J219)</f>
        <v>BLANK</v>
      </c>
      <c r="D220" s="41" t="str">
        <f>IF(ISBLANK(Melee!K219),"BLANK",Melee!K219)</f>
        <v>BLANK</v>
      </c>
      <c r="E220" s="41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41">
        <f>Melee!H219</f>
        <v>0</v>
      </c>
      <c r="X220" s="41" t="str">
        <f>IF(ISBLANK(Melee!I219),"BLANK",Melee!I219)</f>
        <v>BLANK</v>
      </c>
      <c r="Y220" s="41" t="str">
        <f>IF(ISBLANK(Melee!K219),"BLANK",Melee!K219)</f>
        <v>BLANK</v>
      </c>
      <c r="Z220" s="41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41">
        <f>Melee!I220</f>
        <v>0</v>
      </c>
      <c r="C221" s="41" t="str">
        <f>IF(ISBLANK(Melee!J220),"BLANK",Melee!J220)</f>
        <v>BLANK</v>
      </c>
      <c r="D221" s="41" t="str">
        <f>IF(ISBLANK(Melee!K220),"BLANK",Melee!K220)</f>
        <v>BLANK</v>
      </c>
      <c r="E221" s="41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41">
        <f>Melee!H220</f>
        <v>0</v>
      </c>
      <c r="X221" s="41" t="str">
        <f>IF(ISBLANK(Melee!I220),"BLANK",Melee!I220)</f>
        <v>BLANK</v>
      </c>
      <c r="Y221" s="41" t="str">
        <f>IF(ISBLANK(Melee!K220),"BLANK",Melee!K220)</f>
        <v>BLANK</v>
      </c>
      <c r="Z221" s="41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41">
        <f>Melee!I221</f>
        <v>0</v>
      </c>
      <c r="C222" s="41" t="str">
        <f>IF(ISBLANK(Melee!J221),"BLANK",Melee!J221)</f>
        <v>BLANK</v>
      </c>
      <c r="D222" s="41" t="str">
        <f>IF(ISBLANK(Melee!K221),"BLANK",Melee!K221)</f>
        <v>BLANK</v>
      </c>
      <c r="E222" s="41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41">
        <f>Melee!H221</f>
        <v>0</v>
      </c>
      <c r="X222" s="41" t="str">
        <f>IF(ISBLANK(Melee!I221),"BLANK",Melee!I221)</f>
        <v>BLANK</v>
      </c>
      <c r="Y222" s="41" t="str">
        <f>IF(ISBLANK(Melee!K221),"BLANK",Melee!K221)</f>
        <v>BLANK</v>
      </c>
      <c r="Z222" s="41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41">
        <f>Melee!I222</f>
        <v>0</v>
      </c>
      <c r="C223" s="41" t="str">
        <f>IF(ISBLANK(Melee!J222),"BLANK",Melee!J222)</f>
        <v>BLANK</v>
      </c>
      <c r="D223" s="41" t="str">
        <f>IF(ISBLANK(Melee!K222),"BLANK",Melee!K222)</f>
        <v>BLANK</v>
      </c>
      <c r="E223" s="41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41">
        <f>Melee!H222</f>
        <v>0</v>
      </c>
      <c r="X223" s="41" t="str">
        <f>IF(ISBLANK(Melee!I222),"BLANK",Melee!I222)</f>
        <v>BLANK</v>
      </c>
      <c r="Y223" s="41" t="str">
        <f>IF(ISBLANK(Melee!K222),"BLANK",Melee!K222)</f>
        <v>BLANK</v>
      </c>
      <c r="Z223" s="41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41">
        <f>Melee!I223</f>
        <v>0</v>
      </c>
      <c r="C224" s="41" t="str">
        <f>IF(ISBLANK(Melee!J223),"BLANK",Melee!J223)</f>
        <v>BLANK</v>
      </c>
      <c r="D224" s="41" t="str">
        <f>IF(ISBLANK(Melee!K223),"BLANK",Melee!K223)</f>
        <v>BLANK</v>
      </c>
      <c r="E224" s="41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41">
        <f>Melee!H223</f>
        <v>0</v>
      </c>
      <c r="X224" s="41" t="str">
        <f>IF(ISBLANK(Melee!I223),"BLANK",Melee!I223)</f>
        <v>BLANK</v>
      </c>
      <c r="Y224" s="41" t="str">
        <f>IF(ISBLANK(Melee!K223),"BLANK",Melee!K223)</f>
        <v>BLANK</v>
      </c>
      <c r="Z224" s="41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41">
        <f>Melee!I224</f>
        <v>0</v>
      </c>
      <c r="C225" s="41" t="str">
        <f>IF(ISBLANK(Melee!J224),"BLANK",Melee!J224)</f>
        <v>BLANK</v>
      </c>
      <c r="D225" s="41" t="str">
        <f>IF(ISBLANK(Melee!K224),"BLANK",Melee!K224)</f>
        <v>BLANK</v>
      </c>
      <c r="E225" s="41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41">
        <f>Melee!H224</f>
        <v>0</v>
      </c>
      <c r="X225" s="41" t="str">
        <f>IF(ISBLANK(Melee!I224),"BLANK",Melee!I224)</f>
        <v>BLANK</v>
      </c>
      <c r="Y225" s="41" t="str">
        <f>IF(ISBLANK(Melee!K224),"BLANK",Melee!K224)</f>
        <v>BLANK</v>
      </c>
      <c r="Z225" s="41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41">
        <f>Melee!I225</f>
        <v>0</v>
      </c>
      <c r="C226" s="41" t="str">
        <f>IF(ISBLANK(Melee!J225),"BLANK",Melee!J225)</f>
        <v>BLANK</v>
      </c>
      <c r="D226" s="41" t="str">
        <f>IF(ISBLANK(Melee!K225),"BLANK",Melee!K225)</f>
        <v>BLANK</v>
      </c>
      <c r="E226" s="41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41">
        <f>Melee!H225</f>
        <v>0</v>
      </c>
      <c r="X226" s="41" t="str">
        <f>IF(ISBLANK(Melee!I225),"BLANK",Melee!I225)</f>
        <v>BLANK</v>
      </c>
      <c r="Y226" s="41" t="str">
        <f>IF(ISBLANK(Melee!K225),"BLANK",Melee!K225)</f>
        <v>BLANK</v>
      </c>
      <c r="Z226" s="41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41">
        <f>Melee!I226</f>
        <v>0</v>
      </c>
      <c r="C227" s="41" t="str">
        <f>IF(ISBLANK(Melee!J226),"BLANK",Melee!J226)</f>
        <v>BLANK</v>
      </c>
      <c r="D227" s="41" t="str">
        <f>IF(ISBLANK(Melee!K226),"BLANK",Melee!K226)</f>
        <v>BLANK</v>
      </c>
      <c r="E227" s="41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41">
        <f>Melee!H226</f>
        <v>0</v>
      </c>
      <c r="X227" s="41" t="str">
        <f>IF(ISBLANK(Melee!I226),"BLANK",Melee!I226)</f>
        <v>BLANK</v>
      </c>
      <c r="Y227" s="41" t="str">
        <f>IF(ISBLANK(Melee!K226),"BLANK",Melee!K226)</f>
        <v>BLANK</v>
      </c>
      <c r="Z227" s="41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41">
        <f>Melee!I227</f>
        <v>0</v>
      </c>
      <c r="C228" s="41" t="str">
        <f>IF(ISBLANK(Melee!J227),"BLANK",Melee!J227)</f>
        <v>BLANK</v>
      </c>
      <c r="D228" s="41" t="str">
        <f>IF(ISBLANK(Melee!K227),"BLANK",Melee!K227)</f>
        <v>BLANK</v>
      </c>
      <c r="E228" s="41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41">
        <f>Melee!H227</f>
        <v>0</v>
      </c>
      <c r="X228" s="41" t="str">
        <f>IF(ISBLANK(Melee!I227),"BLANK",Melee!I227)</f>
        <v>BLANK</v>
      </c>
      <c r="Y228" s="41" t="str">
        <f>IF(ISBLANK(Melee!K227),"BLANK",Melee!K227)</f>
        <v>BLANK</v>
      </c>
      <c r="Z228" s="41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41">
        <f>Melee!I228</f>
        <v>0</v>
      </c>
      <c r="C229" s="41" t="str">
        <f>IF(ISBLANK(Melee!J228),"BLANK",Melee!J228)</f>
        <v>BLANK</v>
      </c>
      <c r="D229" s="41" t="str">
        <f>IF(ISBLANK(Melee!K228),"BLANK",Melee!K228)</f>
        <v>BLANK</v>
      </c>
      <c r="E229" s="41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41">
        <f>Melee!H228</f>
        <v>0</v>
      </c>
      <c r="X229" s="41" t="str">
        <f>IF(ISBLANK(Melee!I228),"BLANK",Melee!I228)</f>
        <v>BLANK</v>
      </c>
      <c r="Y229" s="41" t="str">
        <f>IF(ISBLANK(Melee!K228),"BLANK",Melee!K228)</f>
        <v>BLANK</v>
      </c>
      <c r="Z229" s="41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41">
        <f>Melee!I229</f>
        <v>0</v>
      </c>
      <c r="C230" s="41" t="str">
        <f>IF(ISBLANK(Melee!J229),"BLANK",Melee!J229)</f>
        <v>BLANK</v>
      </c>
      <c r="D230" s="41" t="str">
        <f>IF(ISBLANK(Melee!K229),"BLANK",Melee!K229)</f>
        <v>BLANK</v>
      </c>
      <c r="E230" s="41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41">
        <f>Melee!H229</f>
        <v>0</v>
      </c>
      <c r="X230" s="41" t="str">
        <f>IF(ISBLANK(Melee!I229),"BLANK",Melee!I229)</f>
        <v>BLANK</v>
      </c>
      <c r="Y230" s="41" t="str">
        <f>IF(ISBLANK(Melee!K229),"BLANK",Melee!K229)</f>
        <v>BLANK</v>
      </c>
      <c r="Z230" s="41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41">
        <f>Melee!I230</f>
        <v>0</v>
      </c>
      <c r="C231" s="41" t="str">
        <f>IF(ISBLANK(Melee!J230),"BLANK",Melee!J230)</f>
        <v>BLANK</v>
      </c>
      <c r="D231" s="41" t="str">
        <f>IF(ISBLANK(Melee!K230),"BLANK",Melee!K230)</f>
        <v>BLANK</v>
      </c>
      <c r="E231" s="41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41">
        <f>Melee!H230</f>
        <v>0</v>
      </c>
      <c r="X231" s="41" t="str">
        <f>IF(ISBLANK(Melee!I230),"BLANK",Melee!I230)</f>
        <v>BLANK</v>
      </c>
      <c r="Y231" s="41" t="str">
        <f>IF(ISBLANK(Melee!K230),"BLANK",Melee!K230)</f>
        <v>BLANK</v>
      </c>
      <c r="Z231" s="41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41">
        <f>Melee!I231</f>
        <v>0</v>
      </c>
      <c r="C232" s="41" t="str">
        <f>IF(ISBLANK(Melee!J231),"BLANK",Melee!J231)</f>
        <v>BLANK</v>
      </c>
      <c r="D232" s="41" t="str">
        <f>IF(ISBLANK(Melee!K231),"BLANK",Melee!K231)</f>
        <v>BLANK</v>
      </c>
      <c r="E232" s="41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41">
        <f>Melee!H231</f>
        <v>0</v>
      </c>
      <c r="X232" s="41" t="str">
        <f>IF(ISBLANK(Melee!I231),"BLANK",Melee!I231)</f>
        <v>BLANK</v>
      </c>
      <c r="Y232" s="41" t="str">
        <f>IF(ISBLANK(Melee!K231),"BLANK",Melee!K231)</f>
        <v>BLANK</v>
      </c>
      <c r="Z232" s="41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41">
        <f>Melee!I232</f>
        <v>0</v>
      </c>
      <c r="C233" s="41" t="str">
        <f>IF(ISBLANK(Melee!J232),"BLANK",Melee!J232)</f>
        <v>BLANK</v>
      </c>
      <c r="D233" s="41" t="str">
        <f>IF(ISBLANK(Melee!K232),"BLANK",Melee!K232)</f>
        <v>BLANK</v>
      </c>
      <c r="E233" s="41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41">
        <f>Melee!H232</f>
        <v>0</v>
      </c>
      <c r="X233" s="41" t="str">
        <f>IF(ISBLANK(Melee!I232),"BLANK",Melee!I232)</f>
        <v>BLANK</v>
      </c>
      <c r="Y233" s="41" t="str">
        <f>IF(ISBLANK(Melee!K232),"BLANK",Melee!K232)</f>
        <v>BLANK</v>
      </c>
      <c r="Z233" s="41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41">
        <f>Melee!I233</f>
        <v>0</v>
      </c>
      <c r="C234" s="41" t="str">
        <f>IF(ISBLANK(Melee!J233),"BLANK",Melee!J233)</f>
        <v>BLANK</v>
      </c>
      <c r="D234" s="41" t="str">
        <f>IF(ISBLANK(Melee!K233),"BLANK",Melee!K233)</f>
        <v>BLANK</v>
      </c>
      <c r="E234" s="41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41">
        <f>Melee!H233</f>
        <v>0</v>
      </c>
      <c r="X234" s="41" t="str">
        <f>IF(ISBLANK(Melee!I233),"BLANK",Melee!I233)</f>
        <v>BLANK</v>
      </c>
      <c r="Y234" s="41" t="str">
        <f>IF(ISBLANK(Melee!K233),"BLANK",Melee!K233)</f>
        <v>BLANK</v>
      </c>
      <c r="Z234" s="41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41">
        <f>Melee!I234</f>
        <v>0</v>
      </c>
      <c r="C235" s="41" t="str">
        <f>IF(ISBLANK(Melee!J234),"BLANK",Melee!J234)</f>
        <v>BLANK</v>
      </c>
      <c r="D235" s="41" t="str">
        <f>IF(ISBLANK(Melee!K234),"BLANK",Melee!K234)</f>
        <v>BLANK</v>
      </c>
      <c r="E235" s="41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41">
        <f>Melee!H234</f>
        <v>0</v>
      </c>
      <c r="X235" s="41" t="str">
        <f>IF(ISBLANK(Melee!I234),"BLANK",Melee!I234)</f>
        <v>BLANK</v>
      </c>
      <c r="Y235" s="41" t="str">
        <f>IF(ISBLANK(Melee!K234),"BLANK",Melee!K234)</f>
        <v>BLANK</v>
      </c>
      <c r="Z235" s="41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41">
        <f>Melee!I235</f>
        <v>0</v>
      </c>
      <c r="C236" s="41" t="str">
        <f>IF(ISBLANK(Melee!J235),"BLANK",Melee!J235)</f>
        <v>BLANK</v>
      </c>
      <c r="D236" s="41" t="str">
        <f>IF(ISBLANK(Melee!K235),"BLANK",Melee!K235)</f>
        <v>BLANK</v>
      </c>
      <c r="E236" s="41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41">
        <f>Melee!H235</f>
        <v>0</v>
      </c>
      <c r="X236" s="41" t="str">
        <f>IF(ISBLANK(Melee!I235),"BLANK",Melee!I235)</f>
        <v>BLANK</v>
      </c>
      <c r="Y236" s="41" t="str">
        <f>IF(ISBLANK(Melee!K235),"BLANK",Melee!K235)</f>
        <v>BLANK</v>
      </c>
      <c r="Z236" s="41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41">
        <f>Melee!I236</f>
        <v>0</v>
      </c>
      <c r="C237" s="41" t="str">
        <f>IF(ISBLANK(Melee!J236),"BLANK",Melee!J236)</f>
        <v>BLANK</v>
      </c>
      <c r="D237" s="41" t="str">
        <f>IF(ISBLANK(Melee!K236),"BLANK",Melee!K236)</f>
        <v>BLANK</v>
      </c>
      <c r="E237" s="41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41">
        <f>Melee!H236</f>
        <v>0</v>
      </c>
      <c r="X237" s="41" t="str">
        <f>IF(ISBLANK(Melee!I236),"BLANK",Melee!I236)</f>
        <v>BLANK</v>
      </c>
      <c r="Y237" s="41" t="str">
        <f>IF(ISBLANK(Melee!K236),"BLANK",Melee!K236)</f>
        <v>BLANK</v>
      </c>
      <c r="Z237" s="41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41">
        <f>Melee!I237</f>
        <v>0</v>
      </c>
      <c r="C238" s="41" t="str">
        <f>IF(ISBLANK(Melee!J237),"BLANK",Melee!J237)</f>
        <v>BLANK</v>
      </c>
      <c r="D238" s="41" t="str">
        <f>IF(ISBLANK(Melee!K237),"BLANK",Melee!K237)</f>
        <v>BLANK</v>
      </c>
      <c r="E238" s="41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41">
        <f>Melee!H237</f>
        <v>0</v>
      </c>
      <c r="X238" s="41" t="str">
        <f>IF(ISBLANK(Melee!I237),"BLANK",Melee!I237)</f>
        <v>BLANK</v>
      </c>
      <c r="Y238" s="41" t="str">
        <f>IF(ISBLANK(Melee!K237),"BLANK",Melee!K237)</f>
        <v>BLANK</v>
      </c>
      <c r="Z238" s="41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41">
        <f>Melee!I238</f>
        <v>0</v>
      </c>
      <c r="C239" s="41" t="str">
        <f>IF(ISBLANK(Melee!J238),"BLANK",Melee!J238)</f>
        <v>BLANK</v>
      </c>
      <c r="D239" s="41" t="str">
        <f>IF(ISBLANK(Melee!K238),"BLANK",Melee!K238)</f>
        <v>BLANK</v>
      </c>
      <c r="E239" s="41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41">
        <f>Melee!H238</f>
        <v>0</v>
      </c>
      <c r="X239" s="41" t="str">
        <f>IF(ISBLANK(Melee!I238),"BLANK",Melee!I238)</f>
        <v>BLANK</v>
      </c>
      <c r="Y239" s="41" t="str">
        <f>IF(ISBLANK(Melee!K238),"BLANK",Melee!K238)</f>
        <v>BLANK</v>
      </c>
      <c r="Z239" s="41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41">
        <f>Melee!I239</f>
        <v>0</v>
      </c>
      <c r="C240" s="41" t="str">
        <f>IF(ISBLANK(Melee!J239),"BLANK",Melee!J239)</f>
        <v>BLANK</v>
      </c>
      <c r="D240" s="41" t="str">
        <f>IF(ISBLANK(Melee!K239),"BLANK",Melee!K239)</f>
        <v>BLANK</v>
      </c>
      <c r="E240" s="41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41">
        <f>Melee!H239</f>
        <v>0</v>
      </c>
      <c r="X240" s="41" t="str">
        <f>IF(ISBLANK(Melee!I239),"BLANK",Melee!I239)</f>
        <v>BLANK</v>
      </c>
      <c r="Y240" s="41" t="str">
        <f>IF(ISBLANK(Melee!K239),"BLANK",Melee!K239)</f>
        <v>BLANK</v>
      </c>
      <c r="Z240" s="41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41">
        <f>Melee!I240</f>
        <v>0</v>
      </c>
      <c r="C241" s="41" t="str">
        <f>IF(ISBLANK(Melee!J240),"BLANK",Melee!J240)</f>
        <v>BLANK</v>
      </c>
      <c r="D241" s="41" t="str">
        <f>IF(ISBLANK(Melee!K240),"BLANK",Melee!K240)</f>
        <v>BLANK</v>
      </c>
      <c r="E241" s="41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41">
        <f>Melee!H240</f>
        <v>0</v>
      </c>
      <c r="X241" s="41" t="str">
        <f>IF(ISBLANK(Melee!I240),"BLANK",Melee!I240)</f>
        <v>BLANK</v>
      </c>
      <c r="Y241" s="41" t="str">
        <f>IF(ISBLANK(Melee!K240),"BLANK",Melee!K240)</f>
        <v>BLANK</v>
      </c>
      <c r="Z241" s="41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41">
        <f>Melee!I241</f>
        <v>0</v>
      </c>
      <c r="C242" s="41" t="str">
        <f>IF(ISBLANK(Melee!J241),"BLANK",Melee!J241)</f>
        <v>BLANK</v>
      </c>
      <c r="D242" s="41" t="str">
        <f>IF(ISBLANK(Melee!K241),"BLANK",Melee!K241)</f>
        <v>BLANK</v>
      </c>
      <c r="E242" s="41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41">
        <f>Melee!H241</f>
        <v>0</v>
      </c>
      <c r="X242" s="41" t="str">
        <f>IF(ISBLANK(Melee!I241),"BLANK",Melee!I241)</f>
        <v>BLANK</v>
      </c>
      <c r="Y242" s="41" t="str">
        <f>IF(ISBLANK(Melee!K241),"BLANK",Melee!K241)</f>
        <v>BLANK</v>
      </c>
      <c r="Z242" s="41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C9" sqref="C9"/>
    </sheetView>
  </sheetViews>
  <sheetFormatPr defaultRowHeight="15"/>
  <sheetData>
    <row r="2" spans="2:2">
      <c r="B2" t="s">
        <v>272</v>
      </c>
    </row>
    <row r="3" spans="2:2">
      <c r="B3" t="s">
        <v>269</v>
      </c>
    </row>
    <row r="4" spans="2:2">
      <c r="B4" t="s">
        <v>270</v>
      </c>
    </row>
    <row r="5" spans="2:2">
      <c r="B5" t="s">
        <v>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A30" sqref="A3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0" customWidth="1"/>
    <col min="12" max="12" width="12" customWidth="1"/>
    <col min="13" max="13" width="8.85546875" customWidth="1"/>
    <col min="14" max="14" width="11.1406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75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293</v>
      </c>
      <c r="W2">
        <v>82.822000000000003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79</v>
      </c>
      <c r="U3" s="16" t="s">
        <v>80</v>
      </c>
      <c r="V3" s="21" t="s">
        <v>92</v>
      </c>
      <c r="W3" s="21" t="s">
        <v>288</v>
      </c>
    </row>
    <row r="4" spans="1:23" ht="15.75" thickTop="1">
      <c r="A4" s="6" t="s">
        <v>42</v>
      </c>
      <c r="B4" s="11" t="s">
        <v>40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/>
      <c r="V4" s="22"/>
      <c r="W4" s="22">
        <v>135</v>
      </c>
    </row>
    <row r="5" spans="1:23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  <c r="T5" s="19"/>
      <c r="U5" s="20"/>
      <c r="V5" s="23"/>
      <c r="W5" s="23"/>
    </row>
    <row r="6" spans="1:23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  <c r="T6" s="17"/>
      <c r="U6" s="18"/>
      <c r="V6" s="22"/>
      <c r="W6" s="22"/>
    </row>
    <row r="7" spans="1:23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  <c r="T7" s="19"/>
      <c r="U7" s="20"/>
      <c r="V7" s="23"/>
      <c r="W7" s="23"/>
    </row>
    <row r="8" spans="1:23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  <c r="T8" s="17"/>
      <c r="U8" s="18"/>
      <c r="V8" s="22"/>
      <c r="W8" s="22"/>
    </row>
    <row r="9" spans="1:23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  <c r="T9" s="19"/>
      <c r="U9" s="20"/>
      <c r="V9" s="23"/>
      <c r="W9" s="23"/>
    </row>
    <row r="10" spans="1:23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22"/>
      <c r="W10" s="22"/>
    </row>
    <row r="11" spans="1:23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23"/>
      <c r="W11" s="23"/>
    </row>
    <row r="12" spans="1:23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22"/>
      <c r="W12" s="22"/>
    </row>
    <row r="13" spans="1:23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23"/>
      <c r="W13" s="23"/>
    </row>
    <row r="14" spans="1:23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22"/>
      <c r="W14" s="22"/>
    </row>
    <row r="15" spans="1:23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23"/>
      <c r="W15" s="23"/>
    </row>
    <row r="16" spans="1:23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22"/>
      <c r="W16" s="22"/>
    </row>
    <row r="17" spans="1:23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23"/>
      <c r="W17" s="23"/>
    </row>
    <row r="18" spans="1:23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22"/>
      <c r="W18" s="22"/>
    </row>
    <row r="19" spans="1:23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23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81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P5" sqref="P5:S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84</v>
      </c>
      <c r="U1" t="s">
        <v>291</v>
      </c>
      <c r="W1">
        <v>137.065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T2" t="s">
        <v>292</v>
      </c>
      <c r="W2">
        <v>134.14599999999999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79</v>
      </c>
      <c r="U3" s="16" t="s">
        <v>80</v>
      </c>
      <c r="V3" s="21" t="s">
        <v>92</v>
      </c>
      <c r="W3" s="21" t="s">
        <v>288</v>
      </c>
    </row>
    <row r="4" spans="1:23" ht="15.75" thickTop="1">
      <c r="A4" s="6" t="s">
        <v>2</v>
      </c>
      <c r="B4" s="11" t="s">
        <v>40</v>
      </c>
      <c r="C4" s="2">
        <f>SUM(((Table16[[#This Row],[Avg DPS]]*(Table16[[#This Row],[Range]]))+(Table16[[#This Row],[Avg 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/>
      <c r="V4" s="24" t="s">
        <v>93</v>
      </c>
      <c r="W4" s="24">
        <v>355</v>
      </c>
    </row>
    <row r="5" spans="1:23">
      <c r="A5" s="6" t="s">
        <v>28</v>
      </c>
      <c r="B5" s="11" t="s">
        <v>40</v>
      </c>
      <c r="C5" s="2">
        <f>SUM(((Table16[[#This Row],[Avg DPS]]*(Table16[[#This Row],[Range]]))+(Table16[[#This Row],[Avg DPS]]*Table16[[#This Row],[Arm Pen (%)]]))/100)</f>
        <v>1.6313523162160806</v>
      </c>
      <c r="D5" s="3">
        <f>SUM(Table16[[#This Row],[DPS]]*Table16[[#This Row],[Avg Accuracy]])</f>
        <v>5.6448177031698297</v>
      </c>
      <c r="E5" s="2">
        <f>SUM((Table16[[#This Row],[Damage]]*Table16[[#This Row],[Burst]])/(Table16[[#This Row],[Ranged Cooldown]]+Table16[[#This Row],[Warm-up]]+(Table16[[#This Row],[Burst Time]]*(Table16[[#This Row],[Burst]]-1))))</f>
        <v>11.014278445209424</v>
      </c>
      <c r="F5">
        <v>19.899999999999999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512.29</v>
      </c>
      <c r="O5" s="2">
        <f>60/N5</f>
        <v>0.11712116184192548</v>
      </c>
      <c r="P5">
        <v>0.9</v>
      </c>
      <c r="Q5">
        <v>0.65</v>
      </c>
      <c r="R5">
        <v>0.35</v>
      </c>
      <c r="S5">
        <v>0.15</v>
      </c>
      <c r="T5" s="19"/>
      <c r="U5" s="20"/>
      <c r="V5" s="25" t="s">
        <v>93</v>
      </c>
      <c r="W5" s="25">
        <v>220</v>
      </c>
    </row>
    <row r="6" spans="1:23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/>
      <c r="V6" s="24" t="s">
        <v>93</v>
      </c>
      <c r="W6" s="24"/>
    </row>
    <row r="7" spans="1:23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20"/>
      <c r="V7" s="25" t="s">
        <v>94</v>
      </c>
      <c r="W7" s="25"/>
    </row>
    <row r="8" spans="1:23">
      <c r="A8" s="4" t="s">
        <v>146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/>
      <c r="U8" s="18"/>
      <c r="V8" s="24" t="s">
        <v>94</v>
      </c>
      <c r="W8" s="24"/>
    </row>
    <row r="9" spans="1:23">
      <c r="A9" s="4" t="s">
        <v>26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/>
      <c r="U9" s="20"/>
      <c r="V9" s="25" t="s">
        <v>94</v>
      </c>
      <c r="W9" s="25"/>
    </row>
    <row r="10" spans="1:23" s="4" customFormat="1">
      <c r="A10" s="1" t="s">
        <v>65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/>
      <c r="U10" s="18"/>
      <c r="V10" s="24" t="s">
        <v>93</v>
      </c>
      <c r="W10" s="24"/>
    </row>
    <row r="11" spans="1:23">
      <c r="A11" s="4" t="s">
        <v>88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/>
      <c r="U11" s="20"/>
      <c r="V11" s="25" t="s">
        <v>94</v>
      </c>
      <c r="W11" s="25"/>
    </row>
    <row r="12" spans="1:23">
      <c r="A12" t="s">
        <v>145</v>
      </c>
      <c r="B12" s="12">
        <v>1</v>
      </c>
      <c r="C12" s="2">
        <f>SUM(((Table16[[#This Row],[Avg DPS]]*(Table16[[#This Row],[Range]]))+(Table16[[#This Row],[Avg 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4" t="s">
        <v>94</v>
      </c>
      <c r="W12" s="24"/>
    </row>
    <row r="13" spans="1:23">
      <c r="A13" t="s">
        <v>89</v>
      </c>
      <c r="B13" s="12">
        <v>1</v>
      </c>
      <c r="C13" s="2">
        <f>SUM(((Table16[[#This Row],[Avg DPS]]*(Table16[[#This Row],[Range]]))+(Table16[[#This Row],[Avg 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5" t="s">
        <v>94</v>
      </c>
      <c r="W13" s="25"/>
    </row>
    <row r="14" spans="1:23">
      <c r="A14" t="s">
        <v>142</v>
      </c>
      <c r="B14" s="12">
        <v>1</v>
      </c>
      <c r="C14" s="2">
        <f>SUM(((Table16[[#This Row],[Avg DPS]]*(Table16[[#This Row],[Range]]))+(Table16[[#This Row],[Avg 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/>
      <c r="V14" s="24" t="s">
        <v>94</v>
      </c>
      <c r="W14" s="24"/>
    </row>
    <row r="15" spans="1:23">
      <c r="A15" t="s">
        <v>160</v>
      </c>
      <c r="B15" s="12">
        <v>1</v>
      </c>
      <c r="C15" s="2">
        <f>SUM(((Table16[[#This Row],[Avg DPS]]*(Table16[[#This Row],[Range]]))+(Table16[[#This Row],[Avg DPS]]*Table16[[#This Row],[Arm Pen (%)]]))/100)</f>
        <v>1.7575593749999998</v>
      </c>
      <c r="D15" s="3">
        <f>SUM(Table16[[#This Row],[DPS]]*Table16[[#This Row],[Avg Accuracy]])</f>
        <v>5.8781249999999998</v>
      </c>
      <c r="E15" s="2">
        <f>SUM((Table16[[#This Row],[Damage]]*Table16[[#This Row],[Burst]])/(Table16[[#This Row],[Ranged Cooldown]]+Table16[[#This Row],[Warm-up]]+(Table16[[#This Row],[Burst Time]]*(Table16[[#This Row],[Burst]]-1))))</f>
        <v>11.25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0.52249999999999996</v>
      </c>
      <c r="H15">
        <v>7</v>
      </c>
      <c r="I15">
        <v>0.5</v>
      </c>
      <c r="J15">
        <v>10</v>
      </c>
      <c r="K15">
        <v>3</v>
      </c>
      <c r="L15">
        <v>1</v>
      </c>
      <c r="M15">
        <v>0.6</v>
      </c>
      <c r="N15">
        <v>450</v>
      </c>
      <c r="O15" s="2">
        <f t="shared" si="1"/>
        <v>0.13333333333333333</v>
      </c>
      <c r="P15" s="4">
        <v>0.92</v>
      </c>
      <c r="Q15" s="4">
        <v>0.73</v>
      </c>
      <c r="R15" s="4">
        <v>0.33</v>
      </c>
      <c r="S15" s="4">
        <v>0.11</v>
      </c>
      <c r="T15" s="19">
        <v>45</v>
      </c>
      <c r="U15" s="20">
        <v>2.6</v>
      </c>
      <c r="V15" s="25" t="s">
        <v>94</v>
      </c>
      <c r="W15" s="25"/>
    </row>
    <row r="16" spans="1:23">
      <c r="A16" t="s">
        <v>275</v>
      </c>
      <c r="B16" s="12">
        <v>2</v>
      </c>
      <c r="C16" s="2">
        <f>SUM(((Table16[[#This Row],[Avg DPS]]*(Table16[[#This Row],[Range]]))+(Table16[[#This Row],[Avg DPS]]*Table16[[#This Row],[Arm Pen (%)]]))/100)</f>
        <v>1.7033115671641788</v>
      </c>
      <c r="D16" s="3">
        <f>SUM(Table16[[#This Row],[DPS]]*Table16[[#This Row],[Avg Accuracy]])</f>
        <v>5.1772388059701484</v>
      </c>
      <c r="E16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6">
        <v>20.9</v>
      </c>
      <c r="G16" s="2">
        <f>SUM((Table16[[#This Row],[Accuracy (Close)]]+Table16[[#This Row],[Accuracy (Short)]]+Table16[[#This Row],[Accuracy (Medium)]]+Table16[[#This Row],[Accuracy (Long)]])/4)</f>
        <v>0.46249999999999997</v>
      </c>
      <c r="H16">
        <v>10</v>
      </c>
      <c r="I16">
        <v>0.5</v>
      </c>
      <c r="J16">
        <v>12</v>
      </c>
      <c r="K16">
        <v>3</v>
      </c>
      <c r="L16">
        <v>1.5</v>
      </c>
      <c r="M16">
        <v>0.78</v>
      </c>
      <c r="N16">
        <v>300</v>
      </c>
      <c r="O16" s="2">
        <f t="shared" si="1"/>
        <v>0.2</v>
      </c>
      <c r="P16">
        <v>0.83</v>
      </c>
      <c r="Q16">
        <v>0.57999999999999996</v>
      </c>
      <c r="R16">
        <v>0.28999999999999998</v>
      </c>
      <c r="S16">
        <v>0.15</v>
      </c>
      <c r="T16" s="17">
        <v>48</v>
      </c>
      <c r="U16" s="18">
        <v>3.7</v>
      </c>
      <c r="V16" s="24" t="s">
        <v>94</v>
      </c>
      <c r="W16" s="24"/>
    </row>
    <row r="17" spans="1:23">
      <c r="A17" t="s">
        <v>276</v>
      </c>
      <c r="B17" s="12">
        <v>2</v>
      </c>
      <c r="C17" s="2">
        <f>SUM(((Table16[[#This Row],[Avg DPS]]*(Table16[[#This Row],[Range]]))+(Table16[[#This Row],[Avg DPS]]*Table16[[#This Row],[Arm Pen (%)]]))/100)</f>
        <v>1.9884758826439601</v>
      </c>
      <c r="D17" s="3">
        <f>SUM(Table16[[#This Row],[DPS]]*Table16[[#This Row],[Avg Accuracy]])</f>
        <v>6.0439996432947121</v>
      </c>
      <c r="E17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7">
        <v>20.9</v>
      </c>
      <c r="G17" s="2">
        <f>SUM((Table16[[#This Row],[Accuracy (Close)]]+Table16[[#This Row],[Accuracy (Short)]]+Table16[[#This Row],[Accuracy (Medium)]]+Table16[[#This Row],[Accuracy (Long)]])/4)</f>
        <v>0.48</v>
      </c>
      <c r="H17">
        <v>8</v>
      </c>
      <c r="I17">
        <v>0.5</v>
      </c>
      <c r="J17">
        <v>12</v>
      </c>
      <c r="K17">
        <v>4</v>
      </c>
      <c r="L17">
        <v>1.45</v>
      </c>
      <c r="M17">
        <v>0.74</v>
      </c>
      <c r="N17">
        <v>512.29</v>
      </c>
      <c r="O17" s="2">
        <f t="shared" si="1"/>
        <v>0.11712116184192548</v>
      </c>
      <c r="P17">
        <v>0.86</v>
      </c>
      <c r="Q17">
        <v>0.61</v>
      </c>
      <c r="R17">
        <v>0.3</v>
      </c>
      <c r="S17">
        <v>0.15</v>
      </c>
      <c r="T17" s="19">
        <v>48</v>
      </c>
      <c r="U17" s="20">
        <v>3.23</v>
      </c>
      <c r="V17" s="25" t="s">
        <v>94</v>
      </c>
      <c r="W17" s="25"/>
    </row>
    <row r="18" spans="1:23">
      <c r="A18" s="49" t="s">
        <v>277</v>
      </c>
      <c r="B18" s="13">
        <v>2</v>
      </c>
      <c r="C18" s="8">
        <f>SUM(((Table16[[#This Row],[Avg DPS]]*(Table16[[#This Row],[Range]]))+(Table16[[#This Row],[Avg DPS]]*Table16[[#This Row],[Arm Pen (%)]]))/100)</f>
        <v>1.7183414634146343</v>
      </c>
      <c r="D18" s="9">
        <f>SUM(Table16[[#This Row],[DPS]]*Table16[[#This Row],[Avg Accuracy]])</f>
        <v>5.5609756097560981</v>
      </c>
      <c r="E18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8" s="7">
        <v>20.9</v>
      </c>
      <c r="G18" s="8">
        <f>SUM((Table16[[#This Row],[Accuracy (Close)]]+Table16[[#This Row],[Accuracy (Short)]]+Table16[[#This Row],[Accuracy (Medium)]]+Table16[[#This Row],[Accuracy (Long)]])/4)</f>
        <v>0.47499999999999998</v>
      </c>
      <c r="H18" s="7">
        <v>8</v>
      </c>
      <c r="I18" s="7">
        <v>0.5</v>
      </c>
      <c r="J18" s="7">
        <v>10</v>
      </c>
      <c r="K18" s="7">
        <v>3</v>
      </c>
      <c r="L18" s="7">
        <v>1.1499999999999999</v>
      </c>
      <c r="M18" s="7">
        <v>0.6</v>
      </c>
      <c r="N18" s="7">
        <v>400</v>
      </c>
      <c r="O18" s="8">
        <f t="shared" si="1"/>
        <v>0.15</v>
      </c>
      <c r="P18">
        <v>0.85</v>
      </c>
      <c r="Q18">
        <v>0.6</v>
      </c>
      <c r="R18">
        <v>0.3</v>
      </c>
      <c r="S18">
        <v>0.15</v>
      </c>
      <c r="T18">
        <v>48</v>
      </c>
      <c r="U18">
        <v>3.4</v>
      </c>
      <c r="V18" t="s">
        <v>93</v>
      </c>
    </row>
    <row r="19" spans="1:23">
      <c r="C19" s="2" t="e">
        <f>SUM(((Table16[[#This Row],[Avg DPS]]*(Table16[[#This Row],[Range]]))+(Table16[[#This Row],[Avg 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ref="O19:O32" si="2">60/N19</f>
        <v>#DIV/0!</v>
      </c>
    </row>
    <row r="20" spans="1:23">
      <c r="C20" s="2" t="e">
        <f>SUM(((Table16[[#This Row],[Avg DPS]]*(Table16[[#This Row],[Range]]))+(Table16[[#This Row],[Avg 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si="2"/>
        <v>#DIV/0!</v>
      </c>
    </row>
    <row r="21" spans="1:23">
      <c r="C21" s="2" t="e">
        <f>SUM(((Table16[[#This Row],[Avg DPS]]*(Table16[[#This Row],[Range]]))+(Table16[[#This Row],[Avg 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</row>
    <row r="22" spans="1:23">
      <c r="C22" s="2" t="e">
        <f>SUM(((Table16[[#This Row],[Avg DPS]]*(Table16[[#This Row],[Range]]))+(Table16[[#This Row],[Avg 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</row>
    <row r="23" spans="1:23">
      <c r="C23" s="2" t="e">
        <f>SUM(((Table16[[#This Row],[Avg DPS]]*(Table16[[#This Row],[Range]]))+(Table16[[#This Row],[Avg 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</row>
    <row r="24" spans="1:23">
      <c r="C24" s="2" t="e">
        <f>SUM(((Table16[[#This Row],[Avg DPS]]*(Table16[[#This Row],[Range]]))+(Table16[[#This Row],[Avg 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</row>
    <row r="25" spans="1:23">
      <c r="C25" s="2" t="e">
        <f>SUM(((Table16[[#This Row],[Avg DPS]]*(Table16[[#This Row],[Range]]))+(Table16[[#This Row],[Avg 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</row>
    <row r="26" spans="1:23">
      <c r="B26" s="41"/>
      <c r="C26" s="2" t="e">
        <f>SUM(((Table16[[#This Row],[Avg DPS]]*(Table16[[#This Row],[Range]]))+(Table16[[#This Row],[Avg 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</row>
    <row r="27" spans="1:23">
      <c r="B27" s="41"/>
      <c r="C27" s="2" t="e">
        <f>SUM(((Table16[[#This Row],[Avg DPS]]*(Table16[[#This Row],[Range]]))+(Table16[[#This Row],[Avg 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</row>
    <row r="28" spans="1:23">
      <c r="B28" s="41"/>
      <c r="C28" s="2" t="e">
        <f>SUM(((Table16[[#This Row],[Avg DPS]]*(Table16[[#This Row],[Range]]))+(Table16[[#This Row],[Avg 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</row>
    <row r="29" spans="1:23">
      <c r="B29" s="41"/>
      <c r="C29" s="2" t="e">
        <f>SUM(((Table16[[#This Row],[Avg DPS]]*(Table16[[#This Row],[Range]]))+(Table16[[#This Row],[Avg 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</row>
    <row r="30" spans="1:23">
      <c r="B30" s="41"/>
      <c r="C30" s="2" t="e">
        <f>SUM(((Table16[[#This Row],[Avg DPS]]*(Table16[[#This Row],[Range]]))+(Table16[[#This Row],[Avg 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</row>
    <row r="31" spans="1:23">
      <c r="B31" s="41"/>
      <c r="C31" s="2" t="e">
        <f>SUM(((Table16[[#This Row],[Avg DPS]]*(Table16[[#This Row],[Range]]))+(Table16[[#This Row],[Avg 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</row>
    <row r="32" spans="1:23">
      <c r="A32" s="7"/>
      <c r="B32" s="48"/>
      <c r="C32" s="8" t="e">
        <f>SUM(((Table16[[#This Row],[Avg DPS]]*(Table16[[#This Row],[Range]]))+(Table16[[#This Row],[Avg 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</row>
  </sheetData>
  <conditionalFormatting sqref="C4:C32">
    <cfRule type="cellIs" dxfId="74" priority="2" operator="greaterThan">
      <formula>2.599</formula>
    </cfRule>
  </conditionalFormatting>
  <conditionalFormatting sqref="O1:O1048576">
    <cfRule type="cellIs" dxfId="73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W123"/>
  <sheetViews>
    <sheetView topLeftCell="A22" workbookViewId="0">
      <selection activeCell="I39" sqref="I39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6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41" customWidth="1"/>
    <col min="23" max="23" width="6.85546875" customWidth="1"/>
  </cols>
  <sheetData>
    <row r="1" spans="1:23">
      <c r="A1" s="1" t="s">
        <v>0</v>
      </c>
      <c r="C1" t="s">
        <v>24</v>
      </c>
      <c r="F1" s="1" t="s">
        <v>71</v>
      </c>
      <c r="H1" s="1" t="s">
        <v>83</v>
      </c>
      <c r="V1" s="41" t="s">
        <v>290</v>
      </c>
      <c r="W1">
        <v>150.47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s="41" t="s">
        <v>289</v>
      </c>
      <c r="W2">
        <v>90.105999999999995</v>
      </c>
    </row>
    <row r="3" spans="1:23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79</v>
      </c>
      <c r="U3" t="s">
        <v>80</v>
      </c>
      <c r="V3" s="41" t="s">
        <v>92</v>
      </c>
      <c r="W3" t="s">
        <v>288</v>
      </c>
    </row>
    <row r="4" spans="1:23">
      <c r="A4" s="6" t="s">
        <v>43</v>
      </c>
      <c r="B4" s="11" t="s">
        <v>40</v>
      </c>
      <c r="C4" s="2">
        <f>SUM(((Table16810[[#This Row],[Avg DPS]]*(Table16810[[#This Row],[Range]]))+(Table16810[[#This Row],[Avg DPS]]*Table16810[[#This Row],[Arm Pen (%)]]))/100)</f>
        <v>3.1889423076923071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  <c r="T4">
        <v>70</v>
      </c>
      <c r="W4">
        <v>480</v>
      </c>
    </row>
    <row r="5" spans="1:23">
      <c r="A5" s="6" t="s">
        <v>45</v>
      </c>
      <c r="B5" s="11" t="s">
        <v>40</v>
      </c>
      <c r="C5" s="2">
        <f>SUM(((Table16810[[#This Row],[Avg DPS]]*(Table16810[[#This Row],[Range]]))+(Table16810[[#This Row],[Avg DPS]]*Table16810[[#This Row],[Arm Pen (%)]]))/100)</f>
        <v>2.8305703125000004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36.9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0</v>
      </c>
      <c r="P5">
        <v>0.65</v>
      </c>
      <c r="Q5">
        <v>0.8</v>
      </c>
      <c r="R5">
        <v>0.9</v>
      </c>
      <c r="S5">
        <v>0.8</v>
      </c>
      <c r="T5">
        <v>70</v>
      </c>
      <c r="U5">
        <v>3.5</v>
      </c>
      <c r="W5">
        <v>255</v>
      </c>
    </row>
    <row r="6" spans="1:23">
      <c r="A6" s="14" t="s">
        <v>285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  <c r="T6">
        <v>70</v>
      </c>
      <c r="V6" s="41" t="s">
        <v>93</v>
      </c>
    </row>
    <row r="7" spans="1:23">
      <c r="A7" s="14" t="s">
        <v>31</v>
      </c>
      <c r="B7" s="4">
        <v>1</v>
      </c>
      <c r="C7" s="2">
        <f>SUM(((Table16810[[#This Row],[Avg DPS]]*(Table16810[[#This Row],[Range]]))+(Table16810[[#This Row],[Avg DPS]]*Table16810[[#This Row],[Arm Pen (%)]]))/100)</f>
        <v>2.9270985714285711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37.9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  <c r="T7">
        <v>80</v>
      </c>
      <c r="V7" s="41" t="s">
        <v>93</v>
      </c>
    </row>
    <row r="8" spans="1:23">
      <c r="A8" t="s">
        <v>38</v>
      </c>
      <c r="B8" s="4">
        <v>1</v>
      </c>
      <c r="C8" s="2">
        <f>SUM(((Table16810[[#This Row],[Avg DPS]]*(Table16810[[#This Row],[Range]]))+(Table16810[[#This Row],[Avg DPS]]*Table16810[[#This Row],[Arm Pen (%)]]))/100)</f>
        <v>3.1897030237580988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31.9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  <c r="T8">
        <v>70</v>
      </c>
      <c r="V8" s="41" t="s">
        <v>94</v>
      </c>
    </row>
    <row r="9" spans="1:23">
      <c r="A9" t="s">
        <v>37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  <c r="T9">
        <v>70</v>
      </c>
      <c r="V9" s="41" t="s">
        <v>94</v>
      </c>
    </row>
    <row r="10" spans="1:23">
      <c r="A10" t="s">
        <v>29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  <c r="T10">
        <v>70</v>
      </c>
      <c r="V10" s="41" t="s">
        <v>94</v>
      </c>
    </row>
    <row r="11" spans="1:23">
      <c r="A11" t="s">
        <v>30</v>
      </c>
      <c r="B11" s="4">
        <v>1</v>
      </c>
      <c r="C11" s="2">
        <f>SUM(((Table16810[[#This Row],[Avg DPS]]*(Table16810[[#This Row],[Range]]))+(Table16810[[#This Row],[Avg DPS]]*Table16810[[#This Row],[Arm Pen (%)]]))/100)</f>
        <v>3.174454502814259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35.9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  <c r="T11">
        <v>70</v>
      </c>
      <c r="V11" s="41" t="s">
        <v>94</v>
      </c>
    </row>
    <row r="12" spans="1:23">
      <c r="A12" s="4" t="s">
        <v>33</v>
      </c>
      <c r="B12" s="4">
        <v>1</v>
      </c>
      <c r="C12" s="2">
        <f>SUM(((Table16810[[#This Row],[Avg DPS]]*(Table16810[[#This Row],[Range]]))+(Table16810[[#This Row],[Avg DPS]]*Table16810[[#This Row],[Arm Pen (%)]]))/100)</f>
        <v>2.9283123287671229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38.9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  <c r="T12">
        <v>80</v>
      </c>
      <c r="V12" s="41" t="s">
        <v>94</v>
      </c>
    </row>
    <row r="13" spans="1:23">
      <c r="A13" s="4" t="s">
        <v>34</v>
      </c>
      <c r="B13" s="4">
        <v>1</v>
      </c>
      <c r="C13" s="2">
        <f>SUM(((Table16810[[#This Row],[Avg DPS]]*(Table16810[[#This Row],[Range]]))+(Table16810[[#This Row],[Avg DPS]]*Table16810[[#This Row],[Arm Pen (%)]]))/100)</f>
        <v>3.0179775132275131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40.9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  <c r="T13">
        <v>80</v>
      </c>
      <c r="V13" s="41" t="s">
        <v>94</v>
      </c>
    </row>
    <row r="14" spans="1:23">
      <c r="A14" s="4" t="s">
        <v>70</v>
      </c>
      <c r="B14" s="4">
        <v>1</v>
      </c>
      <c r="C14" s="2">
        <f>SUM(((Table16810[[#This Row],[Avg DPS]]*(Table16810[[#This Row],[Range]]))+(Table16810[[#This Row],[Avg DPS]]*Table16810[[#This Row],[Arm Pen (%)]]))/100)</f>
        <v>3.039353012048192</v>
      </c>
      <c r="D14" s="3">
        <f>SUM(Table16810[[#This Row],[DPS]]*Table16810[[#This Row],[Avg Accuracy]])</f>
        <v>4.6831325301204814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4">
        <v>41.9</v>
      </c>
      <c r="G14" s="2">
        <f>SUM((Table16810[[#This Row],[Accuracy (Close)]]+Table16810[[#This Row],[Accuracy (Short)]]+Table16810[[#This Row],[Accuracy (Medium)]]+Table16810[[#This Row],[Accuracy (Long)]])/4)</f>
        <v>0.74749999999999994</v>
      </c>
      <c r="H14">
        <v>13</v>
      </c>
      <c r="I14">
        <v>1</v>
      </c>
      <c r="J14">
        <v>23</v>
      </c>
      <c r="K14">
        <v>2</v>
      </c>
      <c r="L14">
        <v>2.1</v>
      </c>
      <c r="M14">
        <v>1.8</v>
      </c>
      <c r="N14">
        <v>240</v>
      </c>
      <c r="O14" s="2">
        <f t="shared" si="0"/>
        <v>0.25</v>
      </c>
      <c r="P14">
        <v>0.4</v>
      </c>
      <c r="Q14">
        <v>0.71</v>
      </c>
      <c r="R14">
        <v>0.98</v>
      </c>
      <c r="S14">
        <v>0.9</v>
      </c>
      <c r="T14">
        <v>85</v>
      </c>
      <c r="U14">
        <v>5.4</v>
      </c>
      <c r="V14" s="41" t="s">
        <v>94</v>
      </c>
    </row>
    <row r="15" spans="1:23">
      <c r="A15" t="s">
        <v>86</v>
      </c>
      <c r="B15">
        <v>1</v>
      </c>
      <c r="C15" s="2">
        <f>SUM(((Table16810[[#This Row],[Avg DPS]]*(Table16810[[#This Row],[Range]]))+(Table16810[[#This Row],[Avg DPS]]*Table16810[[#This Row],[Arm Pen (%)]]))/100)</f>
        <v>3.0081290322580645</v>
      </c>
      <c r="D15" s="3">
        <f>SUM(Table16810[[#This Row],[DPS]]*Table16810[[#This Row],[Avg Accuracy]])</f>
        <v>7.3548387096774199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5">
        <v>29.9</v>
      </c>
      <c r="G15" s="2">
        <f>SUM((Table16810[[#This Row],[Accuracy (Close)]]+Table16810[[#This Row],[Accuracy (Short)]]+Table16810[[#This Row],[Accuracy (Medium)]]+Table16810[[#This Row],[Accuracy (Long)]])/4)</f>
        <v>0.57000000000000006</v>
      </c>
      <c r="H15">
        <v>10</v>
      </c>
      <c r="I15">
        <v>0.5</v>
      </c>
      <c r="J15">
        <v>11</v>
      </c>
      <c r="K15">
        <v>4</v>
      </c>
      <c r="L15">
        <v>1.7</v>
      </c>
      <c r="M15">
        <v>1</v>
      </c>
      <c r="N15">
        <v>450</v>
      </c>
      <c r="O15" s="2">
        <f t="shared" si="0"/>
        <v>0.13333333333333333</v>
      </c>
      <c r="P15">
        <v>0.55000000000000004</v>
      </c>
      <c r="Q15">
        <v>0.65</v>
      </c>
      <c r="R15">
        <v>0.6</v>
      </c>
      <c r="S15">
        <v>0.48</v>
      </c>
      <c r="T15">
        <v>45</v>
      </c>
      <c r="U15">
        <v>3.4</v>
      </c>
      <c r="V15" s="41" t="s">
        <v>94</v>
      </c>
    </row>
    <row r="16" spans="1:23">
      <c r="A16" t="s">
        <v>147</v>
      </c>
      <c r="B16">
        <v>1</v>
      </c>
      <c r="C16" s="2">
        <f>SUM(((Table16810[[#This Row],[Avg DPS]]*(Table16810[[#This Row],[Range]]))+(Table16810[[#This Row],[Avg DPS]]*Table16810[[#This Row],[Arm Pen (%)]]))/100)</f>
        <v>2.9985267857142857</v>
      </c>
      <c r="D16" s="3">
        <f>SUM(Table16810[[#This Row],[DPS]]*Table16810[[#This Row],[Avg Accuracy]])</f>
        <v>6.8303571428571432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6">
        <v>26.9</v>
      </c>
      <c r="G16" s="2">
        <f>SUM((Table16810[[#This Row],[Accuracy (Close)]]+Table16810[[#This Row],[Accuracy (Short)]]+Table16810[[#This Row],[Accuracy (Medium)]]+Table16810[[#This Row],[Accuracy (Long)]])/4)</f>
        <v>0.63749999999999996</v>
      </c>
      <c r="H16">
        <v>12</v>
      </c>
      <c r="I16">
        <v>0.5</v>
      </c>
      <c r="J16">
        <v>17</v>
      </c>
      <c r="K16">
        <v>3</v>
      </c>
      <c r="L16">
        <v>1.81</v>
      </c>
      <c r="M16">
        <v>1.1499999999999999</v>
      </c>
      <c r="N16">
        <v>300</v>
      </c>
      <c r="O16" s="2">
        <f t="shared" si="0"/>
        <v>0.2</v>
      </c>
      <c r="P16">
        <v>0.6</v>
      </c>
      <c r="Q16">
        <v>0.73</v>
      </c>
      <c r="R16">
        <v>0.67</v>
      </c>
      <c r="S16">
        <v>0.55000000000000004</v>
      </c>
      <c r="T16">
        <v>70</v>
      </c>
      <c r="U16">
        <v>3.63</v>
      </c>
      <c r="V16" s="41" t="s">
        <v>94</v>
      </c>
    </row>
    <row r="17" spans="1:23" s="4" customFormat="1">
      <c r="A17" t="s">
        <v>85</v>
      </c>
      <c r="B17">
        <v>1</v>
      </c>
      <c r="C17" s="2">
        <f>SUM(((Table16810[[#This Row],[Avg DPS]]*(Table16810[[#This Row],[Range]]))+(Table16810[[#This Row],[Avg DPS]]*Table16810[[#This Row],[Arm Pen (%)]]))/100)</f>
        <v>3.2797636363636364</v>
      </c>
      <c r="D17" s="3">
        <f>SUM(Table16810[[#This Row],[DPS]]*Table16810[[#This Row],[Avg Accuracy]])</f>
        <v>7.1454545454545455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7">
        <v>28.9</v>
      </c>
      <c r="G17" s="2">
        <f>SUM((Table16810[[#This Row],[Accuracy (Close)]]+Table16810[[#This Row],[Accuracy (Short)]]+Table16810[[#This Row],[Accuracy (Medium)]]+Table16810[[#This Row],[Accuracy (Long)]])/4)</f>
        <v>0.65499999999999992</v>
      </c>
      <c r="H17">
        <v>12</v>
      </c>
      <c r="I17">
        <v>0.5</v>
      </c>
      <c r="J17">
        <v>17</v>
      </c>
      <c r="K17">
        <v>3</v>
      </c>
      <c r="L17">
        <v>1.75</v>
      </c>
      <c r="M17">
        <v>1.1499999999999999</v>
      </c>
      <c r="N17">
        <v>300</v>
      </c>
      <c r="O17" s="2">
        <f t="shared" si="0"/>
        <v>0.2</v>
      </c>
      <c r="P17">
        <v>0.6</v>
      </c>
      <c r="Q17">
        <v>0.76</v>
      </c>
      <c r="R17">
        <v>0.7</v>
      </c>
      <c r="S17">
        <v>0.56000000000000005</v>
      </c>
      <c r="T17">
        <v>70</v>
      </c>
      <c r="U17">
        <v>3.3</v>
      </c>
      <c r="V17" s="41" t="s">
        <v>94</v>
      </c>
      <c r="W17"/>
    </row>
    <row r="18" spans="1:23">
      <c r="A18" s="40" t="s">
        <v>148</v>
      </c>
      <c r="B18">
        <v>1</v>
      </c>
      <c r="C18" s="2">
        <f>SUM(((Table16810[[#This Row],[Avg DPS]]*(Table16810[[#This Row],[Range]]))+(Table16810[[#This Row],[Avg DPS]]*Table16810[[#This Row],[Arm Pen (%)]]))/100)</f>
        <v>2.4320833333333334</v>
      </c>
      <c r="D18" s="3">
        <f>SUM(Table16810[[#This Row],[DPS]]*Table16810[[#This Row],[Avg Accuracy]])</f>
        <v>5.416666666666667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8">
        <v>27.9</v>
      </c>
      <c r="G18" s="2">
        <f>SUM((Table16810[[#This Row],[Accuracy (Close)]]+Table16810[[#This Row],[Accuracy (Short)]]+Table16810[[#This Row],[Accuracy (Medium)]]+Table16810[[#This Row],[Accuracy (Long)]])/4)</f>
        <v>0.65</v>
      </c>
      <c r="H18">
        <v>15</v>
      </c>
      <c r="I18">
        <v>0.5</v>
      </c>
      <c r="J18">
        <v>17</v>
      </c>
      <c r="K18">
        <v>1</v>
      </c>
      <c r="L18">
        <v>0.9</v>
      </c>
      <c r="M18">
        <v>0.9</v>
      </c>
      <c r="N18">
        <v>0</v>
      </c>
      <c r="O18" s="2">
        <v>0</v>
      </c>
      <c r="P18">
        <v>0.5</v>
      </c>
      <c r="Q18">
        <v>0.79</v>
      </c>
      <c r="R18">
        <v>0.73</v>
      </c>
      <c r="S18">
        <v>0.57999999999999996</v>
      </c>
      <c r="T18">
        <v>72</v>
      </c>
      <c r="U18">
        <v>3.21</v>
      </c>
      <c r="V18" s="41" t="s">
        <v>94</v>
      </c>
    </row>
    <row r="19" spans="1:23">
      <c r="A19" t="s">
        <v>91</v>
      </c>
      <c r="B19">
        <v>1</v>
      </c>
      <c r="C19" s="2">
        <f>SUM(((Table16810[[#This Row],[Avg DPS]]*(Table16810[[#This Row],[Range]]))+(Table16810[[#This Row],[Avg DPS]]*Table16810[[#This Row],[Arm Pen (%)]]))/100)</f>
        <v>2.3732000000000002</v>
      </c>
      <c r="D19" s="3">
        <f>SUM(Table16810[[#This Row],[DPS]]*Table16810[[#This Row],[Avg Accuracy]])</f>
        <v>6.8000000000000007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9">
        <v>23.9</v>
      </c>
      <c r="G19" s="2">
        <f>SUM((Table16810[[#This Row],[Accuracy (Close)]]+Table16810[[#This Row],[Accuracy (Short)]]+Table16810[[#This Row],[Accuracy (Medium)]]+Table16810[[#This Row],[Accuracy (Long)]])/4)</f>
        <v>0.42500000000000004</v>
      </c>
      <c r="H19">
        <v>6</v>
      </c>
      <c r="I19">
        <v>0.5</v>
      </c>
      <c r="J19">
        <v>11</v>
      </c>
      <c r="K19">
        <v>10</v>
      </c>
      <c r="L19">
        <v>2</v>
      </c>
      <c r="M19">
        <v>1</v>
      </c>
      <c r="N19">
        <v>720</v>
      </c>
      <c r="O19" s="2">
        <f t="shared" si="0"/>
        <v>8.3333333333333329E-2</v>
      </c>
      <c r="P19">
        <v>0.3</v>
      </c>
      <c r="Q19">
        <v>0.55000000000000004</v>
      </c>
      <c r="R19">
        <v>0.5</v>
      </c>
      <c r="S19">
        <v>0.35</v>
      </c>
      <c r="T19">
        <v>45</v>
      </c>
      <c r="U19">
        <v>4.2</v>
      </c>
      <c r="V19" s="41" t="s">
        <v>94</v>
      </c>
    </row>
    <row r="20" spans="1:23">
      <c r="A20" s="7" t="s">
        <v>90</v>
      </c>
      <c r="B20" s="7">
        <v>1</v>
      </c>
      <c r="C20" s="2">
        <f>SUM(((Table16810[[#This Row],[Avg DPS]]*(Table16810[[#This Row],[Range]]))+(Table16810[[#This Row],[Avg DPS]]*Table16810[[#This Row],[Arm Pen (%)]]))/100)</f>
        <v>3.0152780898876399</v>
      </c>
      <c r="D20" s="3">
        <f>SUM(Table16810[[#This Row],[DPS]]*Table16810[[#This Row],[Avg Accuracy]])</f>
        <v>6.2949438202247174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20" s="7">
        <v>33.9</v>
      </c>
      <c r="G20" s="2">
        <f>SUM((Table16810[[#This Row],[Accuracy (Close)]]+Table16810[[#This Row],[Accuracy (Short)]]+Table16810[[#This Row],[Accuracy (Medium)]]+Table16810[[#This Row],[Accuracy (Long)]])/4)</f>
        <v>0.62249999999999994</v>
      </c>
      <c r="H20">
        <v>10</v>
      </c>
      <c r="I20">
        <v>0.5</v>
      </c>
      <c r="J20">
        <v>14</v>
      </c>
      <c r="K20">
        <v>3</v>
      </c>
      <c r="L20">
        <v>1.65</v>
      </c>
      <c r="M20">
        <v>1.05</v>
      </c>
      <c r="N20">
        <v>450</v>
      </c>
      <c r="O20" s="2">
        <f t="shared" si="0"/>
        <v>0.13333333333333333</v>
      </c>
      <c r="P20">
        <v>0.6</v>
      </c>
      <c r="Q20">
        <v>0.74</v>
      </c>
      <c r="R20">
        <v>0.63</v>
      </c>
      <c r="S20">
        <v>0.52</v>
      </c>
      <c r="T20" s="7">
        <v>74</v>
      </c>
      <c r="U20" s="7">
        <v>3.5</v>
      </c>
      <c r="V20" s="48" t="s">
        <v>94</v>
      </c>
      <c r="W20" s="7"/>
    </row>
    <row r="21" spans="1:23">
      <c r="A21" t="s">
        <v>136</v>
      </c>
      <c r="B21">
        <v>1</v>
      </c>
      <c r="C21" s="2">
        <f>SUM(((Table16810[[#This Row],[Avg DPS]]*(Table16810[[#This Row],[Range]]))+(Table16810[[#This Row],[Avg DPS]]*Table16810[[#This Row],[Arm Pen (%)]]))/100)</f>
        <v>2.891893333333333</v>
      </c>
      <c r="D21" s="3">
        <f>SUM(Table16810[[#This Row],[DPS]]*Table16810[[#This Row],[Avg Accuracy]])</f>
        <v>5.1733333333333329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21">
        <v>35.9</v>
      </c>
      <c r="G21" s="2">
        <f>SUM((Table16810[[#This Row],[Accuracy (Close)]]+Table16810[[#This Row],[Accuracy (Short)]]+Table16810[[#This Row],[Accuracy (Medium)]]+Table16810[[#This Row],[Accuracy (Long)]])/4)</f>
        <v>0.72750000000000004</v>
      </c>
      <c r="H21">
        <v>16</v>
      </c>
      <c r="I21">
        <v>1</v>
      </c>
      <c r="J21">
        <v>20</v>
      </c>
      <c r="K21">
        <v>1</v>
      </c>
      <c r="L21">
        <v>1</v>
      </c>
      <c r="M21">
        <v>1.25</v>
      </c>
      <c r="N21">
        <v>0</v>
      </c>
      <c r="O21" s="2">
        <v>0</v>
      </c>
      <c r="P21">
        <v>0.6</v>
      </c>
      <c r="Q21">
        <v>0.75</v>
      </c>
      <c r="R21">
        <v>0.84</v>
      </c>
      <c r="S21">
        <v>0.72</v>
      </c>
      <c r="T21">
        <v>70</v>
      </c>
      <c r="U21">
        <v>4.4000000000000004</v>
      </c>
      <c r="V21" s="41" t="s">
        <v>94</v>
      </c>
    </row>
    <row r="22" spans="1:23">
      <c r="A22" t="s">
        <v>137</v>
      </c>
      <c r="B22">
        <v>1</v>
      </c>
      <c r="C22" s="2">
        <f>SUM(((Table16810[[#This Row],[Avg DPS]]*(Table16810[[#This Row],[Range]]))+(Table16810[[#This Row],[Avg DPS]]*Table16810[[#This Row],[Arm Pen (%)]]))/100)</f>
        <v>2.8341360497237571</v>
      </c>
      <c r="D22" s="3">
        <f>SUM(Table16810[[#This Row],[DPS]]*Table16810[[#This Row],[Avg Accuracy]])</f>
        <v>4.0545580110497239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2">
        <v>40.9</v>
      </c>
      <c r="G22" s="2">
        <f>SUM((Table16810[[#This Row],[Accuracy (Close)]]+Table16810[[#This Row],[Accuracy (Short)]]+Table16810[[#This Row],[Accuracy (Medium)]]+Table16810[[#This Row],[Accuracy (Long)]])/4)</f>
        <v>0.77249999999999996</v>
      </c>
      <c r="H22">
        <v>19</v>
      </c>
      <c r="I22">
        <v>1.5</v>
      </c>
      <c r="J22">
        <v>29</v>
      </c>
      <c r="K22">
        <v>1</v>
      </c>
      <c r="L22">
        <v>1.72</v>
      </c>
      <c r="M22">
        <v>1.9</v>
      </c>
      <c r="N22">
        <v>0</v>
      </c>
      <c r="O22" s="2">
        <v>0</v>
      </c>
      <c r="P22">
        <v>0.59</v>
      </c>
      <c r="Q22">
        <v>0.7</v>
      </c>
      <c r="R22">
        <v>0.94</v>
      </c>
      <c r="S22">
        <v>0.86</v>
      </c>
      <c r="T22">
        <v>88</v>
      </c>
      <c r="U22">
        <v>4.0999999999999996</v>
      </c>
      <c r="V22" s="41" t="s">
        <v>94</v>
      </c>
    </row>
    <row r="23" spans="1:23">
      <c r="A23" t="s">
        <v>286</v>
      </c>
      <c r="B23">
        <v>2</v>
      </c>
      <c r="C23" s="2">
        <f>SUM(((Table16810[[#This Row],[Avg DPS]]*(Table16810[[#This Row],[Range]]))+(Table16810[[#This Row],[Avg DPS]]*Table16810[[#This Row],[Arm Pen (%)]]))/100)</f>
        <v>2.6971339950372211</v>
      </c>
      <c r="D23" s="3">
        <f>SUM(Table16810[[#This Row],[DPS]]*Table16810[[#This Row],[Avg Accuracy]])</f>
        <v>3.8585607940446653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4.9627791563275441</v>
      </c>
      <c r="F23">
        <v>36.9</v>
      </c>
      <c r="G23" s="2">
        <f>SUM((Table16810[[#This Row],[Accuracy (Close)]]+Table16810[[#This Row],[Accuracy (Short)]]+Table16810[[#This Row],[Accuracy (Medium)]]+Table16810[[#This Row],[Accuracy (Long)]])/4)</f>
        <v>0.77749999999999997</v>
      </c>
      <c r="H23">
        <v>20</v>
      </c>
      <c r="I23">
        <v>1.5</v>
      </c>
      <c r="J23">
        <v>33</v>
      </c>
      <c r="K23">
        <v>1</v>
      </c>
      <c r="L23">
        <v>1.88</v>
      </c>
      <c r="M23">
        <v>2.15</v>
      </c>
      <c r="N23">
        <v>0</v>
      </c>
      <c r="O23" s="2">
        <v>0</v>
      </c>
      <c r="P23">
        <v>0.6</v>
      </c>
      <c r="Q23">
        <v>0.76</v>
      </c>
      <c r="R23">
        <v>0.91</v>
      </c>
      <c r="S23">
        <v>0.84</v>
      </c>
      <c r="T23">
        <v>80</v>
      </c>
      <c r="U23">
        <v>4.0999999999999996</v>
      </c>
      <c r="V23" s="41" t="s">
        <v>94</v>
      </c>
      <c r="W23">
        <v>245</v>
      </c>
    </row>
    <row r="24" spans="1:23">
      <c r="A24" t="s">
        <v>287</v>
      </c>
      <c r="B24">
        <v>2</v>
      </c>
      <c r="C24" s="2">
        <f>SUM(((Table16810[[#This Row],[Avg DPS]]*(Table16810[[#This Row],[Range]]))+(Table16810[[#This Row],[Avg DPS]]*Table16810[[#This Row],[Arm Pen (%)]]))/100)</f>
        <v>2.7458080000000002</v>
      </c>
      <c r="D24" s="3">
        <f>SUM(Table16810[[#This Row],[DPS]]*Table16810[[#This Row],[Avg Accuracy]])</f>
        <v>4.9119999999999999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6.4</v>
      </c>
      <c r="F24">
        <v>34.9</v>
      </c>
      <c r="G24" s="2">
        <f>SUM((Table16810[[#This Row],[Accuracy (Close)]]+Table16810[[#This Row],[Accuracy (Short)]]+Table16810[[#This Row],[Accuracy (Medium)]]+Table16810[[#This Row],[Accuracy (Long)]])/4)</f>
        <v>0.76749999999999996</v>
      </c>
      <c r="H24">
        <v>16</v>
      </c>
      <c r="I24">
        <v>1</v>
      </c>
      <c r="J24">
        <v>21</v>
      </c>
      <c r="K24">
        <v>1</v>
      </c>
      <c r="L24">
        <v>1.4</v>
      </c>
      <c r="M24">
        <v>1.1000000000000001</v>
      </c>
      <c r="N24">
        <v>0</v>
      </c>
      <c r="O24" s="2">
        <v>0</v>
      </c>
      <c r="P24">
        <v>0.65</v>
      </c>
      <c r="Q24">
        <v>0.82</v>
      </c>
      <c r="R24">
        <v>0.85</v>
      </c>
      <c r="S24">
        <v>0.75</v>
      </c>
      <c r="T24">
        <v>78</v>
      </c>
      <c r="U24">
        <v>4</v>
      </c>
      <c r="V24" s="41" t="s">
        <v>94</v>
      </c>
      <c r="W24">
        <v>410</v>
      </c>
    </row>
    <row r="25" spans="1:23">
      <c r="A25" s="1" t="s">
        <v>278</v>
      </c>
      <c r="B25">
        <v>2</v>
      </c>
      <c r="C25" s="2">
        <f>SUM(((Table16810[[#This Row],[Avg DPS]]*(Table16810[[#This Row],[Range]]))+(Table16810[[#This Row],[Avg DPS]]*Table16810[[#This Row],[Arm Pen (%)]]))/100)</f>
        <v>3.0423136910732183</v>
      </c>
      <c r="D25" s="3">
        <f>SUM(Table16810[[#This Row],[DPS]]*Table16810[[#This Row],[Avg Accuracy]])</f>
        <v>6.6281344032096259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25">
        <v>32.9</v>
      </c>
      <c r="G25" s="2">
        <f>SUM((Table16810[[#This Row],[Accuracy (Close)]]+Table16810[[#This Row],[Accuracy (Short)]]+Table16810[[#This Row],[Accuracy (Medium)]]+Table16810[[#This Row],[Accuracy (Long)]])/4)</f>
        <v>0.66749999999999987</v>
      </c>
      <c r="H25">
        <v>11</v>
      </c>
      <c r="I25">
        <v>0.5</v>
      </c>
      <c r="J25">
        <v>13</v>
      </c>
      <c r="K25">
        <v>3</v>
      </c>
      <c r="L25">
        <v>1.79</v>
      </c>
      <c r="M25">
        <v>1.2</v>
      </c>
      <c r="N25">
        <v>360</v>
      </c>
      <c r="O25" s="2">
        <f t="shared" ref="O25:O26" si="1">60/N25</f>
        <v>0.16666666666666666</v>
      </c>
      <c r="P25">
        <v>0.6</v>
      </c>
      <c r="Q25">
        <v>0.78</v>
      </c>
      <c r="R25">
        <v>0.72</v>
      </c>
      <c r="S25">
        <v>0.56999999999999995</v>
      </c>
      <c r="T25">
        <v>70</v>
      </c>
      <c r="U25">
        <v>3.6</v>
      </c>
      <c r="V25" s="41" t="s">
        <v>93</v>
      </c>
      <c r="W25">
        <v>455</v>
      </c>
    </row>
    <row r="26" spans="1:23">
      <c r="A26" t="s">
        <v>279</v>
      </c>
      <c r="B26">
        <v>2</v>
      </c>
      <c r="C26" s="2">
        <f>SUM(((Table16810[[#This Row],[Avg DPS]]*(Table16810[[#This Row],[Range]]))+(Table16810[[#This Row],[Avg DPS]]*Table16810[[#This Row],[Arm Pen (%)]]))/100)</f>
        <v>3.068893203883496</v>
      </c>
      <c r="D26" s="3">
        <f>SUM(Table16810[[#This Row],[DPS]]*Table16810[[#This Row],[Avg Accuracy]])</f>
        <v>6.834951456310681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6">
        <v>31.9</v>
      </c>
      <c r="G26" s="2">
        <f>SUM((Table16810[[#This Row],[Accuracy (Close)]]+Table16810[[#This Row],[Accuracy (Short)]]+Table16810[[#This Row],[Accuracy (Medium)]]+Table16810[[#This Row],[Accuracy (Long)]])/4)</f>
        <v>0.64000000000000012</v>
      </c>
      <c r="H26">
        <v>11</v>
      </c>
      <c r="I26">
        <v>0.5</v>
      </c>
      <c r="J26">
        <v>13</v>
      </c>
      <c r="K26">
        <v>3</v>
      </c>
      <c r="L26">
        <v>1.69</v>
      </c>
      <c r="M26">
        <v>1.1000000000000001</v>
      </c>
      <c r="N26">
        <v>400</v>
      </c>
      <c r="O26" s="2">
        <f t="shared" si="1"/>
        <v>0.15</v>
      </c>
      <c r="P26">
        <v>0.6</v>
      </c>
      <c r="Q26">
        <v>0.73</v>
      </c>
      <c r="R26">
        <v>0.68</v>
      </c>
      <c r="S26">
        <v>0.55000000000000004</v>
      </c>
      <c r="T26">
        <v>70</v>
      </c>
      <c r="U26">
        <v>3.7</v>
      </c>
      <c r="V26" s="41" t="s">
        <v>94</v>
      </c>
      <c r="W26">
        <v>460</v>
      </c>
    </row>
    <row r="27" spans="1:23">
      <c r="A27" s="1" t="s">
        <v>281</v>
      </c>
      <c r="B27">
        <v>2</v>
      </c>
      <c r="C27" s="2">
        <f>SUM(((Table16810[[#This Row],[Avg DPS]]*(Table16810[[#This Row],[Range]]))+(Table16810[[#This Row],[Avg DPS]]*Table16810[[#This Row],[Arm Pen (%)]]))/100)</f>
        <v>2.751282352941177</v>
      </c>
      <c r="D27" s="3">
        <f>SUM(Table16810[[#This Row],[DPS]]*Table16810[[#This Row],[Avg Accuracy]])</f>
        <v>4.8352941176470594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7">
        <v>30.9</v>
      </c>
      <c r="G27" s="2">
        <f>SUM((Table16810[[#This Row],[Accuracy (Close)]]+Table16810[[#This Row],[Accuracy (Short)]]+Table16810[[#This Row],[Accuracy (Medium)]]+Table16810[[#This Row],[Accuracy (Long)]])/4)</f>
        <v>0.68500000000000005</v>
      </c>
      <c r="H27">
        <v>18</v>
      </c>
      <c r="I27">
        <v>1.5</v>
      </c>
      <c r="J27">
        <v>26</v>
      </c>
      <c r="K27">
        <v>1</v>
      </c>
      <c r="L27">
        <v>1.3</v>
      </c>
      <c r="M27">
        <v>1.25</v>
      </c>
      <c r="N27">
        <v>0</v>
      </c>
      <c r="O27" s="2">
        <v>0</v>
      </c>
      <c r="P27">
        <v>0.4</v>
      </c>
      <c r="Q27">
        <v>0.67</v>
      </c>
      <c r="R27">
        <v>0.89</v>
      </c>
      <c r="S27">
        <v>0.78</v>
      </c>
      <c r="T27">
        <v>90</v>
      </c>
      <c r="U27">
        <v>4</v>
      </c>
      <c r="V27" s="41" t="s">
        <v>93</v>
      </c>
      <c r="W27">
        <v>410</v>
      </c>
    </row>
    <row r="28" spans="1:23">
      <c r="A28" t="s">
        <v>282</v>
      </c>
      <c r="B28">
        <v>2</v>
      </c>
      <c r="C28" s="2">
        <f>SUM(((Table16810[[#This Row],[Avg DPS]]*(Table16810[[#This Row],[Range]]))+(Table16810[[#This Row],[Avg DPS]]*Table16810[[#This Row],[Arm Pen (%)]]))/100)</f>
        <v>2.0770714285714282</v>
      </c>
      <c r="D28" s="3">
        <f>SUM(Table16810[[#This Row],[DPS]]*Table16810[[#This Row],[Avg Accuracy]])</f>
        <v>5.7857142857142856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7.1428571428571432</v>
      </c>
      <c r="F28">
        <v>27.9</v>
      </c>
      <c r="G28" s="2">
        <f>SUM((Table16810[[#This Row],[Accuracy (Close)]]+Table16810[[#This Row],[Accuracy (Short)]]+Table16810[[#This Row],[Accuracy (Medium)]]+Table16810[[#This Row],[Accuracy (Long)]])/4)</f>
        <v>0.80999999999999994</v>
      </c>
      <c r="H28">
        <v>10</v>
      </c>
      <c r="I28">
        <v>0.25</v>
      </c>
      <c r="J28">
        <v>8</v>
      </c>
      <c r="K28">
        <v>1</v>
      </c>
      <c r="L28">
        <v>0.7</v>
      </c>
      <c r="M28">
        <v>0.7</v>
      </c>
      <c r="N28">
        <v>0</v>
      </c>
      <c r="O28" s="2">
        <v>0</v>
      </c>
      <c r="P28">
        <v>0.72</v>
      </c>
      <c r="Q28">
        <v>0.87</v>
      </c>
      <c r="R28">
        <v>0.9</v>
      </c>
      <c r="S28">
        <v>0.75</v>
      </c>
      <c r="T28">
        <v>65</v>
      </c>
      <c r="U28">
        <v>3.1</v>
      </c>
      <c r="V28" s="41" t="s">
        <v>94</v>
      </c>
      <c r="W28">
        <v>185</v>
      </c>
    </row>
    <row r="29" spans="1:23">
      <c r="A29" t="s">
        <v>284</v>
      </c>
      <c r="B29">
        <v>2</v>
      </c>
      <c r="C29" s="2">
        <f>SUM(((Table16810[[#This Row],[Avg DPS]]*(Table16810[[#This Row],[Range]]))+(Table16810[[#This Row],[Avg DPS]]*Table16810[[#This Row],[Arm Pen (%)]]))/100)</f>
        <v>2.8901650485436892</v>
      </c>
      <c r="D29" s="3">
        <f>SUM(Table16810[[#This Row],[DPS]]*Table16810[[#This Row],[Avg Accuracy]])</f>
        <v>6.4368932038834954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9">
        <v>30.9</v>
      </c>
      <c r="G29" s="2">
        <f>SUM((Table16810[[#This Row],[Accuracy (Close)]]+Table16810[[#This Row],[Accuracy (Short)]]+Table16810[[#This Row],[Accuracy (Medium)]]+Table16810[[#This Row],[Accuracy (Long)]])/4)</f>
        <v>0.55249999999999999</v>
      </c>
      <c r="H29">
        <v>12</v>
      </c>
      <c r="I29">
        <v>0.5</v>
      </c>
      <c r="J29">
        <v>14</v>
      </c>
      <c r="K29">
        <v>3</v>
      </c>
      <c r="L29">
        <v>1.69</v>
      </c>
      <c r="M29">
        <v>1.1000000000000001</v>
      </c>
      <c r="N29">
        <v>400</v>
      </c>
      <c r="O29" s="2">
        <f t="shared" ref="O29:O60" si="2">60/N29</f>
        <v>0.15</v>
      </c>
      <c r="P29">
        <v>0.55000000000000004</v>
      </c>
      <c r="Q29">
        <v>0.64</v>
      </c>
      <c r="R29">
        <v>0.56999999999999995</v>
      </c>
      <c r="S29">
        <v>0.45</v>
      </c>
      <c r="T29">
        <v>70</v>
      </c>
      <c r="U29">
        <v>3.4</v>
      </c>
      <c r="V29" s="41" t="s">
        <v>94</v>
      </c>
      <c r="W29">
        <v>435</v>
      </c>
    </row>
    <row r="30" spans="1:23">
      <c r="A30" t="s">
        <v>302</v>
      </c>
      <c r="B30" s="12">
        <v>3</v>
      </c>
      <c r="C30" s="2">
        <f>SUM(((Table16810[[#This Row],[Avg DPS]]*(Table16810[[#This Row],[Range]]))+(Table16810[[#This Row],[Avg DPS]]*Table16810[[#This Row],[Arm Pen (%)]]))/100)</f>
        <v>2.4114572480181193</v>
      </c>
      <c r="D30" s="3">
        <f>SUM(Table16810[[#This Row],[DPS]]*Table16810[[#This Row],[Avg Accuracy]])</f>
        <v>6.3626840317100779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30">
        <v>24.9</v>
      </c>
      <c r="G30" s="2">
        <f>SUM((Table16810[[#This Row],[Accuracy (Close)]]+Table16810[[#This Row],[Accuracy (Short)]]+Table16810[[#This Row],[Accuracy (Medium)]]+Table16810[[#This Row],[Accuracy (Long)]])/4)</f>
        <v>0.5675</v>
      </c>
      <c r="H30">
        <v>11</v>
      </c>
      <c r="I30">
        <v>0.5</v>
      </c>
      <c r="J30">
        <v>13</v>
      </c>
      <c r="K30">
        <v>3</v>
      </c>
      <c r="L30">
        <v>1.51</v>
      </c>
      <c r="M30">
        <v>1.1000000000000001</v>
      </c>
      <c r="N30">
        <v>360</v>
      </c>
      <c r="O30" s="2">
        <f t="shared" si="2"/>
        <v>0.16666666666666666</v>
      </c>
      <c r="P30">
        <v>0.77</v>
      </c>
      <c r="Q30">
        <v>0.7</v>
      </c>
      <c r="R30">
        <v>0.5</v>
      </c>
      <c r="S30">
        <v>0.3</v>
      </c>
      <c r="T30">
        <v>70</v>
      </c>
      <c r="U30">
        <v>3.3</v>
      </c>
      <c r="V30" s="41" t="s">
        <v>94</v>
      </c>
      <c r="W30" s="54">
        <f>Table16810[[#This Row],[Balance]]*W1</f>
        <v>362.85197210928641</v>
      </c>
    </row>
    <row r="31" spans="1:23">
      <c r="A31" s="1" t="s">
        <v>301</v>
      </c>
      <c r="B31" s="41">
        <v>3</v>
      </c>
      <c r="C31" s="2">
        <f>SUM(((Table16810[[#This Row],[Avg DPS]]*(Table16810[[#This Row],[Range]]))+(Table16810[[#This Row],[Avg DPS]]*Table16810[[#This Row],[Arm Pen (%)]]))/100)</f>
        <v>3.0127881355932202</v>
      </c>
      <c r="D31" s="3">
        <f>SUM(Table16810[[#This Row],[DPS]]*Table16810[[#This Row],[Avg Accuracy]])</f>
        <v>6.5638085742771688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31">
        <v>32.9</v>
      </c>
      <c r="G31" s="2">
        <f>SUM((Table16810[[#This Row],[Accuracy (Close)]]+Table16810[[#This Row],[Accuracy (Short)]]+Table16810[[#This Row],[Accuracy (Medium)]]+Table16810[[#This Row],[Accuracy (Long)]])/4)</f>
        <v>0.66499999999999992</v>
      </c>
      <c r="H31">
        <v>11</v>
      </c>
      <c r="I31">
        <v>0.5</v>
      </c>
      <c r="J31">
        <v>13</v>
      </c>
      <c r="K31">
        <v>3</v>
      </c>
      <c r="L31">
        <v>1.79</v>
      </c>
      <c r="M31">
        <v>1.22</v>
      </c>
      <c r="N31">
        <v>360</v>
      </c>
      <c r="O31" s="2">
        <f t="shared" si="2"/>
        <v>0.16666666666666666</v>
      </c>
      <c r="P31">
        <v>0.63</v>
      </c>
      <c r="Q31">
        <v>0.75</v>
      </c>
      <c r="R31">
        <v>0.71</v>
      </c>
      <c r="S31">
        <v>0.56999999999999995</v>
      </c>
      <c r="T31">
        <v>70</v>
      </c>
      <c r="U31">
        <v>3.6</v>
      </c>
      <c r="V31" s="41" t="s">
        <v>93</v>
      </c>
      <c r="W31" s="54">
        <f>Table16810[[#This Row],[Balance]]*W1</f>
        <v>453.33423076271185</v>
      </c>
    </row>
    <row r="32" spans="1:23">
      <c r="A32" t="s">
        <v>303</v>
      </c>
      <c r="B32" s="41">
        <v>3</v>
      </c>
      <c r="C32" s="2">
        <f>SUM(((Table16810[[#This Row],[Avg DPS]]*(Table16810[[#This Row],[Range]]))+(Table16810[[#This Row],[Avg DPS]]*Table16810[[#This Row],[Arm Pen (%)]]))/100)</f>
        <v>3.1961697316103379</v>
      </c>
      <c r="D32" s="3">
        <f>SUM(Table16810[[#This Row],[DPS]]*Table16810[[#This Row],[Avg Accuracy]])</f>
        <v>6.8148608349900597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32">
        <v>33.9</v>
      </c>
      <c r="G32" s="2">
        <f>SUM((Table16810[[#This Row],[Accuracy (Close)]]+Table16810[[#This Row],[Accuracy (Short)]]+Table16810[[#This Row],[Accuracy (Medium)]]+Table16810[[#This Row],[Accuracy (Long)]])/4)</f>
        <v>0.6925</v>
      </c>
      <c r="H32">
        <v>11</v>
      </c>
      <c r="I32">
        <v>0.5</v>
      </c>
      <c r="J32">
        <v>13</v>
      </c>
      <c r="K32">
        <v>3</v>
      </c>
      <c r="L32">
        <v>1.8</v>
      </c>
      <c r="M32">
        <v>1.22</v>
      </c>
      <c r="N32">
        <v>360</v>
      </c>
      <c r="O32" s="2">
        <f t="shared" si="2"/>
        <v>0.16666666666666666</v>
      </c>
      <c r="P32">
        <v>0.72</v>
      </c>
      <c r="Q32">
        <v>0.76</v>
      </c>
      <c r="R32">
        <v>0.71</v>
      </c>
      <c r="S32">
        <v>0.57999999999999996</v>
      </c>
      <c r="T32">
        <v>70</v>
      </c>
      <c r="U32">
        <v>3.7</v>
      </c>
      <c r="V32" s="41" t="s">
        <v>94</v>
      </c>
      <c r="W32" s="54">
        <f>Table16810[[#This Row],[Balance]]*W1</f>
        <v>480.92765951540753</v>
      </c>
    </row>
    <row r="33" spans="1:23">
      <c r="A33" t="s">
        <v>304</v>
      </c>
      <c r="B33" s="41">
        <v>3</v>
      </c>
      <c r="C33" s="2">
        <f>SUM(((Table16810[[#This Row],[Avg DPS]]*(Table16810[[#This Row],[Range]]))+(Table16810[[#This Row],[Avg DPS]]*Table16810[[#This Row],[Arm Pen (%)]]))/100)</f>
        <v>2.6787115384615383</v>
      </c>
      <c r="D33" s="3">
        <f>SUM(Table16810[[#This Row],[DPS]]*Table16810[[#This Row],[Avg Accuracy]])</f>
        <v>5.7115384615384617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3">
        <v>30.9</v>
      </c>
      <c r="G33" s="2">
        <f>SUM((Table16810[[#This Row],[Accuracy (Close)]]+Table16810[[#This Row],[Accuracy (Short)]]+Table16810[[#This Row],[Accuracy (Medium)]]+Table16810[[#This Row],[Accuracy (Long)]])/4)</f>
        <v>0.67500000000000004</v>
      </c>
      <c r="H33">
        <v>11</v>
      </c>
      <c r="I33">
        <v>0.5</v>
      </c>
      <c r="J33">
        <v>16</v>
      </c>
      <c r="K33">
        <v>2</v>
      </c>
      <c r="L33">
        <v>1.4</v>
      </c>
      <c r="M33">
        <v>1</v>
      </c>
      <c r="N33">
        <v>300</v>
      </c>
      <c r="O33" s="2">
        <f t="shared" si="2"/>
        <v>0.2</v>
      </c>
      <c r="P33">
        <v>0.6</v>
      </c>
      <c r="Q33">
        <v>0.75</v>
      </c>
      <c r="R33">
        <v>0.85</v>
      </c>
      <c r="S33">
        <v>0.5</v>
      </c>
      <c r="T33">
        <v>70</v>
      </c>
      <c r="U33">
        <v>3.75</v>
      </c>
      <c r="V33" s="41" t="s">
        <v>94</v>
      </c>
      <c r="W33" s="54">
        <f>Table16810[[#This Row],[Balance]]*W1</f>
        <v>403.06572519230764</v>
      </c>
    </row>
    <row r="34" spans="1:23">
      <c r="A34" s="1" t="s">
        <v>305</v>
      </c>
      <c r="B34" s="41">
        <v>3</v>
      </c>
      <c r="C34" s="2">
        <f>SUM(((Table16810[[#This Row],[Avg DPS]]*(Table16810[[#This Row],[Range]]))+(Table16810[[#This Row],[Avg DPS]]*Table16810[[#This Row],[Arm Pen (%)]]))/100)</f>
        <v>2.3062499999999999</v>
      </c>
      <c r="D34" s="3">
        <f>SUM(Table16810[[#This Row],[DPS]]*Table16810[[#This Row],[Avg Accuracy]])</f>
        <v>6.2499999999999991</v>
      </c>
      <c r="E34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4">
        <v>26.9</v>
      </c>
      <c r="G34" s="2">
        <f>SUM((Table16810[[#This Row],[Accuracy (Close)]]+Table16810[[#This Row],[Accuracy (Short)]]+Table16810[[#This Row],[Accuracy (Medium)]]+Table16810[[#This Row],[Accuracy (Long)]])/4)</f>
        <v>0.625</v>
      </c>
      <c r="H34">
        <v>8</v>
      </c>
      <c r="I34">
        <v>0.5</v>
      </c>
      <c r="J34">
        <v>10</v>
      </c>
      <c r="K34">
        <v>3</v>
      </c>
      <c r="L34">
        <v>1</v>
      </c>
      <c r="M34">
        <v>1.2</v>
      </c>
      <c r="N34">
        <v>600</v>
      </c>
      <c r="O34" s="2">
        <f t="shared" si="2"/>
        <v>0.1</v>
      </c>
      <c r="P34">
        <v>0.6</v>
      </c>
      <c r="Q34">
        <v>0.7</v>
      </c>
      <c r="R34">
        <v>0.65</v>
      </c>
      <c r="S34">
        <v>0.55000000000000004</v>
      </c>
      <c r="T34">
        <v>60</v>
      </c>
      <c r="U34">
        <v>2.6</v>
      </c>
      <c r="V34" s="41" t="s">
        <v>93</v>
      </c>
      <c r="W34" s="54">
        <f>Table16810[[#This Row],[Balance]]*W1</f>
        <v>347.02143749999999</v>
      </c>
    </row>
    <row r="35" spans="1:23">
      <c r="A35" t="s">
        <v>306</v>
      </c>
      <c r="B35" s="41">
        <v>3</v>
      </c>
      <c r="C35" s="2">
        <f>SUM(((Table16810[[#This Row],[Avg DPS]]*(Table16810[[#This Row],[Range]]))+(Table16810[[#This Row],[Avg DPS]]*Table16810[[#This Row],[Arm Pen (%)]]))/100)</f>
        <v>3.1143688524590165</v>
      </c>
      <c r="D35" s="3">
        <f>SUM(Table16810[[#This Row],[DPS]]*Table16810[[#This Row],[Avg Accuracy]])</f>
        <v>6.3688524590163933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5">
        <v>32.9</v>
      </c>
      <c r="G35" s="2">
        <f>SUM((Table16810[[#This Row],[Accuracy (Close)]]+Table16810[[#This Row],[Accuracy (Short)]]+Table16810[[#This Row],[Accuracy (Medium)]]+Table16810[[#This Row],[Accuracy (Long)]])/4)</f>
        <v>0.64749999999999996</v>
      </c>
      <c r="H35">
        <v>10</v>
      </c>
      <c r="I35">
        <v>0.5</v>
      </c>
      <c r="J35">
        <v>16</v>
      </c>
      <c r="K35">
        <v>3</v>
      </c>
      <c r="L35">
        <v>1.7</v>
      </c>
      <c r="M35">
        <v>1.1499999999999999</v>
      </c>
      <c r="N35">
        <v>600</v>
      </c>
      <c r="O35" s="2">
        <f t="shared" si="2"/>
        <v>0.1</v>
      </c>
      <c r="P35">
        <v>0.62</v>
      </c>
      <c r="Q35">
        <v>0.75</v>
      </c>
      <c r="R35">
        <v>0.67</v>
      </c>
      <c r="S35">
        <v>0.55000000000000004</v>
      </c>
      <c r="T35">
        <v>70</v>
      </c>
      <c r="U35">
        <v>4</v>
      </c>
      <c r="V35" s="41" t="s">
        <v>94</v>
      </c>
      <c r="W35" s="54">
        <f>Table16810[[#This Row],[Balance]]*W1</f>
        <v>468.6190812295082</v>
      </c>
    </row>
    <row r="36" spans="1:23">
      <c r="A36" t="s">
        <v>307</v>
      </c>
      <c r="B36" s="41">
        <v>3</v>
      </c>
      <c r="C36" s="2">
        <f>SUM(((Table16810[[#This Row],[Avg DPS]]*(Table16810[[#This Row],[Range]]))+(Table16810[[#This Row],[Avg DPS]]*Table16810[[#This Row],[Arm Pen (%)]]))/100)</f>
        <v>2.2709189189189187</v>
      </c>
      <c r="D36" s="3">
        <f>SUM(Table16810[[#This Row],[DPS]]*Table16810[[#This Row],[Avg Accuracy]])</f>
        <v>5.8378378378378377</v>
      </c>
      <c r="E36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6">
        <v>28.9</v>
      </c>
      <c r="G36" s="2">
        <f>SUM((Table16810[[#This Row],[Accuracy (Close)]]+Table16810[[#This Row],[Accuracy (Short)]]+Table16810[[#This Row],[Accuracy (Medium)]]+Table16810[[#This Row],[Accuracy (Long)]])/4)</f>
        <v>0.6</v>
      </c>
      <c r="H36">
        <v>8</v>
      </c>
      <c r="I36">
        <v>0.5</v>
      </c>
      <c r="J36">
        <v>10</v>
      </c>
      <c r="K36">
        <v>3</v>
      </c>
      <c r="L36">
        <v>1.2</v>
      </c>
      <c r="M36">
        <v>1</v>
      </c>
      <c r="N36">
        <v>450</v>
      </c>
      <c r="O36" s="2">
        <f t="shared" si="2"/>
        <v>0.13333333333333333</v>
      </c>
      <c r="P36">
        <v>0.6</v>
      </c>
      <c r="Q36">
        <v>0.7</v>
      </c>
      <c r="R36">
        <v>0.6</v>
      </c>
      <c r="S36">
        <v>0.5</v>
      </c>
      <c r="T36">
        <v>70</v>
      </c>
      <c r="U36">
        <v>3.3</v>
      </c>
      <c r="V36" s="41" t="s">
        <v>94</v>
      </c>
      <c r="W36" s="54">
        <f>Table16810[[#This Row],[Balance]]*W1</f>
        <v>341.70516972972968</v>
      </c>
    </row>
    <row r="37" spans="1:23">
      <c r="C37" s="2" t="e">
        <f>SUM(((Table16810[[#This Row],[Avg DPS]]*(Table16810[[#This Row],[Range]]))+(Table16810[[#This Row],[Avg DPS]]*Table16810[[#This Row],[Arm Pen (%)]]))/100)</f>
        <v>#DIV/0!</v>
      </c>
      <c r="D37" s="3" t="e">
        <f>SUM(Table16810[[#This Row],[DPS]]*Table16810[[#This Row],[Avg Accuracy]])</f>
        <v>#DIV/0!</v>
      </c>
      <c r="E3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7" s="2">
        <f>SUM((Table16810[[#This Row],[Accuracy (Close)]]+Table16810[[#This Row],[Accuracy (Short)]]+Table16810[[#This Row],[Accuracy (Medium)]]+Table16810[[#This Row],[Accuracy (Long)]])/4)</f>
        <v>0</v>
      </c>
      <c r="O37" s="2" t="e">
        <f t="shared" si="2"/>
        <v>#DIV/0!</v>
      </c>
    </row>
    <row r="38" spans="1:23">
      <c r="C38" s="2" t="e">
        <f>SUM(((Table16810[[#This Row],[Avg DPS]]*(Table16810[[#This Row],[Range]]))+(Table16810[[#This Row],[Avg DPS]]*Table16810[[#This Row],[Arm Pen (%)]]))/100)</f>
        <v>#DIV/0!</v>
      </c>
      <c r="D38" s="3" t="e">
        <f>SUM(Table16810[[#This Row],[DPS]]*Table16810[[#This Row],[Avg Accuracy]])</f>
        <v>#DIV/0!</v>
      </c>
      <c r="E3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8" s="2">
        <f>SUM((Table16810[[#This Row],[Accuracy (Close)]]+Table16810[[#This Row],[Accuracy (Short)]]+Table16810[[#This Row],[Accuracy (Medium)]]+Table16810[[#This Row],[Accuracy (Long)]])/4)</f>
        <v>0</v>
      </c>
      <c r="O38" s="2" t="e">
        <f t="shared" si="2"/>
        <v>#DIV/0!</v>
      </c>
    </row>
    <row r="39" spans="1:23">
      <c r="C39" s="2" t="e">
        <f>SUM(((Table16810[[#This Row],[Avg DPS]]*(Table16810[[#This Row],[Range]]))+(Table16810[[#This Row],[Avg DPS]]*Table16810[[#This Row],[Arm Pen (%)]]))/100)</f>
        <v>#DIV/0!</v>
      </c>
      <c r="D39" s="3" t="e">
        <f>SUM(Table16810[[#This Row],[DPS]]*Table16810[[#This Row],[Avg Accuracy]])</f>
        <v>#DIV/0!</v>
      </c>
      <c r="E3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9" s="2">
        <f>SUM((Table16810[[#This Row],[Accuracy (Close)]]+Table16810[[#This Row],[Accuracy (Short)]]+Table16810[[#This Row],[Accuracy (Medium)]]+Table16810[[#This Row],[Accuracy (Long)]])/4)</f>
        <v>0</v>
      </c>
      <c r="O39" s="2" t="e">
        <f t="shared" si="2"/>
        <v>#DIV/0!</v>
      </c>
    </row>
    <row r="40" spans="1:23">
      <c r="C40" s="2" t="e">
        <f>SUM(((Table16810[[#This Row],[Avg DPS]]*(Table16810[[#This Row],[Range]]))+(Table16810[[#This Row],[Avg DPS]]*Table16810[[#This Row],[Arm Pen (%)]]))/100)</f>
        <v>#DIV/0!</v>
      </c>
      <c r="D40" s="3" t="e">
        <f>SUM(Table16810[[#This Row],[DPS]]*Table16810[[#This Row],[Avg Accuracy]])</f>
        <v>#DIV/0!</v>
      </c>
      <c r="E4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0" s="2">
        <f>SUM((Table16810[[#This Row],[Accuracy (Close)]]+Table16810[[#This Row],[Accuracy (Short)]]+Table16810[[#This Row],[Accuracy (Medium)]]+Table16810[[#This Row],[Accuracy (Long)]])/4)</f>
        <v>0</v>
      </c>
      <c r="O40" s="2" t="e">
        <f t="shared" si="2"/>
        <v>#DIV/0!</v>
      </c>
    </row>
    <row r="41" spans="1:23">
      <c r="C41" s="2" t="e">
        <f>SUM(((Table16810[[#This Row],[Avg DPS]]*(Table16810[[#This Row],[Range]]))+(Table16810[[#This Row],[Avg DPS]]*Table16810[[#This Row],[Arm Pen (%)]]))/100)</f>
        <v>#DIV/0!</v>
      </c>
      <c r="D41" s="3" t="e">
        <f>SUM(Table16810[[#This Row],[DPS]]*Table16810[[#This Row],[Avg Accuracy]])</f>
        <v>#DIV/0!</v>
      </c>
      <c r="E4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1" s="2">
        <f>SUM((Table16810[[#This Row],[Accuracy (Close)]]+Table16810[[#This Row],[Accuracy (Short)]]+Table16810[[#This Row],[Accuracy (Medium)]]+Table16810[[#This Row],[Accuracy (Long)]])/4)</f>
        <v>0</v>
      </c>
      <c r="O41" s="2" t="e">
        <f t="shared" si="2"/>
        <v>#DIV/0!</v>
      </c>
    </row>
    <row r="42" spans="1:23"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O42" s="2" t="e">
        <f t="shared" si="2"/>
        <v>#DIV/0!</v>
      </c>
    </row>
    <row r="43" spans="1:23"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O43" s="2" t="e">
        <f t="shared" si="2"/>
        <v>#DIV/0!</v>
      </c>
    </row>
    <row r="44" spans="1:23"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O44" s="2" t="e">
        <f t="shared" si="2"/>
        <v>#DIV/0!</v>
      </c>
    </row>
    <row r="45" spans="1:23"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O45" s="2" t="e">
        <f t="shared" si="2"/>
        <v>#DIV/0!</v>
      </c>
    </row>
    <row r="46" spans="1:23"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O46" s="2" t="e">
        <f t="shared" si="2"/>
        <v>#DIV/0!</v>
      </c>
    </row>
    <row r="47" spans="1:23"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O47" s="2" t="e">
        <f t="shared" si="2"/>
        <v>#DIV/0!</v>
      </c>
    </row>
    <row r="48" spans="1:23"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O48" s="2" t="e">
        <f t="shared" si="2"/>
        <v>#DIV/0!</v>
      </c>
    </row>
    <row r="49" spans="3:15"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O49" s="2" t="e">
        <f t="shared" si="2"/>
        <v>#DIV/0!</v>
      </c>
    </row>
    <row r="50" spans="3:15"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O50" s="2" t="e">
        <f t="shared" si="2"/>
        <v>#DIV/0!</v>
      </c>
    </row>
    <row r="51" spans="3:15"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O51" s="2" t="e">
        <f t="shared" si="2"/>
        <v>#DIV/0!</v>
      </c>
    </row>
    <row r="52" spans="3:15"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O52" s="2" t="e">
        <f t="shared" si="2"/>
        <v>#DIV/0!</v>
      </c>
    </row>
    <row r="53" spans="3:15"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O53" s="2" t="e">
        <f t="shared" si="2"/>
        <v>#DIV/0!</v>
      </c>
    </row>
    <row r="54" spans="3:15"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O54" s="2" t="e">
        <f t="shared" si="2"/>
        <v>#DIV/0!</v>
      </c>
    </row>
    <row r="55" spans="3:15"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O55" s="2" t="e">
        <f t="shared" si="2"/>
        <v>#DIV/0!</v>
      </c>
    </row>
    <row r="56" spans="3:15"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O56" s="2" t="e">
        <f t="shared" si="2"/>
        <v>#DIV/0!</v>
      </c>
    </row>
    <row r="57" spans="3:15"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O57" s="2" t="e">
        <f t="shared" si="2"/>
        <v>#DIV/0!</v>
      </c>
    </row>
    <row r="58" spans="3:15"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O58" s="2" t="e">
        <f t="shared" si="2"/>
        <v>#DIV/0!</v>
      </c>
    </row>
    <row r="59" spans="3:15"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O59" s="2" t="e">
        <f t="shared" si="2"/>
        <v>#DIV/0!</v>
      </c>
    </row>
    <row r="60" spans="3:15"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O60" s="2" t="e">
        <f t="shared" si="2"/>
        <v>#DIV/0!</v>
      </c>
    </row>
    <row r="61" spans="3:15"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O61" s="2" t="e">
        <f t="shared" ref="O61:O92" si="3">60/N61</f>
        <v>#DIV/0!</v>
      </c>
    </row>
    <row r="62" spans="3:15"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O62" s="2" t="e">
        <f t="shared" si="3"/>
        <v>#DIV/0!</v>
      </c>
    </row>
    <row r="63" spans="3:15"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O63" s="2" t="e">
        <f t="shared" si="3"/>
        <v>#DIV/0!</v>
      </c>
    </row>
    <row r="64" spans="3:15"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O64" s="2" t="e">
        <f t="shared" si="3"/>
        <v>#DIV/0!</v>
      </c>
    </row>
    <row r="65" spans="3:15"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O65" s="2" t="e">
        <f t="shared" si="3"/>
        <v>#DIV/0!</v>
      </c>
    </row>
    <row r="66" spans="3:15"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O66" s="2" t="e">
        <f t="shared" si="3"/>
        <v>#DIV/0!</v>
      </c>
    </row>
    <row r="67" spans="3:15"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O67" s="2" t="e">
        <f t="shared" si="3"/>
        <v>#DIV/0!</v>
      </c>
    </row>
    <row r="68" spans="3:15"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O68" s="2" t="e">
        <f t="shared" si="3"/>
        <v>#DIV/0!</v>
      </c>
    </row>
    <row r="69" spans="3:15"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O69" s="2" t="e">
        <f t="shared" si="3"/>
        <v>#DIV/0!</v>
      </c>
    </row>
    <row r="70" spans="3:15"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O70" s="2" t="e">
        <f t="shared" si="3"/>
        <v>#DIV/0!</v>
      </c>
    </row>
    <row r="71" spans="3:15"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O71" s="2" t="e">
        <f t="shared" si="3"/>
        <v>#DIV/0!</v>
      </c>
    </row>
    <row r="72" spans="3:15"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O72" s="2" t="e">
        <f t="shared" si="3"/>
        <v>#DIV/0!</v>
      </c>
    </row>
    <row r="73" spans="3:15"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O73" s="2" t="e">
        <f t="shared" si="3"/>
        <v>#DIV/0!</v>
      </c>
    </row>
    <row r="74" spans="3:15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O74" s="2" t="e">
        <f t="shared" si="3"/>
        <v>#DIV/0!</v>
      </c>
    </row>
    <row r="75" spans="3:15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O75" s="2" t="e">
        <f t="shared" si="3"/>
        <v>#DIV/0!</v>
      </c>
    </row>
    <row r="76" spans="3:15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O76" s="2" t="e">
        <f t="shared" si="3"/>
        <v>#DIV/0!</v>
      </c>
    </row>
    <row r="77" spans="3:15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O77" s="2" t="e">
        <f t="shared" si="3"/>
        <v>#DIV/0!</v>
      </c>
    </row>
    <row r="78" spans="3:15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O78" s="2" t="e">
        <f t="shared" si="3"/>
        <v>#DIV/0!</v>
      </c>
    </row>
    <row r="79" spans="3:15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O79" s="2" t="e">
        <f t="shared" si="3"/>
        <v>#DIV/0!</v>
      </c>
    </row>
    <row r="80" spans="3:15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O80" s="2" t="e">
        <f t="shared" si="3"/>
        <v>#DIV/0!</v>
      </c>
    </row>
    <row r="81" spans="3:15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O81" s="2" t="e">
        <f t="shared" si="3"/>
        <v>#DIV/0!</v>
      </c>
    </row>
    <row r="82" spans="3:15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O82" s="2" t="e">
        <f t="shared" si="3"/>
        <v>#DIV/0!</v>
      </c>
    </row>
    <row r="83" spans="3:15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O83" s="2" t="e">
        <f t="shared" si="3"/>
        <v>#DIV/0!</v>
      </c>
    </row>
    <row r="84" spans="3:15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O84" s="2" t="e">
        <f t="shared" si="3"/>
        <v>#DIV/0!</v>
      </c>
    </row>
    <row r="85" spans="3:15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O85" s="2" t="e">
        <f t="shared" si="3"/>
        <v>#DIV/0!</v>
      </c>
    </row>
    <row r="86" spans="3:15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O86" s="2" t="e">
        <f t="shared" si="3"/>
        <v>#DIV/0!</v>
      </c>
    </row>
    <row r="87" spans="3:15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O87" s="2" t="e">
        <f t="shared" si="3"/>
        <v>#DIV/0!</v>
      </c>
    </row>
    <row r="88" spans="3:15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O88" s="2" t="e">
        <f t="shared" si="3"/>
        <v>#DIV/0!</v>
      </c>
    </row>
    <row r="89" spans="3:15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O89" s="2" t="e">
        <f t="shared" si="3"/>
        <v>#DIV/0!</v>
      </c>
    </row>
    <row r="90" spans="3:15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O90" s="2" t="e">
        <f t="shared" si="3"/>
        <v>#DIV/0!</v>
      </c>
    </row>
    <row r="91" spans="3:15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O91" s="2" t="e">
        <f t="shared" si="3"/>
        <v>#DIV/0!</v>
      </c>
    </row>
    <row r="92" spans="3:15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O92" s="2" t="e">
        <f t="shared" si="3"/>
        <v>#DIV/0!</v>
      </c>
    </row>
    <row r="93" spans="3:15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O93" s="2" t="e">
        <f t="shared" ref="O93:O123" si="4">60/N93</f>
        <v>#DIV/0!</v>
      </c>
    </row>
    <row r="94" spans="3:15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O94" s="2" t="e">
        <f t="shared" si="4"/>
        <v>#DIV/0!</v>
      </c>
    </row>
    <row r="95" spans="3:15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O95" s="2" t="e">
        <f t="shared" si="4"/>
        <v>#DIV/0!</v>
      </c>
    </row>
    <row r="96" spans="3:15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O96" s="2" t="e">
        <f t="shared" si="4"/>
        <v>#DIV/0!</v>
      </c>
    </row>
    <row r="97" spans="3:15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O97" s="2" t="e">
        <f t="shared" si="4"/>
        <v>#DIV/0!</v>
      </c>
    </row>
    <row r="98" spans="3:15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O98" s="2" t="e">
        <f t="shared" si="4"/>
        <v>#DIV/0!</v>
      </c>
    </row>
    <row r="99" spans="3:15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O99" s="2" t="e">
        <f t="shared" si="4"/>
        <v>#DIV/0!</v>
      </c>
    </row>
    <row r="100" spans="3:15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O100" s="2" t="e">
        <f t="shared" si="4"/>
        <v>#DIV/0!</v>
      </c>
    </row>
    <row r="101" spans="3:15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O101" s="2" t="e">
        <f t="shared" si="4"/>
        <v>#DIV/0!</v>
      </c>
    </row>
    <row r="102" spans="3:15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O102" s="2" t="e">
        <f t="shared" si="4"/>
        <v>#DIV/0!</v>
      </c>
    </row>
    <row r="103" spans="3:15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O103" s="2" t="e">
        <f t="shared" si="4"/>
        <v>#DIV/0!</v>
      </c>
    </row>
    <row r="104" spans="3:15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O104" s="2" t="e">
        <f t="shared" si="4"/>
        <v>#DIV/0!</v>
      </c>
    </row>
    <row r="105" spans="3:15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O105" s="2" t="e">
        <f t="shared" si="4"/>
        <v>#DIV/0!</v>
      </c>
    </row>
    <row r="106" spans="3:15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O106" s="2" t="e">
        <f t="shared" si="4"/>
        <v>#DIV/0!</v>
      </c>
    </row>
    <row r="107" spans="3:15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O107" s="2" t="e">
        <f t="shared" si="4"/>
        <v>#DIV/0!</v>
      </c>
    </row>
    <row r="108" spans="3:15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O108" s="2" t="e">
        <f t="shared" si="4"/>
        <v>#DIV/0!</v>
      </c>
    </row>
    <row r="109" spans="3:15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O109" s="2" t="e">
        <f t="shared" si="4"/>
        <v>#DIV/0!</v>
      </c>
    </row>
    <row r="110" spans="3:15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O110" s="2" t="e">
        <f t="shared" si="4"/>
        <v>#DIV/0!</v>
      </c>
    </row>
    <row r="111" spans="3:15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O111" s="2" t="e">
        <f t="shared" si="4"/>
        <v>#DIV/0!</v>
      </c>
    </row>
    <row r="112" spans="3:15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O112" s="2" t="e">
        <f t="shared" si="4"/>
        <v>#DIV/0!</v>
      </c>
    </row>
    <row r="113" spans="1:23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O113" s="2" t="e">
        <f t="shared" si="4"/>
        <v>#DIV/0!</v>
      </c>
    </row>
    <row r="114" spans="1:23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O114" s="2" t="e">
        <f t="shared" si="4"/>
        <v>#DIV/0!</v>
      </c>
    </row>
    <row r="115" spans="1:23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O115" s="2" t="e">
        <f t="shared" si="4"/>
        <v>#DIV/0!</v>
      </c>
    </row>
    <row r="116" spans="1:23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O116" s="2" t="e">
        <f t="shared" si="4"/>
        <v>#DIV/0!</v>
      </c>
    </row>
    <row r="117" spans="1:23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O117" s="2" t="e">
        <f t="shared" si="4"/>
        <v>#DIV/0!</v>
      </c>
    </row>
    <row r="118" spans="1:23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O118" s="2" t="e">
        <f t="shared" si="4"/>
        <v>#DIV/0!</v>
      </c>
    </row>
    <row r="119" spans="1:23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O119" s="2" t="e">
        <f t="shared" si="4"/>
        <v>#DIV/0!</v>
      </c>
    </row>
    <row r="120" spans="1:23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O120" s="2" t="e">
        <f t="shared" si="4"/>
        <v>#DIV/0!</v>
      </c>
    </row>
    <row r="121" spans="1:23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O121" s="2" t="e">
        <f t="shared" si="4"/>
        <v>#DIV/0!</v>
      </c>
    </row>
    <row r="122" spans="1:23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O122" s="2" t="e">
        <f t="shared" si="4"/>
        <v>#DIV/0!</v>
      </c>
    </row>
    <row r="123" spans="1:23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7"/>
      <c r="M123" s="7"/>
      <c r="N123" s="7"/>
      <c r="O123" s="8" t="e">
        <f t="shared" si="4"/>
        <v>#DIV/0!</v>
      </c>
      <c r="P123" s="7"/>
      <c r="Q123" s="7"/>
      <c r="R123" s="7"/>
      <c r="S123" s="7"/>
      <c r="T123" s="7"/>
      <c r="U123" s="7"/>
      <c r="V123" s="48"/>
      <c r="W123" s="7"/>
    </row>
  </sheetData>
  <conditionalFormatting sqref="C4:C997">
    <cfRule type="cellIs" dxfId="62" priority="2" operator="greaterThan">
      <formula>3.2</formula>
    </cfRule>
  </conditionalFormatting>
  <conditionalFormatting sqref="O4:O123">
    <cfRule type="cellIs" dxfId="61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W19"/>
  <sheetViews>
    <sheetView tabSelected="1" topLeftCell="A10" workbookViewId="0">
      <selection activeCell="U17" sqref="U17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</cols>
  <sheetData>
    <row r="1" spans="1:23">
      <c r="A1" s="1" t="s">
        <v>0</v>
      </c>
      <c r="C1" t="s">
        <v>24</v>
      </c>
      <c r="G1" s="1" t="s">
        <v>73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293</v>
      </c>
      <c r="W2">
        <v>201.52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79</v>
      </c>
      <c r="U3" s="16" t="s">
        <v>80</v>
      </c>
      <c r="V3" s="21" t="s">
        <v>92</v>
      </c>
      <c r="W3" s="21" t="s">
        <v>288</v>
      </c>
    </row>
    <row r="4" spans="1:23" ht="15.75" thickTop="1">
      <c r="A4" s="6" t="s">
        <v>46</v>
      </c>
      <c r="B4" s="11" t="s">
        <v>40</v>
      </c>
      <c r="C4" s="2">
        <f>SUM(((Table1681011[[#This Row],[Avg DPS]]*(Table1681011[[#This Row],[Range]]))+(Table1681011[[#This Row],[Avg DPS]]*Table1681011[[#This Row],[Arm Pen (%)]]))/100)</f>
        <v>2.6263577586206894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44.9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0</v>
      </c>
      <c r="P4">
        <v>0.5</v>
      </c>
      <c r="Q4">
        <v>0.7</v>
      </c>
      <c r="R4">
        <v>0.86</v>
      </c>
      <c r="S4">
        <v>0.88</v>
      </c>
      <c r="T4">
        <v>100</v>
      </c>
      <c r="U4" s="18"/>
      <c r="V4" s="24" t="s">
        <v>93</v>
      </c>
      <c r="W4" s="24">
        <v>530</v>
      </c>
    </row>
    <row r="5" spans="1:23">
      <c r="A5" s="4" t="s">
        <v>149</v>
      </c>
      <c r="B5" s="4">
        <v>4</v>
      </c>
      <c r="C5" s="2">
        <f>SUM(((Table1681011[[#This Row],[Avg DPS]]*(Table1681011[[#This Row],[Range]]))+(Table1681011[[#This Row],[Avg DPS]]*Table1681011[[#This Row],[Arm Pen (%)]]))/100)</f>
        <v>3.0802499999999999</v>
      </c>
      <c r="D5" s="3">
        <f>SUM(Table1681011[[#This Row],[DPS]]*Table1681011[[#This Row],[Avg Accuracy]])</f>
        <v>3.083333333333333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4.1666666666666661</v>
      </c>
      <c r="F5">
        <v>52.9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35</v>
      </c>
      <c r="I5">
        <v>4</v>
      </c>
      <c r="J5">
        <v>47</v>
      </c>
      <c r="K5">
        <v>1</v>
      </c>
      <c r="L5">
        <v>3.1</v>
      </c>
      <c r="M5">
        <v>5.3</v>
      </c>
      <c r="N5">
        <v>0</v>
      </c>
      <c r="O5" s="2">
        <v>0</v>
      </c>
      <c r="P5">
        <v>0.4</v>
      </c>
      <c r="Q5">
        <v>0.72</v>
      </c>
      <c r="R5">
        <v>0.94</v>
      </c>
      <c r="S5">
        <v>0.9</v>
      </c>
      <c r="U5" s="20"/>
      <c r="V5" s="25" t="s">
        <v>94</v>
      </c>
      <c r="W5" s="25"/>
    </row>
    <row r="6" spans="1:23">
      <c r="A6" s="14" t="s">
        <v>69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0</v>
      </c>
      <c r="P6">
        <v>0.4</v>
      </c>
      <c r="Q6">
        <v>0.71</v>
      </c>
      <c r="R6">
        <v>0.9</v>
      </c>
      <c r="S6">
        <v>0.87</v>
      </c>
      <c r="V6" t="s">
        <v>93</v>
      </c>
      <c r="W6" s="24"/>
    </row>
    <row r="7" spans="1:23">
      <c r="A7" t="s">
        <v>150</v>
      </c>
      <c r="B7" s="4">
        <v>1</v>
      </c>
      <c r="C7" s="2">
        <f>SUM(((Table1681011[[#This Row],[Avg DPS]]*(Table1681011[[#This Row],[Range]]))+(Table1681011[[#This Row],[Avg DPS]]*Table1681011[[#This Row],[Arm Pen (%)]]))/100)</f>
        <v>2.757509615384615</v>
      </c>
      <c r="D7" s="3">
        <f>SUM(Table1681011[[#This Row],[DPS]]*Table1681011[[#This Row],[Avg Accuracy]])</f>
        <v>3.0673076923076925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7">
        <v>47.9</v>
      </c>
      <c r="G7" s="2">
        <f>SUM((Table1681011[[#This Row],[Accuracy (Close)]]+Table1681011[[#This Row],[Accuracy (Short)]]+Table1681011[[#This Row],[Accuracy (Medium)]]+Table1681011[[#This Row],[Accuracy (Long)]])/4)</f>
        <v>0.6875</v>
      </c>
      <c r="H7">
        <v>29</v>
      </c>
      <c r="I7">
        <v>1.5</v>
      </c>
      <c r="J7">
        <v>42</v>
      </c>
      <c r="K7">
        <v>1</v>
      </c>
      <c r="L7">
        <v>2.6</v>
      </c>
      <c r="M7">
        <v>3.9</v>
      </c>
      <c r="N7">
        <v>0</v>
      </c>
      <c r="O7" s="2">
        <v>0</v>
      </c>
      <c r="P7">
        <v>0.4</v>
      </c>
      <c r="Q7">
        <v>0.68</v>
      </c>
      <c r="R7">
        <v>0.82</v>
      </c>
      <c r="S7">
        <v>0.85</v>
      </c>
      <c r="T7">
        <v>120</v>
      </c>
      <c r="U7">
        <v>7.54</v>
      </c>
      <c r="V7" t="s">
        <v>94</v>
      </c>
      <c r="W7" s="25"/>
    </row>
    <row r="8" spans="1:23">
      <c r="A8" t="s">
        <v>161</v>
      </c>
      <c r="B8" s="4">
        <v>1</v>
      </c>
      <c r="C8" s="2">
        <f>SUM(((Table1681011[[#This Row],[Avg DPS]]*(Table1681011[[#This Row],[Range]]))+(Table1681011[[#This Row],[Avg DPS]]*Table1681011[[#This Row],[Arm Pen (%)]]))/100)</f>
        <v>2.4359125000000006</v>
      </c>
      <c r="D8" s="3">
        <f>SUM(Table1681011[[#This Row],[DPS]]*Table1681011[[#This Row],[Avg Accuracy]])</f>
        <v>3.5875000000000008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8">
        <v>36.9</v>
      </c>
      <c r="G8" s="2">
        <f>SUM((Table1681011[[#This Row],[Accuracy (Close)]]+Table1681011[[#This Row],[Accuracy (Short)]]+Table1681011[[#This Row],[Accuracy (Medium)]]+Table1681011[[#This Row],[Accuracy (Long)]])/4)</f>
        <v>0.71750000000000003</v>
      </c>
      <c r="H8">
        <v>21</v>
      </c>
      <c r="I8">
        <v>1.5</v>
      </c>
      <c r="J8">
        <v>31</v>
      </c>
      <c r="K8">
        <v>1</v>
      </c>
      <c r="L8">
        <v>1.9</v>
      </c>
      <c r="M8">
        <v>2.2999999999999998</v>
      </c>
      <c r="N8">
        <v>0</v>
      </c>
      <c r="O8" s="2">
        <v>0</v>
      </c>
      <c r="P8">
        <v>0.5</v>
      </c>
      <c r="Q8">
        <v>0.71</v>
      </c>
      <c r="R8">
        <v>0.86</v>
      </c>
      <c r="S8">
        <v>0.8</v>
      </c>
      <c r="T8">
        <v>90</v>
      </c>
      <c r="U8">
        <v>3.1</v>
      </c>
      <c r="V8" t="s">
        <v>94</v>
      </c>
      <c r="W8" s="24"/>
    </row>
    <row r="9" spans="1:23">
      <c r="A9" t="s">
        <v>283</v>
      </c>
      <c r="B9" s="4">
        <v>2</v>
      </c>
      <c r="C9" s="2">
        <f>SUM(((Table1681011[[#This Row],[Avg DPS]]*(Table1681011[[#This Row],[Range]]))+(Table1681011[[#This Row],[Avg DPS]]*Table1681011[[#This Row],[Arm Pen (%)]]))/100)</f>
        <v>2.6264845454545451</v>
      </c>
      <c r="D9" s="3">
        <f>SUM(Table1681011[[#This Row],[DPS]]*Table1681011[[#This Row],[Avg Accuracy]])</f>
        <v>3.4154545454545451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4.7272727272727275</v>
      </c>
      <c r="F9">
        <v>43.9</v>
      </c>
      <c r="G9" s="2">
        <f>SUM((Table1681011[[#This Row],[Accuracy (Close)]]+Table1681011[[#This Row],[Accuracy (Short)]]+Table1681011[[#This Row],[Accuracy (Medium)]]+Table1681011[[#This Row],[Accuracy (Long)]])/4)</f>
        <v>0.72249999999999992</v>
      </c>
      <c r="H9">
        <v>26</v>
      </c>
      <c r="I9">
        <v>1.5</v>
      </c>
      <c r="J9">
        <v>33</v>
      </c>
      <c r="K9">
        <v>1</v>
      </c>
      <c r="L9">
        <v>2</v>
      </c>
      <c r="M9">
        <v>3.5</v>
      </c>
      <c r="N9">
        <v>0</v>
      </c>
      <c r="O9" s="2">
        <v>0</v>
      </c>
      <c r="P9">
        <v>0.5</v>
      </c>
      <c r="Q9">
        <v>0.73</v>
      </c>
      <c r="R9">
        <v>0.84</v>
      </c>
      <c r="S9">
        <v>0.82</v>
      </c>
      <c r="T9">
        <v>100</v>
      </c>
      <c r="U9">
        <v>4.75</v>
      </c>
      <c r="V9" t="s">
        <v>94</v>
      </c>
      <c r="W9" s="25">
        <v>530</v>
      </c>
    </row>
    <row r="10" spans="1:23">
      <c r="A10" t="s">
        <v>326</v>
      </c>
      <c r="B10" s="4">
        <v>3</v>
      </c>
      <c r="C10" s="2">
        <f>SUM(((Table1681011[[#This Row],[Avg DPS]]*(Table1681011[[#This Row],[Range]]))+(Table1681011[[#This Row],[Avg DPS]]*Table1681011[[#This Row],[Arm Pen (%)]]))/100)</f>
        <v>2.5465113636363639</v>
      </c>
      <c r="D10" s="3">
        <f>SUM(Table1681011[[#This Row],[DPS]]*Table1681011[[#This Row],[Avg Accuracy]])</f>
        <v>3.1477272727272729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10">
        <v>42.9</v>
      </c>
      <c r="G10" s="2">
        <f>SUM((Table1681011[[#This Row],[Accuracy (Close)]]+Table1681011[[#This Row],[Accuracy (Short)]]+Table1681011[[#This Row],[Accuracy (Medium)]]+Table1681011[[#This Row],[Accuracy (Long)]])/4)</f>
        <v>0.6925</v>
      </c>
      <c r="H10">
        <v>25</v>
      </c>
      <c r="I10">
        <v>1.5</v>
      </c>
      <c r="J10">
        <v>38</v>
      </c>
      <c r="K10">
        <v>1</v>
      </c>
      <c r="L10">
        <v>2</v>
      </c>
      <c r="M10">
        <v>3.5</v>
      </c>
      <c r="N10">
        <v>0</v>
      </c>
      <c r="O10" s="2">
        <v>0</v>
      </c>
      <c r="P10">
        <v>0.5</v>
      </c>
      <c r="Q10">
        <v>0.68</v>
      </c>
      <c r="R10">
        <v>0.82</v>
      </c>
      <c r="S10">
        <v>0.77</v>
      </c>
      <c r="T10">
        <v>100</v>
      </c>
      <c r="U10">
        <v>6.2</v>
      </c>
      <c r="V10" t="s">
        <v>94</v>
      </c>
      <c r="W10" s="54">
        <f>Table1681011[[#This Row],[Balance]]*W2</f>
        <v>513.17297000000008</v>
      </c>
    </row>
    <row r="11" spans="1:23">
      <c r="A11" s="4" t="s">
        <v>325</v>
      </c>
      <c r="B11" s="4">
        <v>3</v>
      </c>
      <c r="C11" s="2">
        <f>SUM(((Table1681011[[#This Row],[Avg DPS]]*(Table1681011[[#This Row],[Range]]))+(Table1681011[[#This Row],[Avg DPS]]*Table1681011[[#This Row],[Arm Pen (%)]]))/100)</f>
        <v>2.6512304469273742</v>
      </c>
      <c r="D11" s="3">
        <f>SUM(Table1681011[[#This Row],[DPS]]*Table1681011[[#This Row],[Avg Accuracy]])</f>
        <v>2.7081005586592179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3.9106145251396649</v>
      </c>
      <c r="F11">
        <v>55.9</v>
      </c>
      <c r="G11" s="2">
        <f>SUM((Table1681011[[#This Row],[Accuracy (Close)]]+Table1681011[[#This Row],[Accuracy (Short)]]+Table1681011[[#This Row],[Accuracy (Medium)]]+Table1681011[[#This Row],[Accuracy (Long)]])/4)</f>
        <v>0.6925</v>
      </c>
      <c r="H11">
        <v>35</v>
      </c>
      <c r="I11">
        <v>4</v>
      </c>
      <c r="J11">
        <v>42</v>
      </c>
      <c r="K11">
        <v>1</v>
      </c>
      <c r="L11">
        <v>3.3</v>
      </c>
      <c r="M11">
        <v>5.65</v>
      </c>
      <c r="N11">
        <v>0</v>
      </c>
      <c r="O11" s="2">
        <v>0</v>
      </c>
      <c r="P11">
        <v>0.4</v>
      </c>
      <c r="Q11">
        <v>0.5</v>
      </c>
      <c r="R11">
        <v>0.95</v>
      </c>
      <c r="S11">
        <v>0.92</v>
      </c>
      <c r="T11">
        <v>135</v>
      </c>
      <c r="U11">
        <v>12.4</v>
      </c>
      <c r="V11" t="s">
        <v>94</v>
      </c>
      <c r="W11" s="54">
        <v>750</v>
      </c>
    </row>
    <row r="12" spans="1:23">
      <c r="A12" s="4" t="s">
        <v>324</v>
      </c>
      <c r="B12" s="4">
        <v>3</v>
      </c>
      <c r="C12" s="2">
        <f>SUM(((Table1681011[[#This Row],[Avg DPS]]*(Table1681011[[#This Row],[Range]]))+(Table1681011[[#This Row],[Avg DPS]]*Table1681011[[#This Row],[Arm Pen (%)]]))/100)</f>
        <v>1.9793465346534658</v>
      </c>
      <c r="D12" s="3">
        <f>SUM(Table1681011[[#This Row],[DPS]]*Table1681011[[#This Row],[Avg Accuracy]])</f>
        <v>2.831683168316832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4.3564356435643568</v>
      </c>
      <c r="F12">
        <v>32.9</v>
      </c>
      <c r="G12" s="2">
        <f>SUM((Table1681011[[#This Row],[Accuracy (Close)]]+Table1681011[[#This Row],[Accuracy (Short)]]+Table1681011[[#This Row],[Accuracy (Medium)]]+Table1681011[[#This Row],[Accuracy (Long)]])/4)</f>
        <v>0.65</v>
      </c>
      <c r="H12">
        <v>22</v>
      </c>
      <c r="I12">
        <v>0.5</v>
      </c>
      <c r="J12">
        <v>37</v>
      </c>
      <c r="K12">
        <v>1</v>
      </c>
      <c r="L12">
        <v>2.15</v>
      </c>
      <c r="M12">
        <v>2.9</v>
      </c>
      <c r="N12">
        <v>0</v>
      </c>
      <c r="O12" s="2">
        <v>0</v>
      </c>
      <c r="P12">
        <v>0.55000000000000004</v>
      </c>
      <c r="Q12">
        <v>0.69</v>
      </c>
      <c r="R12">
        <v>0.74</v>
      </c>
      <c r="S12">
        <v>0.62</v>
      </c>
      <c r="T12">
        <v>100</v>
      </c>
      <c r="U12">
        <v>3.3</v>
      </c>
      <c r="V12" t="s">
        <v>94</v>
      </c>
      <c r="W12" s="54">
        <f>Table1681011[[#This Row],[Balance]]*W2</f>
        <v>398.87791366336643</v>
      </c>
    </row>
    <row r="13" spans="1:23">
      <c r="A13" s="1" t="s">
        <v>319</v>
      </c>
      <c r="B13">
        <v>3</v>
      </c>
      <c r="C13" s="2">
        <f>SUM(((Table1681011[[#This Row],[Avg DPS]]*(Table1681011[[#This Row],[Range]]))+(Table1681011[[#This Row],[Avg DPS]]*Table1681011[[#This Row],[Arm Pen (%)]]))/100)</f>
        <v>2.1281602409638549</v>
      </c>
      <c r="D13" s="3">
        <f>SUM(Table1681011[[#This Row],[DPS]]*Table1681011[[#This Row],[Avg Accuracy]])</f>
        <v>3.0445783132530111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4.5783132530120474</v>
      </c>
      <c r="F13">
        <v>34.9</v>
      </c>
      <c r="G13" s="2">
        <f>SUM((Table1681011[[#This Row],[Accuracy (Close)]]+Table1681011[[#This Row],[Accuracy (Short)]]+Table1681011[[#This Row],[Accuracy (Medium)]]+Table1681011[[#This Row],[Accuracy (Long)]])/4)</f>
        <v>0.66499999999999992</v>
      </c>
      <c r="H13">
        <v>19</v>
      </c>
      <c r="I13">
        <v>1</v>
      </c>
      <c r="J13">
        <v>35</v>
      </c>
      <c r="K13">
        <v>1</v>
      </c>
      <c r="L13">
        <v>1.5</v>
      </c>
      <c r="M13">
        <v>2.65</v>
      </c>
      <c r="N13">
        <v>0</v>
      </c>
      <c r="O13" s="2">
        <v>0</v>
      </c>
      <c r="P13">
        <v>0.6</v>
      </c>
      <c r="Q13">
        <v>0.68</v>
      </c>
      <c r="R13">
        <v>0.73</v>
      </c>
      <c r="S13">
        <v>0.65</v>
      </c>
      <c r="T13">
        <v>100</v>
      </c>
      <c r="U13">
        <v>4.3</v>
      </c>
      <c r="V13" t="s">
        <v>93</v>
      </c>
      <c r="W13" s="54">
        <f>Table1681011[[#This Row],[Balance]]*W2</f>
        <v>428.86685175903608</v>
      </c>
    </row>
    <row r="14" spans="1:23">
      <c r="A14" t="s">
        <v>321</v>
      </c>
      <c r="B14">
        <v>3</v>
      </c>
      <c r="C14" s="2">
        <f>SUM(((Table1681011[[#This Row],[Avg DPS]]*(Table1681011[[#This Row],[Range]]))+(Table1681011[[#This Row],[Avg DPS]]*Table1681011[[#This Row],[Arm Pen (%)]]))/100)</f>
        <v>2.2061842105263154</v>
      </c>
      <c r="D14" s="3">
        <f>SUM(Table1681011[[#This Row],[DPS]]*Table1681011[[#This Row],[Avg Accuracy]])</f>
        <v>3.0263157894736841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4.0350877192982457</v>
      </c>
      <c r="F14">
        <v>40.9</v>
      </c>
      <c r="G14" s="2">
        <f>SUM((Table1681011[[#This Row],[Accuracy (Close)]]+Table1681011[[#This Row],[Accuracy (Short)]]+Table1681011[[#This Row],[Accuracy (Medium)]]+Table1681011[[#This Row],[Accuracy (Long)]])/4)</f>
        <v>0.75</v>
      </c>
      <c r="H14">
        <v>23</v>
      </c>
      <c r="I14">
        <v>1.5</v>
      </c>
      <c r="J14">
        <v>32</v>
      </c>
      <c r="K14">
        <v>1</v>
      </c>
      <c r="L14">
        <v>2.2000000000000002</v>
      </c>
      <c r="M14">
        <v>3.5</v>
      </c>
      <c r="N14">
        <v>0</v>
      </c>
      <c r="O14" s="2">
        <v>0</v>
      </c>
      <c r="P14">
        <v>0.5</v>
      </c>
      <c r="Q14">
        <v>0.73</v>
      </c>
      <c r="R14">
        <v>0.89</v>
      </c>
      <c r="S14">
        <v>0.88</v>
      </c>
      <c r="T14">
        <v>120</v>
      </c>
      <c r="U14">
        <v>5</v>
      </c>
      <c r="V14" t="s">
        <v>94</v>
      </c>
      <c r="W14" s="54">
        <f>Table1681011[[#This Row],[Balance]]*W2</f>
        <v>444.59024210526309</v>
      </c>
    </row>
    <row r="15" spans="1:23">
      <c r="A15" t="s">
        <v>322</v>
      </c>
      <c r="B15">
        <v>3</v>
      </c>
      <c r="C15" s="2">
        <f>SUM(((Table1681011[[#This Row],[Avg DPS]]*(Table1681011[[#This Row],[Range]]))+(Table1681011[[#This Row],[Avg DPS]]*Table1681011[[#This Row],[Arm Pen (%)]]))/100)</f>
        <v>2.6368861607142855</v>
      </c>
      <c r="D15" s="3">
        <f>SUM(Table1681011[[#This Row],[DPS]]*Table1681011[[#This Row],[Avg Accuracy]])</f>
        <v>3.1808035714285712</v>
      </c>
      <c r="E15" s="2">
        <f>SUM((Table1681011[[#This Row],[Damage]]*Table1681011[[#This Row],[Burst]])/(Table1681011[[#This Row],[Ranged Cooldown]]+Table1681011[[#This Row],[Warm-up]]+(Table1681011[[#This Row],[Burst Time]]*(Table1681011[[#This Row],[Burst]]-1))))</f>
        <v>4.4642857142857144</v>
      </c>
      <c r="F15">
        <v>44.9</v>
      </c>
      <c r="G15" s="2">
        <f>SUM((Table1681011[[#This Row],[Accuracy (Close)]]+Table1681011[[#This Row],[Accuracy (Short)]]+Table1681011[[#This Row],[Accuracy (Medium)]]+Table1681011[[#This Row],[Accuracy (Long)]])/4)</f>
        <v>0.71249999999999991</v>
      </c>
      <c r="H15">
        <v>25</v>
      </c>
      <c r="I15">
        <v>1.5</v>
      </c>
      <c r="J15">
        <v>38</v>
      </c>
      <c r="K15">
        <v>1</v>
      </c>
      <c r="L15">
        <v>2.2999999999999998</v>
      </c>
      <c r="M15">
        <v>3.3</v>
      </c>
      <c r="N15">
        <v>0</v>
      </c>
      <c r="O15" s="2">
        <v>0</v>
      </c>
      <c r="P15">
        <v>0.5</v>
      </c>
      <c r="Q15">
        <v>0.7</v>
      </c>
      <c r="R15">
        <v>0.85</v>
      </c>
      <c r="S15">
        <v>0.8</v>
      </c>
      <c r="T15">
        <v>100</v>
      </c>
      <c r="U15">
        <v>4.2</v>
      </c>
      <c r="V15" t="s">
        <v>94</v>
      </c>
      <c r="W15" s="54">
        <f>Table1681011[[#This Row],[Balance]]*W2</f>
        <v>531.38529910714283</v>
      </c>
    </row>
    <row r="16" spans="1:23">
      <c r="A16" s="1" t="s">
        <v>320</v>
      </c>
      <c r="B16">
        <v>3</v>
      </c>
      <c r="C16" s="2">
        <f>SUM(((Table1681011[[#This Row],[Avg DPS]]*(Table1681011[[#This Row],[Range]]))+(Table1681011[[#This Row],[Avg DPS]]*Table1681011[[#This Row],[Arm Pen (%)]]))/100)</f>
        <v>2.4613797169811322</v>
      </c>
      <c r="D16" s="3">
        <f>SUM(Table1681011[[#This Row],[DPS]]*Table1681011[[#This Row],[Avg Accuracy]])</f>
        <v>3.242924528301887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4.716981132075472</v>
      </c>
      <c r="F16">
        <v>37.9</v>
      </c>
      <c r="G16" s="2">
        <f>SUM((Table1681011[[#This Row],[Accuracy (Close)]]+Table1681011[[#This Row],[Accuracy (Short)]]+Table1681011[[#This Row],[Accuracy (Medium)]]+Table1681011[[#This Row],[Accuracy (Long)]])/4)</f>
        <v>0.6875</v>
      </c>
      <c r="H16">
        <v>25</v>
      </c>
      <c r="I16">
        <v>1.5</v>
      </c>
      <c r="J16">
        <v>38</v>
      </c>
      <c r="K16">
        <v>1</v>
      </c>
      <c r="L16">
        <v>1.8</v>
      </c>
      <c r="M16">
        <v>3.5</v>
      </c>
      <c r="N16">
        <v>0</v>
      </c>
      <c r="O16" s="2">
        <v>0</v>
      </c>
      <c r="P16">
        <v>0.5</v>
      </c>
      <c r="Q16">
        <v>0.7</v>
      </c>
      <c r="R16">
        <v>0.8</v>
      </c>
      <c r="S16">
        <v>0.75</v>
      </c>
      <c r="T16">
        <v>100</v>
      </c>
      <c r="U16">
        <v>3.6</v>
      </c>
      <c r="V16" t="s">
        <v>93</v>
      </c>
      <c r="W16" s="54">
        <f>Table1681011[[#This Row],[Balance]]*W2</f>
        <v>496.0172405660378</v>
      </c>
    </row>
    <row r="17" spans="1:23" s="4" customFormat="1">
      <c r="A17" t="s">
        <v>323</v>
      </c>
      <c r="B17">
        <v>3</v>
      </c>
      <c r="C17" s="2">
        <f>SUM(((Table1681011[[#This Row],[Avg DPS]]*(Table1681011[[#This Row],[Range]]))+(Table1681011[[#This Row],[Avg DPS]]*Table1681011[[#This Row],[Arm Pen (%)]]))/100)</f>
        <v>2.6975460176991159</v>
      </c>
      <c r="D17" s="3">
        <f>SUM(Table1681011[[#This Row],[DPS]]*Table1681011[[#This Row],[Avg Accuracy]])</f>
        <v>3.4628318584070801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4.6017699115044248</v>
      </c>
      <c r="F17">
        <v>42.9</v>
      </c>
      <c r="G17" s="2">
        <f>SUM((Table1681011[[#This Row],[Accuracy (Close)]]+Table1681011[[#This Row],[Accuracy (Short)]]+Table1681011[[#This Row],[Accuracy (Medium)]]+Table1681011[[#This Row],[Accuracy (Long)]])/4)</f>
        <v>0.75250000000000006</v>
      </c>
      <c r="H17">
        <v>26</v>
      </c>
      <c r="I17">
        <v>1.5</v>
      </c>
      <c r="J17">
        <v>35</v>
      </c>
      <c r="K17">
        <v>1</v>
      </c>
      <c r="L17">
        <v>2.25</v>
      </c>
      <c r="M17">
        <v>3.4</v>
      </c>
      <c r="N17">
        <v>0</v>
      </c>
      <c r="O17" s="2">
        <v>0</v>
      </c>
      <c r="P17">
        <v>0.5</v>
      </c>
      <c r="Q17">
        <v>0.7</v>
      </c>
      <c r="R17">
        <v>0.92</v>
      </c>
      <c r="S17">
        <v>0.89</v>
      </c>
      <c r="T17">
        <v>100</v>
      </c>
      <c r="U17">
        <v>6.3</v>
      </c>
      <c r="V17" t="s">
        <v>94</v>
      </c>
      <c r="W17" s="54">
        <f>Table1681011[[#This Row],[Balance]]*W2</f>
        <v>543.60947348672585</v>
      </c>
    </row>
    <row r="18" spans="1:23"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>
        <v>0</v>
      </c>
      <c r="W18" s="22"/>
    </row>
    <row r="19" spans="1:23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ref="O17:O19" si="0">60/N19</f>
        <v>#DIV/0!</v>
      </c>
      <c r="P19" s="7"/>
      <c r="Q19" s="7"/>
      <c r="R19" s="7"/>
      <c r="S19" s="7"/>
      <c r="T19" s="19"/>
      <c r="W19" s="23"/>
    </row>
  </sheetData>
  <conditionalFormatting sqref="C4:C19">
    <cfRule type="cellIs" dxfId="54" priority="2" operator="greaterThan">
      <formula>2.639</formula>
    </cfRule>
  </conditionalFormatting>
  <conditionalFormatting sqref="O1:O1048576">
    <cfRule type="cellIs" dxfId="53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V8" sqref="V8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3">
      <c r="A1" s="1" t="s">
        <v>0</v>
      </c>
      <c r="E1" t="s">
        <v>24</v>
      </c>
      <c r="I1" s="1" t="s">
        <v>71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293</v>
      </c>
      <c r="W2">
        <v>228.506</v>
      </c>
    </row>
    <row r="3" spans="1:23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79</v>
      </c>
      <c r="U3" t="s">
        <v>80</v>
      </c>
      <c r="V3" t="s">
        <v>92</v>
      </c>
      <c r="W3" t="s">
        <v>288</v>
      </c>
    </row>
    <row r="4" spans="1:23">
      <c r="A4" s="6" t="s">
        <v>44</v>
      </c>
      <c r="B4" s="11" t="s">
        <v>40</v>
      </c>
      <c r="C4" s="2">
        <f>SUM(((Table1681015[[#This Row],[Avg DPS]]*(Table1681015[[#This Row],[Range]]))+(Table1681015[[#This Row],[Avg DPS]]*Table1681015[[#This Row],[Arm Pen (%)]]))/100)</f>
        <v>4.4130110294117655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25.9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A5" s="6" t="s">
        <v>331</v>
      </c>
      <c r="B5" s="11" t="s">
        <v>40</v>
      </c>
      <c r="C5" s="2">
        <f>SUM(((Table1681015[[#This Row],[Avg DPS]]*(Table1681015[[#This Row],[Range]]))+(Table1681015[[#This Row],[Avg DPS]]*Table1681015[[#This Row],[Arm Pen (%)]]))/100)</f>
        <v>3.9577840909090902</v>
      </c>
      <c r="D5" s="3">
        <f>SUM(Table1681015[[#This Row],[DPS]]*Table1681015[[#This Row],[Avg Accuracy]])</f>
        <v>5.2840909090909083</v>
      </c>
      <c r="E5" s="2">
        <f>SUM((Table1681015[[#This Row],[Damage]]*Table1681015[[#This Row],[Burst]])/(Table1681015[[#This Row],[Ranged Cooldown]]+Table1681015[[#This Row],[Warm-up]]+(Table1681015[[#This Row],[Burst Time]]*(Table1681015[[#This Row],[Burst]]-1))))</f>
        <v>6.8181818181818175</v>
      </c>
      <c r="F5">
        <v>29.9</v>
      </c>
      <c r="G5" s="2">
        <f>SUM((Table1681015[[#This Row],[Accuracy (Close)]]+Table1681015[[#This Row],[Accuracy (Short)]]+Table1681015[[#This Row],[Accuracy (Medium)]]+Table1681015[[#This Row],[Accuracy (Long)]])/4)</f>
        <v>0.77500000000000002</v>
      </c>
      <c r="H5">
        <v>30</v>
      </c>
      <c r="I5">
        <v>1.5</v>
      </c>
      <c r="J5">
        <v>45</v>
      </c>
      <c r="K5">
        <v>1</v>
      </c>
      <c r="L5">
        <v>2.7</v>
      </c>
      <c r="M5">
        <v>1.7</v>
      </c>
      <c r="N5">
        <v>0</v>
      </c>
      <c r="O5" s="2">
        <v>0</v>
      </c>
      <c r="P5">
        <v>0.65</v>
      </c>
      <c r="Q5">
        <v>0.85</v>
      </c>
      <c r="R5">
        <v>0.85</v>
      </c>
      <c r="S5">
        <v>0.75</v>
      </c>
      <c r="T5">
        <v>120</v>
      </c>
      <c r="U5">
        <v>8</v>
      </c>
      <c r="W5">
        <v>1355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32">
    <cfRule type="cellIs" dxfId="0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K17" sqref="K1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</cols>
  <sheetData>
    <row r="1" spans="1:23">
      <c r="A1" s="1" t="s">
        <v>0</v>
      </c>
      <c r="C1" t="s">
        <v>24</v>
      </c>
      <c r="F1" s="1" t="s">
        <v>72</v>
      </c>
      <c r="H1" s="1" t="s">
        <v>81</v>
      </c>
      <c r="V1" s="41" t="s">
        <v>294</v>
      </c>
      <c r="W1">
        <v>172.06399999999999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s="41" t="s">
        <v>295</v>
      </c>
      <c r="W2">
        <v>331.428</v>
      </c>
    </row>
    <row r="3" spans="1:23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79</v>
      </c>
      <c r="U3" t="s">
        <v>80</v>
      </c>
      <c r="V3" t="s">
        <v>92</v>
      </c>
      <c r="W3" t="s">
        <v>288</v>
      </c>
    </row>
    <row r="4" spans="1:23">
      <c r="A4" s="6" t="s">
        <v>47</v>
      </c>
      <c r="B4" s="11" t="s">
        <v>40</v>
      </c>
      <c r="C4" s="2">
        <f>SUM(((Table168101112[[#This Row],[Avg DPS]]*(Table168101112[[#This Row],[Range]]))+(Table168101112[[#This Row],[Avg DPS]]*Table168101112[[#This Row],[Arm Pen (%)]]))/100)</f>
        <v>2.4682976889010355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26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20" si="0">60/N4</f>
        <v>0.11666569445254624</v>
      </c>
      <c r="P4">
        <v>0.4</v>
      </c>
      <c r="Q4">
        <v>0.48</v>
      </c>
      <c r="R4">
        <v>0.35</v>
      </c>
      <c r="S4">
        <v>0.26</v>
      </c>
      <c r="T4">
        <v>46</v>
      </c>
      <c r="V4" t="s">
        <v>93</v>
      </c>
      <c r="W4">
        <v>425</v>
      </c>
    </row>
    <row r="5" spans="1:23">
      <c r="A5" s="6" t="s">
        <v>67</v>
      </c>
      <c r="B5" s="11" t="s">
        <v>40</v>
      </c>
      <c r="C5" s="2">
        <f>SUM(((Table168101112[[#This Row],[Avg DPS]]*(Table168101112[[#This Row],[Range]]))+(Table168101112[[#This Row],[Avg DPS]]*Table168101112[[#This Row],[Arm Pen (%)]]))/100)</f>
        <v>3.5015625000000004</v>
      </c>
      <c r="D5" s="3">
        <f>SUM(Table168101112[[#This Row],[DPS]]*Table168101112[[#This Row],[Avg Accuracy]])</f>
        <v>7.6286764705882364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5">
        <v>30.9</v>
      </c>
      <c r="G5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5">
        <v>10</v>
      </c>
      <c r="I5">
        <v>0.5</v>
      </c>
      <c r="J5">
        <v>15</v>
      </c>
      <c r="K5">
        <v>25</v>
      </c>
      <c r="L5">
        <v>2.2999999999999998</v>
      </c>
      <c r="M5">
        <v>2.5</v>
      </c>
      <c r="N5">
        <v>720</v>
      </c>
      <c r="O5" s="2">
        <f>60/N5</f>
        <v>8.3333333333333329E-2</v>
      </c>
      <c r="P5">
        <v>0.15</v>
      </c>
      <c r="Q5">
        <v>0.25</v>
      </c>
      <c r="R5">
        <v>0.25</v>
      </c>
      <c r="S5">
        <v>0.18</v>
      </c>
      <c r="T5">
        <v>70</v>
      </c>
      <c r="V5" t="s">
        <v>93</v>
      </c>
      <c r="W5">
        <v>1160</v>
      </c>
    </row>
    <row r="6" spans="1:23">
      <c r="A6" s="14" t="s">
        <v>27</v>
      </c>
      <c r="B6" s="4">
        <v>2</v>
      </c>
      <c r="C6" s="2">
        <f>SUM(((Table168101112[[#This Row],[Avg DPS]]*(Table168101112[[#This Row],[Range]]))+(Table168101112[[#This Row],[Avg DPS]]*Table168101112[[#This Row],[Arm Pen (%)]]))/100)</f>
        <v>2.411733390410959</v>
      </c>
      <c r="D6" s="3">
        <f>SUM(Table168101112[[#This Row],[DPS]]*Table168101112[[#This Row],[Avg Accuracy]])</f>
        <v>6.1998287671232877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6">
        <v>25.9</v>
      </c>
      <c r="G6" s="2">
        <f>SUM((Table168101112[[#This Row],[Accuracy (Close)]]+Table168101112[[#This Row],[Accuracy (Short)]]+Table168101112[[#This Row],[Accuracy (Medium)]]+Table168101112[[#This Row],[Accuracy (Long)]])/4)</f>
        <v>0.3725</v>
      </c>
      <c r="H6">
        <v>9</v>
      </c>
      <c r="I6">
        <v>1</v>
      </c>
      <c r="J6">
        <v>13</v>
      </c>
      <c r="K6">
        <v>9</v>
      </c>
      <c r="L6">
        <v>2</v>
      </c>
      <c r="M6">
        <v>2.2000000000000002</v>
      </c>
      <c r="N6">
        <v>720</v>
      </c>
      <c r="O6" s="2">
        <f t="shared" si="0"/>
        <v>8.3333333333333329E-2</v>
      </c>
      <c r="P6">
        <v>0.4</v>
      </c>
      <c r="Q6">
        <v>0.48</v>
      </c>
      <c r="R6">
        <v>0.35</v>
      </c>
      <c r="S6">
        <v>0.26</v>
      </c>
      <c r="T6">
        <v>50</v>
      </c>
      <c r="U6">
        <v>10.199999999999999</v>
      </c>
      <c r="V6" t="s">
        <v>93</v>
      </c>
    </row>
    <row r="7" spans="1:23">
      <c r="A7" s="14" t="s">
        <v>68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3.4632984374999989</v>
      </c>
      <c r="D7" s="3">
        <f>SUM(Table168101112[[#This Row],[DPS]]*Table168101112[[#This Row],[Avg Accuracy]])</f>
        <v>7.8890624999999988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20.624999999999996</v>
      </c>
      <c r="F7">
        <v>30.9</v>
      </c>
      <c r="G7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7">
        <v>11</v>
      </c>
      <c r="I7">
        <v>1</v>
      </c>
      <c r="J7">
        <v>13</v>
      </c>
      <c r="K7">
        <v>9</v>
      </c>
      <c r="L7">
        <v>2</v>
      </c>
      <c r="M7">
        <v>2.4</v>
      </c>
      <c r="N7">
        <v>1200</v>
      </c>
      <c r="O7" s="2">
        <f t="shared" si="0"/>
        <v>0.05</v>
      </c>
      <c r="P7">
        <v>0.4</v>
      </c>
      <c r="Q7">
        <v>0.48</v>
      </c>
      <c r="R7">
        <v>0.38</v>
      </c>
      <c r="S7">
        <v>0.27</v>
      </c>
      <c r="T7">
        <v>55</v>
      </c>
      <c r="U7">
        <v>11.5</v>
      </c>
      <c r="V7" t="s">
        <v>93</v>
      </c>
    </row>
    <row r="8" spans="1:23">
      <c r="A8" t="s">
        <v>151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2.6009812499999998</v>
      </c>
      <c r="D8" s="3">
        <f>SUM(Table168101112[[#This Row],[DPS]]*Table168101112[[#This Row],[Avg Accuracy]])</f>
        <v>6.5187499999999998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8">
        <v>25.9</v>
      </c>
      <c r="G8" s="2">
        <f>SUM((Table168101112[[#This Row],[Accuracy (Close)]]+Table168101112[[#This Row],[Accuracy (Short)]]+Table168101112[[#This Row],[Accuracy (Medium)]]+Table168101112[[#This Row],[Accuracy (Long)]])/4)</f>
        <v>0.3725</v>
      </c>
      <c r="H8">
        <v>10</v>
      </c>
      <c r="I8">
        <v>1</v>
      </c>
      <c r="J8">
        <v>14</v>
      </c>
      <c r="K8">
        <v>7</v>
      </c>
      <c r="L8">
        <v>1.6</v>
      </c>
      <c r="M8">
        <v>1.9</v>
      </c>
      <c r="N8">
        <v>720</v>
      </c>
      <c r="O8" s="2">
        <f t="shared" si="0"/>
        <v>8.3333333333333329E-2</v>
      </c>
      <c r="P8">
        <v>0.4</v>
      </c>
      <c r="Q8">
        <v>0.48</v>
      </c>
      <c r="R8">
        <v>0.35</v>
      </c>
      <c r="S8">
        <v>0.26</v>
      </c>
      <c r="T8">
        <v>49</v>
      </c>
      <c r="U8">
        <v>9.6999999999999993</v>
      </c>
      <c r="V8" t="s">
        <v>94</v>
      </c>
    </row>
    <row r="9" spans="1:23">
      <c r="A9" t="s">
        <v>78</v>
      </c>
      <c r="B9" s="4">
        <v>1</v>
      </c>
      <c r="C9" s="2">
        <f>SUM(((Table168101112[[#This Row],[Avg DPS]]*(Table168101112[[#This Row],[Range]]))+(Table168101112[[#This Row],[Avg DPS]]*Table168101112[[#This Row],[Arm Pen (%)]]))/100)</f>
        <v>2.7735312499999996</v>
      </c>
      <c r="D9" s="3">
        <f>SUM(Table168101112[[#This Row],[DPS]]*Table168101112[[#This Row],[Avg Accuracy]])</f>
        <v>6.78125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9">
        <v>26.9</v>
      </c>
      <c r="G9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9">
        <v>10</v>
      </c>
      <c r="I9">
        <v>1</v>
      </c>
      <c r="J9">
        <v>14</v>
      </c>
      <c r="K9">
        <v>7</v>
      </c>
      <c r="L9">
        <v>1.6</v>
      </c>
      <c r="M9">
        <v>1.9</v>
      </c>
      <c r="N9">
        <v>720</v>
      </c>
      <c r="O9" s="2">
        <f t="shared" si="0"/>
        <v>8.3333333333333329E-2</v>
      </c>
      <c r="P9">
        <v>0.4</v>
      </c>
      <c r="Q9">
        <v>0.49</v>
      </c>
      <c r="R9">
        <v>0.39</v>
      </c>
      <c r="S9">
        <v>0.27</v>
      </c>
      <c r="T9">
        <v>50</v>
      </c>
      <c r="U9">
        <v>10.1</v>
      </c>
      <c r="V9" t="s">
        <v>94</v>
      </c>
    </row>
    <row r="10" spans="1:23">
      <c r="A10" t="s">
        <v>77</v>
      </c>
      <c r="B10" s="4">
        <v>1</v>
      </c>
      <c r="C10" s="2">
        <f>SUM(((Table168101112[[#This Row],[Avg DPS]]*(Table168101112[[#This Row],[Range]]))+(Table168101112[[#This Row],[Avg DPS]]*Table168101112[[#This Row],[Arm Pen (%)]]))/100)</f>
        <v>2.8811144404332127</v>
      </c>
      <c r="D10" s="3">
        <f>SUM(Table168101112[[#This Row],[DPS]]*Table168101112[[#This Row],[Avg Accuracy]])</f>
        <v>6.7158844765342955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0">
        <v>13</v>
      </c>
      <c r="I10">
        <v>1</v>
      </c>
      <c r="J10">
        <v>17</v>
      </c>
      <c r="K10">
        <v>6</v>
      </c>
      <c r="L10">
        <v>2.1</v>
      </c>
      <c r="M10">
        <v>2.1</v>
      </c>
      <c r="N10">
        <v>720</v>
      </c>
      <c r="O10" s="2">
        <f t="shared" si="0"/>
        <v>8.3333333333333329E-2</v>
      </c>
      <c r="P10">
        <v>0.41</v>
      </c>
      <c r="Q10">
        <v>0.5</v>
      </c>
      <c r="R10">
        <v>0.4</v>
      </c>
      <c r="S10">
        <v>0.28000000000000003</v>
      </c>
      <c r="T10">
        <v>45</v>
      </c>
      <c r="U10">
        <v>14.4</v>
      </c>
      <c r="V10" t="s">
        <v>94</v>
      </c>
    </row>
    <row r="11" spans="1:23">
      <c r="A11" t="s">
        <v>152</v>
      </c>
      <c r="B11" s="4">
        <v>1</v>
      </c>
      <c r="C11" s="2">
        <f>SUM(((Table168101112[[#This Row],[Avg DPS]]*(Table168101112[[#This Row],[Range]]))+(Table168101112[[#This Row],[Avg DPS]]*Table168101112[[#This Row],[Arm Pen (%)]]))/100)</f>
        <v>2.0225093691118703</v>
      </c>
      <c r="D11" s="3">
        <f>SUM(Table168101112[[#This Row],[DPS]]*Table168101112[[#This Row],[Avg Accuracy]])</f>
        <v>5.9661043336633348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11">
        <v>23.9</v>
      </c>
      <c r="G11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11">
        <v>6</v>
      </c>
      <c r="I11">
        <v>0.5</v>
      </c>
      <c r="J11">
        <v>10</v>
      </c>
      <c r="K11">
        <v>15</v>
      </c>
      <c r="L11">
        <v>1.5</v>
      </c>
      <c r="M11">
        <v>1.1000000000000001</v>
      </c>
      <c r="N11">
        <v>327.27</v>
      </c>
      <c r="O11" s="2">
        <f>60/N11</f>
        <v>0.1833348611238427</v>
      </c>
      <c r="P11">
        <v>0.4</v>
      </c>
      <c r="Q11">
        <v>0.45</v>
      </c>
      <c r="R11">
        <v>0.32</v>
      </c>
      <c r="S11">
        <v>0.2</v>
      </c>
      <c r="T11">
        <v>45</v>
      </c>
      <c r="U11">
        <v>8.9</v>
      </c>
      <c r="V11" t="s">
        <v>94</v>
      </c>
    </row>
    <row r="12" spans="1:23">
      <c r="A12" s="14" t="s">
        <v>327</v>
      </c>
      <c r="B12" s="4">
        <v>3</v>
      </c>
      <c r="C12" s="2">
        <f>SUM(((Table168101112[[#This Row],[Avg DPS]]*(Table168101112[[#This Row],[Range]]))+(Table168101112[[#This Row],[Avg DPS]]*Table168101112[[#This Row],[Arm Pen (%)]]))/100)</f>
        <v>3.4096870065789471</v>
      </c>
      <c r="D12" s="3">
        <f>SUM(Table168101112[[#This Row],[DPS]]*Table168101112[[#This Row],[Avg Accuracy]])</f>
        <v>7.7669407894736837</v>
      </c>
      <c r="E12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19.539473684210524</v>
      </c>
      <c r="F12">
        <v>30.9</v>
      </c>
      <c r="G12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2">
        <v>11</v>
      </c>
      <c r="I12">
        <v>1</v>
      </c>
      <c r="J12">
        <v>13</v>
      </c>
      <c r="K12">
        <v>9</v>
      </c>
      <c r="L12">
        <v>2</v>
      </c>
      <c r="M12">
        <v>2.4</v>
      </c>
      <c r="N12">
        <v>720</v>
      </c>
      <c r="O12" s="2">
        <f t="shared" si="0"/>
        <v>8.3333333333333329E-2</v>
      </c>
      <c r="P12">
        <v>0.41</v>
      </c>
      <c r="Q12">
        <v>0.5</v>
      </c>
      <c r="R12">
        <v>0.4</v>
      </c>
      <c r="S12">
        <v>0.28000000000000003</v>
      </c>
      <c r="T12">
        <v>55</v>
      </c>
      <c r="U12">
        <v>11.5</v>
      </c>
      <c r="V12" t="s">
        <v>93</v>
      </c>
      <c r="W12" s="54">
        <f>Table168101112[[#This Row],[Balance]]*W1</f>
        <v>586.68438509999987</v>
      </c>
    </row>
    <row r="13" spans="1:23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3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/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7"/>
    </row>
  </sheetData>
  <conditionalFormatting sqref="C4:C20">
    <cfRule type="cellIs" dxfId="38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W10" sqref="W1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8" width="11.5703125" customWidth="1"/>
    <col min="9" max="9" width="14.5703125" customWidth="1"/>
    <col min="10" max="11" width="8.5703125" customWidth="1"/>
    <col min="12" max="12" width="12" customWidth="1"/>
    <col min="13" max="14" width="8.8554687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74</v>
      </c>
      <c r="V1" s="41" t="s">
        <v>296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s="41" t="s">
        <v>297</v>
      </c>
      <c r="W2">
        <v>145.68299999999999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79</v>
      </c>
      <c r="U3" s="16" t="s">
        <v>80</v>
      </c>
      <c r="V3" s="21" t="s">
        <v>92</v>
      </c>
      <c r="W3" s="21" t="s">
        <v>288</v>
      </c>
    </row>
    <row r="4" spans="1:23" ht="15.75" thickTop="1">
      <c r="A4" s="6" t="s">
        <v>48</v>
      </c>
      <c r="B4" s="11" t="s">
        <v>40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4" t="s">
        <v>93</v>
      </c>
      <c r="W4" s="24">
        <v>255</v>
      </c>
    </row>
    <row r="5" spans="1:23">
      <c r="A5" s="6" t="s">
        <v>49</v>
      </c>
      <c r="B5" s="11" t="s">
        <v>40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5" t="s">
        <v>93</v>
      </c>
      <c r="W5" s="25">
        <v>405</v>
      </c>
    </row>
    <row r="6" spans="1:23">
      <c r="A6" s="14" t="s">
        <v>82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18">
        <v>3.4</v>
      </c>
      <c r="V6" s="24" t="s">
        <v>93</v>
      </c>
      <c r="W6" s="24"/>
    </row>
    <row r="7" spans="1:23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ref="O7:O19" si="0">60/N7</f>
        <v>#DIV/0!</v>
      </c>
      <c r="T7" s="19"/>
      <c r="U7" s="20"/>
      <c r="V7" s="23"/>
      <c r="W7" s="23"/>
    </row>
    <row r="8" spans="1:23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  <c r="T8" s="17"/>
      <c r="U8" s="18"/>
      <c r="V8" s="22"/>
      <c r="W8" s="22"/>
    </row>
    <row r="9" spans="1:23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23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23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3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3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3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3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3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32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Y8" sqref="Y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257</v>
      </c>
      <c r="K1" s="1" t="s">
        <v>202</v>
      </c>
      <c r="Q1" t="s">
        <v>265</v>
      </c>
      <c r="X1" s="41"/>
    </row>
    <row r="2" spans="1:24">
      <c r="A2" t="s">
        <v>23</v>
      </c>
      <c r="B2" t="s">
        <v>268</v>
      </c>
      <c r="E2" t="s">
        <v>263</v>
      </c>
      <c r="N2" t="s">
        <v>264</v>
      </c>
      <c r="Q2" t="s">
        <v>258</v>
      </c>
      <c r="X2" s="41"/>
    </row>
    <row r="3" spans="1:24" ht="15.75" thickBot="1">
      <c r="A3" t="s">
        <v>1</v>
      </c>
      <c r="B3" t="s">
        <v>39</v>
      </c>
      <c r="C3" t="s">
        <v>19</v>
      </c>
      <c r="D3" t="s">
        <v>4</v>
      </c>
      <c r="E3" t="s">
        <v>194</v>
      </c>
      <c r="F3" t="s">
        <v>169</v>
      </c>
      <c r="G3" t="s">
        <v>190</v>
      </c>
      <c r="H3" t="s">
        <v>170</v>
      </c>
      <c r="I3" t="s">
        <v>191</v>
      </c>
      <c r="J3" t="s">
        <v>171</v>
      </c>
      <c r="K3" t="s">
        <v>192</v>
      </c>
      <c r="L3" t="s">
        <v>179</v>
      </c>
      <c r="M3" t="s">
        <v>193</v>
      </c>
      <c r="N3" t="s">
        <v>252</v>
      </c>
      <c r="O3" t="s">
        <v>259</v>
      </c>
      <c r="P3" t="s">
        <v>260</v>
      </c>
      <c r="Q3" t="s">
        <v>261</v>
      </c>
      <c r="R3" t="s">
        <v>195</v>
      </c>
      <c r="S3" t="s">
        <v>168</v>
      </c>
      <c r="T3" t="s">
        <v>262</v>
      </c>
      <c r="U3" s="16" t="s">
        <v>80</v>
      </c>
      <c r="V3" s="21" t="s">
        <v>92</v>
      </c>
      <c r="W3" s="21" t="s">
        <v>288</v>
      </c>
    </row>
    <row r="4" spans="1:24" ht="15.75" thickTop="1">
      <c r="A4" s="6" t="s">
        <v>201</v>
      </c>
      <c r="B4" s="11" t="s">
        <v>40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7" t="s">
        <v>144</v>
      </c>
      <c r="P4" s="47">
        <f>IF(Table168101112133[[#This Row],[Extra Dam C%]]="N/A",0,SUM((Table168101112133[[#This Row],[Extra Dam C%]]*Table168101112133[[#This Row],[Extra Dam]])))</f>
        <v>0</v>
      </c>
      <c r="Q4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5">
        <v>0.85</v>
      </c>
      <c r="V4" s="24" t="s">
        <v>93</v>
      </c>
      <c r="W4" s="52"/>
    </row>
    <row r="5" spans="1:24">
      <c r="A5" s="6" t="s">
        <v>254</v>
      </c>
      <c r="B5" s="11" t="s">
        <v>40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7" t="s">
        <v>144</v>
      </c>
      <c r="P5" s="47">
        <f>IF(Table168101112133[[#This Row],[Extra Dam C%]]="N/A",0,SUM((Table168101112133[[#This Row],[Extra Dam C%]]*Table168101112133[[#This Row],[Extra Dam]])))</f>
        <v>0</v>
      </c>
      <c r="Q5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6">
        <v>1.25</v>
      </c>
      <c r="V5" s="25" t="s">
        <v>93</v>
      </c>
      <c r="W5" s="53"/>
    </row>
    <row r="6" spans="1:24">
      <c r="A6" s="6" t="s">
        <v>255</v>
      </c>
      <c r="B6" s="11" t="s">
        <v>40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7" t="s">
        <v>144</v>
      </c>
      <c r="P6" s="47">
        <f>IF(Table168101112133[[#This Row],[Extra Dam C%]]="N/A",0,SUM((Table168101112133[[#This Row],[Extra Dam C%]]*Table168101112133[[#This Row],[Extra Dam]])))</f>
        <v>0</v>
      </c>
      <c r="Q6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5">
        <v>2</v>
      </c>
      <c r="V6" s="24" t="s">
        <v>93</v>
      </c>
      <c r="W6" s="52"/>
    </row>
    <row r="7" spans="1:24">
      <c r="A7" s="6" t="s">
        <v>256</v>
      </c>
      <c r="B7" s="11" t="s">
        <v>40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7" t="s">
        <v>144</v>
      </c>
      <c r="P7" s="47">
        <f>IF(Table168101112133[[#This Row],[Extra Dam C%]]="N/A",0,SUM((Table168101112133[[#This Row],[Extra Dam C%]]*Table168101112133[[#This Row],[Extra Dam]])))</f>
        <v>0</v>
      </c>
      <c r="Q7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6"/>
      <c r="V7" s="25" t="s">
        <v>94</v>
      </c>
      <c r="W7" s="53"/>
    </row>
    <row r="8" spans="1:24">
      <c r="A8" s="6" t="s">
        <v>266</v>
      </c>
      <c r="B8" s="11" t="s">
        <v>40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7">
        <v>1</v>
      </c>
      <c r="P8" s="47">
        <f>IF(Table168101112133[[#This Row],[Extra Dam C%]]="N/A",0,SUM((Table168101112133[[#This Row],[Extra Dam C%]]*Table168101112133[[#This Row],[Extra Dam]])))</f>
        <v>9</v>
      </c>
      <c r="Q8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5"/>
      <c r="V8" s="24" t="s">
        <v>94</v>
      </c>
      <c r="W8" s="52"/>
    </row>
    <row r="9" spans="1:24">
      <c r="A9" s="6" t="s">
        <v>267</v>
      </c>
      <c r="B9" s="11" t="s">
        <v>40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44"/>
      <c r="W17" s="44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26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Shotgun</vt:lpstr>
      <vt:lpstr>Melee</vt:lpstr>
      <vt:lpstr>Misc</vt:lpstr>
      <vt:lpstr>Volumes</vt:lpstr>
      <vt:lpstr>Math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2023-09-03T11:18:41Z</dcterms:modified>
</cp:coreProperties>
</file>