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8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Volumes" sheetId="15" r:id="rId10"/>
  </sheets>
  <calcPr calcId="124519"/>
</workbook>
</file>

<file path=xl/calcChain.xml><?xml version="1.0" encoding="utf-8"?>
<calcChain xmlns="http://schemas.openxmlformats.org/spreadsheetml/2006/main">
  <c r="H13" i="15"/>
  <c r="I13"/>
  <c r="J13"/>
  <c r="K13"/>
  <c r="E13"/>
  <c r="F13"/>
  <c r="G13"/>
  <c r="E9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D23" i="14"/>
  <c r="C23" s="1"/>
  <c r="E12"/>
  <c r="D12" s="1"/>
  <c r="C12" s="1"/>
  <c r="E13"/>
  <c r="D13" s="1"/>
  <c r="C13" s="1"/>
  <c r="E14"/>
  <c r="D14" s="1"/>
  <c r="C14" s="1"/>
  <c r="E15"/>
  <c r="D15" s="1"/>
  <c r="C15" s="1"/>
  <c r="E16"/>
  <c r="D16" s="1"/>
  <c r="C16" s="1"/>
  <c r="E17"/>
  <c r="D17" s="1"/>
  <c r="C17" s="1"/>
  <c r="E18"/>
  <c r="D18" s="1"/>
  <c r="C18" s="1"/>
  <c r="E19"/>
  <c r="D19" s="1"/>
  <c r="C19" s="1"/>
  <c r="E20"/>
  <c r="D20" s="1"/>
  <c r="C20" s="1"/>
  <c r="E21"/>
  <c r="D21" s="1"/>
  <c r="C21" s="1"/>
  <c r="E22"/>
  <c r="D22" s="1"/>
  <c r="C22" s="1"/>
  <c r="E23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O13"/>
  <c r="O14"/>
  <c r="O15"/>
  <c r="O16"/>
  <c r="O17"/>
  <c r="O18"/>
  <c r="O19"/>
  <c r="O20"/>
  <c r="O21"/>
  <c r="O22"/>
  <c r="O23"/>
  <c r="O24"/>
  <c r="E24" s="1"/>
  <c r="D24" s="1"/>
  <c r="C24" s="1"/>
  <c r="O25"/>
  <c r="E25" s="1"/>
  <c r="D25" s="1"/>
  <c r="C25" s="1"/>
  <c r="O26"/>
  <c r="E26" s="1"/>
  <c r="D26" s="1"/>
  <c r="C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11"/>
  <c r="E11" s="1"/>
  <c r="G11"/>
  <c r="O10"/>
  <c r="E10" s="1"/>
  <c r="G10"/>
  <c r="O9"/>
  <c r="E9" s="1"/>
  <c r="G9"/>
  <c r="O8"/>
  <c r="E8" s="1"/>
  <c r="D8" s="1"/>
  <c r="C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D19" s="1"/>
  <c r="C19" s="1"/>
  <c r="G19"/>
  <c r="O18"/>
  <c r="E18" s="1"/>
  <c r="D18" s="1"/>
  <c r="C18" s="1"/>
  <c r="G18"/>
  <c r="O17"/>
  <c r="E17" s="1"/>
  <c r="D17" s="1"/>
  <c r="C17" s="1"/>
  <c r="G17"/>
  <c r="O16"/>
  <c r="E16" s="1"/>
  <c r="D16" s="1"/>
  <c r="C16" s="1"/>
  <c r="G16"/>
  <c r="O15"/>
  <c r="G15"/>
  <c r="E15"/>
  <c r="D15" s="1"/>
  <c r="C15" s="1"/>
  <c r="O14"/>
  <c r="E14" s="1"/>
  <c r="D14" s="1"/>
  <c r="C14" s="1"/>
  <c r="G14"/>
  <c r="O13"/>
  <c r="G13"/>
  <c r="E13"/>
  <c r="O12"/>
  <c r="E12" s="1"/>
  <c r="D12" s="1"/>
  <c r="C12" s="1"/>
  <c r="G12"/>
  <c r="O11"/>
  <c r="E11" s="1"/>
  <c r="D11" s="1"/>
  <c r="C11" s="1"/>
  <c r="G11"/>
  <c r="O10"/>
  <c r="E10" s="1"/>
  <c r="D10" s="1"/>
  <c r="C10" s="1"/>
  <c r="G10"/>
  <c r="O9"/>
  <c r="G9"/>
  <c r="E9"/>
  <c r="D9" s="1"/>
  <c r="C9" s="1"/>
  <c r="O8"/>
  <c r="E8" s="1"/>
  <c r="D8" s="1"/>
  <c r="C8" s="1"/>
  <c r="G8"/>
  <c r="O7"/>
  <c r="E7" s="1"/>
  <c r="G7"/>
  <c r="O6"/>
  <c r="E6" s="1"/>
  <c r="D6" s="1"/>
  <c r="C6" s="1"/>
  <c r="G6"/>
  <c r="E5"/>
  <c r="G5"/>
  <c r="E4"/>
  <c r="G4"/>
  <c r="E5" i="8"/>
  <c r="D5" s="1"/>
  <c r="C5" s="1"/>
  <c r="G5"/>
  <c r="E7" i="5"/>
  <c r="G7"/>
  <c r="O7"/>
  <c r="O4" i="11"/>
  <c r="O5"/>
  <c r="O19"/>
  <c r="G19"/>
  <c r="E19"/>
  <c r="D19" s="1"/>
  <c r="C19" s="1"/>
  <c r="O18"/>
  <c r="E18" s="1"/>
  <c r="D18" s="1"/>
  <c r="C18" s="1"/>
  <c r="G18"/>
  <c r="O17"/>
  <c r="E17" s="1"/>
  <c r="D17" s="1"/>
  <c r="C17" s="1"/>
  <c r="G17"/>
  <c r="O16"/>
  <c r="E16" s="1"/>
  <c r="D16" s="1"/>
  <c r="C16" s="1"/>
  <c r="G16"/>
  <c r="O15"/>
  <c r="G15"/>
  <c r="E15"/>
  <c r="D15" s="1"/>
  <c r="C15" s="1"/>
  <c r="O14"/>
  <c r="E14" s="1"/>
  <c r="D14" s="1"/>
  <c r="C14" s="1"/>
  <c r="G14"/>
  <c r="O13"/>
  <c r="G13"/>
  <c r="E13"/>
  <c r="O12"/>
  <c r="E12" s="1"/>
  <c r="G12"/>
  <c r="O11"/>
  <c r="E11" s="1"/>
  <c r="D11" s="1"/>
  <c r="C11" s="1"/>
  <c r="G11"/>
  <c r="O10"/>
  <c r="E10" s="1"/>
  <c r="D10" s="1"/>
  <c r="C10" s="1"/>
  <c r="G10"/>
  <c r="O9"/>
  <c r="E9" s="1"/>
  <c r="D9" s="1"/>
  <c r="C9" s="1"/>
  <c r="G9"/>
  <c r="O8"/>
  <c r="E8" s="1"/>
  <c r="G8"/>
  <c r="O7"/>
  <c r="E7" s="1"/>
  <c r="D7" s="1"/>
  <c r="C7" s="1"/>
  <c r="G7"/>
  <c r="O6"/>
  <c r="G6"/>
  <c r="E6"/>
  <c r="D6" s="1"/>
  <c r="C6" s="1"/>
  <c r="G5"/>
  <c r="E5"/>
  <c r="G4"/>
  <c r="E4"/>
  <c r="E5" i="10"/>
  <c r="G5"/>
  <c r="D6"/>
  <c r="C6" s="1"/>
  <c r="E6"/>
  <c r="G6"/>
  <c r="O6"/>
  <c r="E7"/>
  <c r="G7"/>
  <c r="O7"/>
  <c r="E8"/>
  <c r="D8" s="1"/>
  <c r="C8" s="1"/>
  <c r="G8"/>
  <c r="O8"/>
  <c r="E9"/>
  <c r="D9" s="1"/>
  <c r="C9" s="1"/>
  <c r="G9"/>
  <c r="O9"/>
  <c r="E10"/>
  <c r="D10" s="1"/>
  <c r="C10" s="1"/>
  <c r="G10"/>
  <c r="O10"/>
  <c r="G11"/>
  <c r="O11"/>
  <c r="E11" s="1"/>
  <c r="E12"/>
  <c r="G12"/>
  <c r="O12"/>
  <c r="E13"/>
  <c r="D13" s="1"/>
  <c r="C13" s="1"/>
  <c r="G13"/>
  <c r="O13"/>
  <c r="D14"/>
  <c r="C14" s="1"/>
  <c r="E14"/>
  <c r="G14"/>
  <c r="O14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D4" s="1"/>
  <c r="C4" s="1"/>
  <c r="G4"/>
  <c r="O4" i="9"/>
  <c r="E4" s="1"/>
  <c r="G17" i="8"/>
  <c r="O17"/>
  <c r="E17" s="1"/>
  <c r="G5" i="5"/>
  <c r="O5"/>
  <c r="E5" s="1"/>
  <c r="O20" i="9"/>
  <c r="E20" s="1"/>
  <c r="D20" s="1"/>
  <c r="C20" s="1"/>
  <c r="G20"/>
  <c r="O19"/>
  <c r="E19" s="1"/>
  <c r="D19" s="1"/>
  <c r="C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O10"/>
  <c r="E10" s="1"/>
  <c r="O9"/>
  <c r="E9" s="1"/>
  <c r="O8"/>
  <c r="E8" s="1"/>
  <c r="O7"/>
  <c r="E7" s="1"/>
  <c r="O6"/>
  <c r="E6" s="1"/>
  <c r="O5" i="7"/>
  <c r="O6"/>
  <c r="E6" s="1"/>
  <c r="O7"/>
  <c r="E7" s="1"/>
  <c r="O8"/>
  <c r="O9"/>
  <c r="E9" s="1"/>
  <c r="O10"/>
  <c r="O11"/>
  <c r="O12"/>
  <c r="O13"/>
  <c r="E13" s="1"/>
  <c r="O14"/>
  <c r="E14" s="1"/>
  <c r="O15"/>
  <c r="O16"/>
  <c r="E16" s="1"/>
  <c r="O17"/>
  <c r="O18"/>
  <c r="O19"/>
  <c r="O20"/>
  <c r="G5"/>
  <c r="G6"/>
  <c r="G7"/>
  <c r="G8"/>
  <c r="G9"/>
  <c r="G10"/>
  <c r="G11"/>
  <c r="G12"/>
  <c r="G13"/>
  <c r="G14"/>
  <c r="G15"/>
  <c r="G16"/>
  <c r="G17"/>
  <c r="G18"/>
  <c r="G19"/>
  <c r="G20"/>
  <c r="E5"/>
  <c r="E8"/>
  <c r="E10"/>
  <c r="E11"/>
  <c r="E12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6"/>
  <c r="E6" s="1"/>
  <c r="G6"/>
  <c r="D4" i="8" l="1"/>
  <c r="C4" s="1"/>
  <c r="D13" i="15"/>
  <c r="B13"/>
  <c r="C13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3" i="11"/>
  <c r="C13" s="1"/>
  <c r="D4"/>
  <c r="C4" s="1"/>
  <c r="D12"/>
  <c r="C12" s="1"/>
  <c r="D5"/>
  <c r="C5" s="1"/>
  <c r="D8"/>
  <c r="C8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4"/>
  <c r="C14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1"/>
  <c r="C11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<sst xmlns="http://schemas.openxmlformats.org/spreadsheetml/2006/main" count="276" uniqueCount="74">
  <si>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</si>
  <si>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</si>
  <si>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</si>
  <si>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</si>
  <si>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</si>
  <si>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</si>
  <si>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</si>
  <si>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</si>
  <si>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</si>
  <si>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</si>
  <si>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</si>
  <si>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</si>
  <si>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</si>
  <si>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</si>
  <si>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</si>
  <si>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</si>
  <si>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</si>
  <si>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</si>
  <si>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</si>
  <si>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</si>
  <si>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</si>
  <si>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</si>
  <si>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</si>
  <si>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</si>
  <si>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</si>
  <si>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</si>
  <si>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</si>
  <si>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</si>
  <si>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</si>
  <si>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</si>
  <si>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</si>
  <si>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</si>
  <si>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</si>
  <si>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</si>
  <si>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</si>
  <si>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</si>
  <si>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</si>
  <si>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</si>
  <si>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</si>
  <si>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</si>
  <si>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</si>
  <si>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</si>
  <si>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</si>
  <si>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</si>
  <si>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</si>
  <si>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</si>
  <si>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</si>
  <si>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</si>
  <si>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</si>
  <si>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</si>
  <si>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</si>
  <si>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</si>
  <si>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</si>
  <si>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</si>
  <si>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</si>
  <si>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</si>
  <si>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</si>
  <si>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</si>
  <si>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</si>
  <si>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Misc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</si>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</sst>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50"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S17" totalsRowShown="0">
  <autoFilter ref="A3:S17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48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47">
      <calculatedColumnFormula>SUM(Table1689[[#This Row],[DPS]]*Table1689[[#This Row],[Avg Accuracy]])</calculatedColumnFormula>
    </tableColumn>
    <tableColumn id="15" name="DPS" dataDxfId="46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45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S20" totalsRowShown="0">
  <autoFilter ref="A3:S20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 dataDxfId="42"/>
    <tableColumn id="22" name="Balance" dataDxfId="41">
      <calculatedColumnFormula>SUM(((Table168[[#This Row],[Avg DPS]]*(Table168[[#This Row],[Range]]))+(Table168[[#This Row],[Avg DPS]]*Table168[[#This Row],[Arm Pen (%)]]))/100)</calculatedColumnFormula>
    </tableColumn>
    <tableColumn id="20" name="Avg DPS" dataDxfId="40">
      <calculatedColumnFormula>SUM(Table168[[#This Row],[DPS]]*Table168[[#This Row],[Avg Accuracy]])</calculatedColumnFormula>
    </tableColumn>
    <tableColumn id="15" name="DPS" dataDxfId="39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8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S18" totalsRowShown="0">
  <autoFilter ref="A3:S18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 dataDxfId="35"/>
    <tableColumn id="22" name="Balance" dataDxfId="34">
      <calculatedColumnFormula>SUM(((Table16[[#This Row],[Avg DPS]]*(Table16[[#This Row],[Range]]))+(Table16[[#This Row],[Avg DPS]]*Table16[[#This Row],[Arm Pen (%)]]))/100)</calculatedColumnFormula>
    </tableColumn>
    <tableColumn id="20" name="Avg DPS" dataDxfId="33">
      <calculatedColumnFormula>SUM(Table16[[#This Row],[DPS]]*Table16[[#This Row],[Avg Accuracy]])</calculatedColumnFormula>
    </tableColumn>
    <tableColumn id="15" name="DPS" dataDxfId="32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31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S20" totalsRowShown="0">
  <autoFilter ref="A3:S20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28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27">
      <calculatedColumnFormula>SUM(Table16810[[#This Row],[DPS]]*Table16810[[#This Row],[Avg Accuracy]])</calculatedColumnFormula>
    </tableColumn>
    <tableColumn id="15" name="DPS" dataDxfId="26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5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S19" totalsRowShown="0">
  <autoFilter ref="A3:S19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2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21">
      <calculatedColumnFormula>SUM(Table1681011[[#This Row],[DPS]]*Table1681011[[#This Row],[Avg Accuracy]])</calculatedColumnFormula>
    </tableColumn>
    <tableColumn id="15" name="DPS" dataDxfId="2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S32" totalsRowShown="0">
  <autoFilter ref="A3:S32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16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15">
      <calculatedColumnFormula>SUM(Table1681015[[#This Row],[DPS]]*Table1681015[[#This Row],[Avg Accuracy]])</calculatedColumnFormula>
    </tableColumn>
    <tableColumn id="15" name="DPS" dataDxfId="14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3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S19" totalsRowShown="0">
  <autoFilter ref="A3:S19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10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9">
      <calculatedColumnFormula>SUM(Table168101112[[#This Row],[DPS]]*Table168101112[[#This Row],[Avg Accuracy]])</calculatedColumnFormula>
    </tableColumn>
    <tableColumn id="15" name="DPS" dataDxfId="8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7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S19" totalsRowShown="0">
  <autoFilter ref="A3:S19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4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3">
      <calculatedColumnFormula>SUM(Table16810111213[[#This Row],[DPS]]*Table16810111213[[#This Row],[Avg Accuracy]])</calculatedColumnFormula>
    </tableColumn>
    <tableColumn id="15" name="DPS" dataDxfId="2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workbookViewId="0">
      <selection activeCell="E22" sqref="E2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44</v>
      </c>
      <c r="B4" s="11" t="s">
        <v>43</v>
      </c>
      <c r="C4" s="2">
        <f>SUM(((Table1689[[#This Row],[Avg DPS]]*(Table1689[[#This Row],[Range]]))+(Table1689[[#This Row],[Avg DPS]]*Table1689[[#This Row],[Arm Pen (%)]]))/100)</f>
        <v>1.7346153846153842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26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</row>
    <row r="5" spans="1:19">
      <c r="A5" s="14" t="s">
        <v>51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</row>
    <row r="6" spans="1:19">
      <c r="A6" s="5"/>
      <c r="B6" s="4"/>
      <c r="C6" s="2" t="e">
        <f>SUM(((Table1689[[#This Row],[Avg DPS]]*(Table1689[[#This Row],[Range]]))+(Table1689[[#This Row],[Avg DPS]]*Table1689[[#This Row],[Arm Pen (%)]]))/100)</f>
        <v>#DIV/0!</v>
      </c>
      <c r="D6" s="3" t="e">
        <f>SUM(Table1689[[#This Row],[DPS]]*Table1689[[#This Row],[Avg Accuracy]])</f>
        <v>#DIV/0!</v>
      </c>
      <c r="E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6" s="2">
        <f>SUM((Table1689[[#This Row],[Accuracy (Close)]]+Table1689[[#This Row],[Accuracy (Short)]]+Table1689[[#This Row],[Accuracy (Medium)]]+Table1689[[#This Row],[Accuracy (Long)]])/4)</f>
        <v>0</v>
      </c>
      <c r="O6" s="2" t="e">
        <f t="shared" ref="O6:O16" si="0">60/N6</f>
        <v>#DIV/0!</v>
      </c>
    </row>
    <row r="7" spans="1:19">
      <c r="B7" s="4"/>
      <c r="C7" s="2" t="e">
        <f>SUM(((Table1689[[#This Row],[Avg DPS]]*(Table1689[[#This Row],[Range]]))+(Table1689[[#This Row],[Avg DPS]]*Table1689[[#This Row],[Arm Pen (%)]]))/100)</f>
        <v>#DIV/0!</v>
      </c>
      <c r="D7" s="3" t="e">
        <f>SUM(Table1689[[#This Row],[DPS]]*Table1689[[#This Row],[Avg Accuracy]])</f>
        <v>#DIV/0!</v>
      </c>
      <c r="E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7" s="2">
        <f>SUM((Table1689[[#This Row],[Accuracy (Close)]]+Table1689[[#This Row],[Accuracy (Short)]]+Table1689[[#This Row],[Accuracy (Medium)]]+Table1689[[#This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SUM(((Table1689[[#This Row],[Avg DPS]]*(Table1689[[#This Row],[Range]]))+(Table1689[[#This Row],[Avg DPS]]*Table1689[[#This Row],[Arm Pen (%)]]))/100)</f>
        <v>#DIV/0!</v>
      </c>
      <c r="D8" s="3" t="e">
        <f>SUM(Table1689[[#This Row],[DPS]]*Table1689[[#This Row],[Avg Accuracy]])</f>
        <v>#DIV/0!</v>
      </c>
      <c r="E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8" s="2">
        <f>SUM((Table1689[[#This Row],[Accuracy (Close)]]+Table1689[[#This Row],[Accuracy (Short)]]+Table1689[[#This Row],[Accuracy (Medium)]]+Table1689[[#This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SUM(((Table1689[[#This Row],[Avg DPS]]*(Table1689[[#This Row],[Range]]))+(Table1689[[#This Row],[Avg DPS]]*Table1689[[#This Row],[Arm Pen (%)]]))/100)</f>
        <v>#DIV/0!</v>
      </c>
      <c r="D9" s="3" t="e">
        <f>SUM(Table1689[[#This Row],[DPS]]*Table1689[[#This Row],[Avg Accuracy]])</f>
        <v>#DIV/0!</v>
      </c>
      <c r="E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9" s="2">
        <f>SUM((Table1689[[#This Row],[Accuracy (Close)]]+Table1689[[#This Row],[Accuracy (Short)]]+Table1689[[#This Row],[Accuracy (Medium)]]+Table1689[[#This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SUM(((Table1689[[#This Row],[Avg DPS]]*(Table1689[[#This Row],[Range]]))+(Table1689[[#This Row],[Avg DPS]]*Table1689[[#This Row],[Arm Pen (%)]]))/100)</f>
        <v>#DIV/0!</v>
      </c>
      <c r="D10" s="3" t="e">
        <f>SUM(Table1689[[#This Row],[DPS]]*Table1689[[#This Row],[Avg Accuracy]])</f>
        <v>#DIV/0!</v>
      </c>
      <c r="E1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0" s="2">
        <f>SUM((Table1689[[#This Row],[Accuracy (Close)]]+Table1689[[#This Row],[Accuracy (Short)]]+Table1689[[#This Row],[Accuracy (Medium)]]+Table1689[[#This Row],[Accuracy (Long)]])/4)</f>
        <v>0</v>
      </c>
      <c r="O10" s="2" t="e">
        <f t="shared" si="0"/>
        <v>#DIV/0!</v>
      </c>
    </row>
    <row r="11" spans="1:19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si="0"/>
        <v>#DIV/0!</v>
      </c>
    </row>
    <row r="12" spans="1:19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</row>
    <row r="13" spans="1:19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</row>
    <row r="14" spans="1:19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</row>
    <row r="15" spans="1:19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</row>
    <row r="16" spans="1:19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</row>
    <row r="17" spans="2:15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</row>
  </sheetData>
  <conditionalFormatting sqref="C5:C17">
    <cfRule type="cellIs" dxfId="49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B10" sqref="B10"/>
    </sheetView>
  </sheetViews>
  <sheetFormatPr defaultRowHeight="15"/>
  <cols>
    <col min="1" max="1" width="18.5703125" customWidth="1"/>
  </cols>
  <sheetData>
    <row r="1" spans="1:11">
      <c r="A1" s="1" t="s">
        <v>60</v>
      </c>
      <c r="B1" s="1" t="s">
        <v>61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</row>
    <row r="2" spans="1:11">
      <c r="A2" t="s">
        <v>54</v>
      </c>
      <c r="B2">
        <f>COUNTIF(Table1689[Vol.], 1)</f>
        <v>0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45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55</v>
      </c>
      <c r="B4">
        <f>COUNTIF(Table16[Vol.], 1)</f>
        <v>5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56</v>
      </c>
      <c r="B5">
        <f>COUNTIF(Table16810[Vol.], 1)</f>
        <v>8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49</v>
      </c>
      <c r="B6">
        <f>COUNTIF(Table1681011[Vol.], 1)</f>
        <v>0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57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50</v>
      </c>
      <c r="B8">
        <f>COUNTIF(Table168101112[Vol.], 1)</f>
        <v>0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58</v>
      </c>
      <c r="B9">
        <f>COUNTIF(Table16810111213[Vol.], 1)</f>
        <v>0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73</v>
      </c>
    </row>
    <row r="11" spans="1:11">
      <c r="A11" t="s">
        <v>59</v>
      </c>
      <c r="B11">
        <v>0</v>
      </c>
      <c r="C11">
        <v>2</v>
      </c>
      <c r="D11">
        <v>0</v>
      </c>
      <c r="E11">
        <v>0</v>
      </c>
    </row>
    <row r="13" spans="1:11">
      <c r="A13" t="s">
        <v>62</v>
      </c>
      <c r="B13">
        <f>SUM(B2:B11)</f>
        <v>13</v>
      </c>
      <c r="C13">
        <f t="shared" ref="C13:K13" si="0">SUM(C2:C11)</f>
        <v>4</v>
      </c>
      <c r="D13">
        <f t="shared" si="0"/>
        <v>1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4" sqref="F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45</v>
      </c>
      <c r="B4" s="11" t="s">
        <v>43</v>
      </c>
      <c r="C4" s="2">
        <f>SUM(((Table168[[#This Row],[Avg DPS]]*(Table168[[#This Row],[Range]]))+(Table168[[#This Row],[Avg DPS]]*Table168[[#This Row],[Arm Pen (%)]]))/100)</f>
        <v>1.6326315789473682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26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</row>
    <row r="5" spans="1:19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</row>
    <row r="6" spans="1:19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</row>
    <row r="7" spans="1:19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</row>
    <row r="8" spans="1:19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</row>
    <row r="9" spans="1:19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</row>
    <row r="10" spans="1:19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</row>
    <row r="11" spans="1:19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</row>
    <row r="12" spans="1:19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</row>
    <row r="13" spans="1:19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</row>
    <row r="14" spans="1:19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</row>
    <row r="15" spans="1:19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</row>
    <row r="16" spans="1:19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</row>
    <row r="17" spans="1:19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</row>
    <row r="18" spans="1:19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</row>
    <row r="19" spans="1:19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19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43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A13" sqref="A1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2</v>
      </c>
      <c r="B4" s="11" t="s">
        <v>43</v>
      </c>
      <c r="C4" s="2">
        <f>SUM(((Table16[[#This Row],[Avg DPS]]*(Table16[[#This Row],[Range]]))+(Table16[[#This Row],[Avg DPS]]*Table16[[#This Row],[Arm Pen (%)]]))/100)</f>
        <v>2.5935401400781637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23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</row>
    <row r="5" spans="1:19">
      <c r="A5" s="6" t="s">
        <v>29</v>
      </c>
      <c r="B5" s="11" t="s">
        <v>43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</row>
    <row r="6" spans="1:19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2.1878881578947369</v>
      </c>
      <c r="D6" s="3">
        <f>SUM(Table16[[#This Row],[DPS]]*Table16[[#This Row],[Avg Accuracy]])</f>
        <v>6.4539473684210522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0.54500000000000004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0.95</v>
      </c>
      <c r="Q6">
        <v>0.74</v>
      </c>
      <c r="R6">
        <v>0.33</v>
      </c>
      <c r="S6">
        <v>0.16</v>
      </c>
    </row>
    <row r="7" spans="1:19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2.5018993421052631</v>
      </c>
      <c r="D7" s="3">
        <f>SUM(Table16[[#This Row],[DPS]]*Table16[[#This Row],[Avg Accuracy]])</f>
        <v>6.9690789473684207</v>
      </c>
      <c r="E7" s="2">
        <f>SUM((Table16[[#This Row],[Damage]]*Table16[[#This Row],[Burst]])/(Table16[[#This Row],[Ranged Cooldown]]+Table16[[#This Row],[Warm-up]]+(Table16[[#This Row],[Burst Time]]*(Table16[[#This Row],[Burst]]-1))))</f>
        <v>13.026315789473683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0.53500000000000003</v>
      </c>
      <c r="H7">
        <v>11</v>
      </c>
      <c r="I7">
        <v>0.5</v>
      </c>
      <c r="J7">
        <v>15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0.72</v>
      </c>
      <c r="R7">
        <v>0.34</v>
      </c>
      <c r="S7">
        <v>0.18</v>
      </c>
    </row>
    <row r="8" spans="1:19">
      <c r="A8" s="14" t="s">
        <v>26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</row>
    <row r="9" spans="1:19">
      <c r="A9" s="4" t="s">
        <v>27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</row>
    <row r="10" spans="1:19" s="4" customFormat="1">
      <c r="A10" s="1" t="s">
        <v>72</v>
      </c>
      <c r="B10" s="12">
        <v>1</v>
      </c>
      <c r="C10" s="2">
        <f>SUM(((Table16[[#This Row],[Avg DPS]]*(Table16[[#This Row],[Range]]))+(Table16[[#This Row],[Avg DPS]]*Table16[[#This Row],[Arm Pen (%)]]))/100)</f>
        <v>1.8351737704918032</v>
      </c>
      <c r="D10" s="3">
        <f>SUM(Table16[[#This Row],[DPS]]*Table16[[#This Row],[Avg Accuracy]])</f>
        <v>6.1377049180327869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0.52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0.94</v>
      </c>
      <c r="Q10">
        <v>0.7</v>
      </c>
      <c r="R10">
        <v>0.32</v>
      </c>
      <c r="S10">
        <v>0.12</v>
      </c>
    </row>
    <row r="11" spans="1:19">
      <c r="B11" s="12"/>
      <c r="C11" s="2" t="e">
        <f>SUM(((Table16[[#This Row],[Avg DPS]]*(Table16[[#This Row],[Range]]))+(Table16[[#This Row],[Avg DPS]]*Table16[[#This Row],[Arm Pen (%)]]))/100)</f>
        <v>#DIV/0!</v>
      </c>
      <c r="D11" s="3" t="e">
        <f>SUM(Table16[[#This Row],[DPS]]*Table16[[#This Row],[Avg Accuracy]])</f>
        <v>#DIV/0!</v>
      </c>
      <c r="E1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1" s="2">
        <f>SUM((Table16[[#This Row],[Accuracy (Close)]]+Table16[[#This Row],[Accuracy (Short)]]+Table16[[#This Row],[Accuracy (Medium)]]+Table16[[#This Row],[Accuracy (Long)]])/4)</f>
        <v>0</v>
      </c>
      <c r="O11" s="2" t="e">
        <f t="shared" si="1"/>
        <v>#DIV/0!</v>
      </c>
    </row>
    <row r="12" spans="1:19">
      <c r="B12" s="12"/>
      <c r="C12" s="2" t="e">
        <f>SUM(((Table16[[#This Row],[Avg DPS]]*(Table16[[#This Row],[Range]]))+(Table16[[#This Row],[Avg DPS]]*Table16[[#This Row],[Arm Pen (%)]]))/100)</f>
        <v>#DIV/0!</v>
      </c>
      <c r="D12" s="3" t="e">
        <f>SUM(Table16[[#This Row],[DPS]]*Table16[[#This Row],[Avg Accuracy]])</f>
        <v>#DIV/0!</v>
      </c>
      <c r="E1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2" s="2">
        <f>SUM((Table16[[#This Row],[Accuracy (Close)]]+Table16[[#This Row],[Accuracy (Short)]]+Table16[[#This Row],[Accuracy (Medium)]]+Table16[[#This Row],[Accuracy (Long)]])/4)</f>
        <v>0</v>
      </c>
      <c r="O12" s="2" t="e">
        <f t="shared" si="1"/>
        <v>#DIV/0!</v>
      </c>
    </row>
    <row r="13" spans="1:19">
      <c r="B13" s="12"/>
      <c r="C13" s="2" t="e">
        <f>SUM(((Table16[[#This Row],[Avg DPS]]*(Table16[[#This Row],[Range]]))+(Table16[[#This Row],[Avg 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1"/>
        <v>#DIV/0!</v>
      </c>
    </row>
    <row r="14" spans="1:19">
      <c r="B14" s="12"/>
      <c r="C14" s="2" t="e">
        <f>SUM(((Table16[[#This Row],[Avg DPS]]*(Table16[[#This Row],[Range]]))+(Table16[[#This Row],[Avg DPS]]*Table16[[#This Row],[Arm Pen (%)]]))/100)</f>
        <v>#DIV/0!</v>
      </c>
      <c r="D14" s="3" t="e">
        <f>SUM(Table16[[#This Row],[DPS]]*Table16[[#This Row],[Avg Accuracy]])</f>
        <v>#DIV/0!</v>
      </c>
      <c r="E1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4" s="2">
        <f>SUM((Table16[[#This Row],[Accuracy (Close)]]+Table16[[#This Row],[Accuracy (Short)]]+Table16[[#This Row],[Accuracy (Medium)]]+Table16[[#This Row],[Accuracy (Long)]])/4)</f>
        <v>0</v>
      </c>
      <c r="O14" s="2" t="e">
        <f t="shared" si="1"/>
        <v>#DIV/0!</v>
      </c>
    </row>
    <row r="15" spans="1:19">
      <c r="B15" s="12"/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</row>
    <row r="16" spans="1:19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</row>
    <row r="17" spans="1:19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</row>
    <row r="18" spans="1:19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</row>
    <row r="19" spans="1:19">
      <c r="B19" s="4"/>
    </row>
  </sheetData>
  <conditionalFormatting sqref="C4:C18">
    <cfRule type="cellIs" dxfId="36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A16" sqref="A1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46</v>
      </c>
      <c r="B4" s="11" t="s">
        <v>43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</row>
    <row r="5" spans="1:19">
      <c r="A5" s="6" t="s">
        <v>48</v>
      </c>
      <c r="B5" s="11" t="s">
        <v>43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</row>
    <row r="6" spans="1:19">
      <c r="A6" s="14" t="s">
        <v>39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</row>
    <row r="7" spans="1:19">
      <c r="A7" s="14" t="s">
        <v>32</v>
      </c>
      <c r="B7" s="4">
        <v>1</v>
      </c>
      <c r="C7" s="2">
        <f>SUM(((Table16810[[#This Row],[Avg DPS]]*(Table16810[[#This Row],[Range]]))+(Table16810[[#This Row],[Avg DPS]]*Table16810[[#This Row],[Arm Pen (%)]]))/100)</f>
        <v>3.0814271428571431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40.9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</row>
    <row r="8" spans="1:19">
      <c r="A8" t="s">
        <v>40</v>
      </c>
      <c r="B8" s="4">
        <v>1</v>
      </c>
      <c r="C8" s="2">
        <f>SUM(((Table16810[[#This Row],[Avg DPS]]*(Table16810[[#This Row],[Range]]))+(Table16810[[#This Row],[Avg DPS]]*Table16810[[#This Row],[Arm Pen (%)]]))/100)</f>
        <v>3.3286879049676021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33.9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</row>
    <row r="9" spans="1:19">
      <c r="A9" t="s">
        <v>38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</row>
    <row r="10" spans="1:19">
      <c r="A10" t="s">
        <v>30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</row>
    <row r="11" spans="1:19">
      <c r="A11" t="s">
        <v>31</v>
      </c>
      <c r="B11" s="4">
        <v>1</v>
      </c>
      <c r="C11" s="2">
        <f>SUM(((Table16810[[#This Row],[Avg DPS]]*(Table16810[[#This Row],[Range]]))+(Table16810[[#This Row],[Avg DPS]]*Table16810[[#This Row],[Arm Pen (%)]]))/100)</f>
        <v>3.3016871482176362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37.9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</row>
    <row r="12" spans="1:19">
      <c r="A12" s="4" t="s">
        <v>34</v>
      </c>
      <c r="B12" s="4">
        <v>1</v>
      </c>
      <c r="C12" s="2">
        <f>SUM(((Table16810[[#This Row],[Avg DPS]]*(Table16810[[#This Row],[Range]]))+(Table16810[[#This Row],[Avg DPS]]*Table16810[[#This Row],[Arm Pen (%)]]))/100)</f>
        <v>3.1306136986301367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42.9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</row>
    <row r="13" spans="1:19">
      <c r="A13" s="4" t="s">
        <v>35</v>
      </c>
      <c r="B13" s="4">
        <v>1</v>
      </c>
      <c r="C13" s="2">
        <f>SUM(((Table16810[[#This Row],[Avg DPS]]*(Table16810[[#This Row],[Range]]))+(Table16810[[#This Row],[Avg DPS]]*Table16810[[#This Row],[Arm Pen (%)]]))/100)</f>
        <v>3.2195119047619043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44.9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</row>
    <row r="14" spans="1:19">
      <c r="C14" s="2" t="e">
        <f>SUM(((Table16810[[#This Row],[Avg DPS]]*(Table16810[[#This Row],[Range]]))+(Table16810[[#This Row],[Avg DPS]]*Table16810[[#This Row],[Arm Pen (%)]]))/100)</f>
        <v>#DIV/0!</v>
      </c>
      <c r="D14" s="3" t="e">
        <f>SUM(Table16810[[#This Row],[DPS]]*Table16810[[#This Row],[Avg Accuracy]])</f>
        <v>#DIV/0!</v>
      </c>
      <c r="E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4" s="2">
        <f>SUM((Table16810[[#This Row],[Accuracy (Close)]]+Table16810[[#This Row],[Accuracy (Short)]]+Table16810[[#This Row],[Accuracy (Medium)]]+Table16810[[#This Row],[Accuracy (Long)]])/4)</f>
        <v>0</v>
      </c>
      <c r="O14" s="2" t="e">
        <f t="shared" si="0"/>
        <v>#DIV/0!</v>
      </c>
    </row>
    <row r="15" spans="1:19">
      <c r="C15" s="2" t="e">
        <f>SUM(((Table16810[[#This Row],[Avg DPS]]*(Table16810[[#This Row],[Range]]))+(Table16810[[#This Row],[Avg DPS]]*Table16810[[#This Row],[Arm Pen (%)]]))/100)</f>
        <v>#DIV/0!</v>
      </c>
      <c r="D15" s="3" t="e">
        <f>SUM(Table16810[[#This Row],[DPS]]*Table16810[[#This Row],[Avg Accuracy]])</f>
        <v>#DIV/0!</v>
      </c>
      <c r="E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5" s="2">
        <f>SUM((Table16810[[#This Row],[Accuracy (Close)]]+Table16810[[#This Row],[Accuracy (Short)]]+Table16810[[#This Row],[Accuracy (Medium)]]+Table16810[[#This Row],[Accuracy (Long)]])/4)</f>
        <v>0</v>
      </c>
      <c r="O15" s="2" t="e">
        <f t="shared" si="0"/>
        <v>#DIV/0!</v>
      </c>
    </row>
    <row r="16" spans="1:19">
      <c r="C16" s="2" t="e">
        <f>SUM(((Table16810[[#This Row],[Avg DPS]]*(Table16810[[#This Row],[Range]]))+(Table16810[[#This Row],[Avg DPS]]*Table16810[[#This Row],[Arm Pen (%)]]))/100)</f>
        <v>#DIV/0!</v>
      </c>
      <c r="D16" s="3" t="e">
        <f>SUM(Table16810[[#This Row],[DPS]]*Table16810[[#This Row],[Avg Accuracy]])</f>
        <v>#DIV/0!</v>
      </c>
      <c r="E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6" s="2">
        <f>SUM((Table16810[[#This Row],[Accuracy (Close)]]+Table16810[[#This Row],[Accuracy (Short)]]+Table16810[[#This Row],[Accuracy (Medium)]]+Table16810[[#This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SUM(((Table16810[[#This Row],[Avg DPS]]*(Table16810[[#This Row],[Range]]))+(Table16810[[#This Row],[Avg DPS]]*Table16810[[#This Row],[Arm Pen (%)]]))/100)</f>
        <v>#DIV/0!</v>
      </c>
      <c r="D17" s="3" t="e">
        <f>SUM(Table16810[[#This Row],[DPS]]*Table16810[[#This Row],[Avg Accuracy]])</f>
        <v>#DIV/0!</v>
      </c>
      <c r="E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7"/>
      <c r="G17" s="2">
        <f>SUM((Table16810[[#This Row],[Accuracy (Close)]]+Table16810[[#This Row],[Accuracy (Short)]]+Table16810[[#This Row],[Accuracy (Medium)]]+Table16810[[#This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SUM(((Table16810[[#This Row],[Avg DPS]]*(Table16810[[#This Row],[Range]]))+(Table16810[[#This Row],[Avg DPS]]*Table16810[[#This Row],[Arm Pen (%)]]))/100)</f>
        <v>#DIV/0!</v>
      </c>
      <c r="D18" s="3" t="e">
        <f>SUM(Table16810[[#This Row],[DPS]]*Table16810[[#This Row],[Avg Accuracy]])</f>
        <v>#DIV/0!</v>
      </c>
      <c r="E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8" s="2">
        <f>SUM((Table16810[[#This Row],[Accuracy (Close)]]+Table16810[[#This Row],[Accuracy (Short)]]+Table16810[[#This Row],[Accuracy (Medium)]]+Table16810[[#This Row],[Accuracy (Long)]])/4)</f>
        <v>0</v>
      </c>
      <c r="O18" s="2" t="e">
        <f t="shared" si="0"/>
        <v>#DIV/0!</v>
      </c>
    </row>
    <row r="19" spans="1:19">
      <c r="C19" s="2" t="e">
        <f>SUM(((Table16810[[#This Row],[Avg DPS]]*(Table16810[[#This Row],[Range]]))+(Table16810[[#This Row],[Avg DPS]]*Table16810[[#This Row],[Arm Pen (%)]]))/100)</f>
        <v>#DIV/0!</v>
      </c>
      <c r="D19" s="3" t="e">
        <f>SUM(Table16810[[#This Row],[DPS]]*Table16810[[#This Row],[Avg Accuracy]])</f>
        <v>#DIV/0!</v>
      </c>
      <c r="E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9" s="2">
        <f>SUM((Table16810[[#This Row],[Accuracy (Close)]]+Table16810[[#This Row],[Accuracy (Short)]]+Table16810[[#This Row],[Accuracy (Medium)]]+Table16810[[#This Row],[Accuracy (Long)]])/4)</f>
        <v>0</v>
      </c>
      <c r="O19" s="2" t="e">
        <f t="shared" si="0"/>
        <v>#DIV/0!</v>
      </c>
    </row>
    <row r="20" spans="1:19">
      <c r="A20" s="7"/>
      <c r="B20" s="7"/>
      <c r="C20" s="2" t="e">
        <f>SUM(((Table16810[[#This Row],[Avg DPS]]*(Table16810[[#This Row],[Range]]))+(Table16810[[#This Row],[Avg DPS]]*Table16810[[#This Row],[Arm Pen (%)]]))/100)</f>
        <v>#DIV/0!</v>
      </c>
      <c r="D20" s="3" t="e">
        <f>SUM(Table16810[[#This Row],[DPS]]*Table16810[[#This Row],[Avg Accuracy]])</f>
        <v>#DIV/0!</v>
      </c>
      <c r="E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0" s="7"/>
      <c r="G20" s="2">
        <f>SUM((Table16810[[#This Row],[Accuracy (Close)]]+Table16810[[#This Row],[Accuracy (Short)]]+Table16810[[#This Row],[Accuracy (Medium)]]+Table16810[[#This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6:C13">
    <cfRule type="cellIs" dxfId="29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A8" sqref="A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49</v>
      </c>
      <c r="B4" s="11" t="s">
        <v>43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</row>
    <row r="5" spans="1:19">
      <c r="A5" s="14" t="s">
        <v>41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3.141916666666666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54.9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</row>
    <row r="6" spans="1:19">
      <c r="A6" s="4"/>
      <c r="B6" s="4"/>
      <c r="C6" s="2" t="e">
        <f>SUM(((Table1681011[[#This Row],[Avg DPS]]*(Table1681011[[#This Row],[Range]]))+(Table1681011[[#This Row],[Avg DPS]]*Table1681011[[#This Row],[Arm Pen (%)]]))/100)</f>
        <v>#DIV/0!</v>
      </c>
      <c r="D6" s="3" t="e">
        <f>SUM(Table1681011[[#This Row],[DPS]]*Table1681011[[#This Row],[Avg Accuracy]])</f>
        <v>#DIV/0!</v>
      </c>
      <c r="E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6" s="2">
        <f>SUM((Table1681011[[#This Row],[Accuracy (Close)]]+Table1681011[[#This Row],[Accuracy (Short)]]+Table1681011[[#This Row],[Accuracy (Medium)]]+Table1681011[[#This Row],[Accuracy (Long)]])/4)</f>
        <v>0</v>
      </c>
      <c r="O6" s="2" t="e">
        <f t="shared" ref="O6:O16" si="0">60/N6</f>
        <v>#DIV/0!</v>
      </c>
    </row>
    <row r="7" spans="1:19">
      <c r="B7" s="4"/>
      <c r="C7" s="2" t="e">
        <f>SUM(((Table1681011[[#This Row],[Avg DPS]]*(Table1681011[[#This Row],[Range]]))+(Table1681011[[#This Row],[Avg DPS]]*Table1681011[[#This Row],[Arm Pen (%)]]))/100)</f>
        <v>#DIV/0!</v>
      </c>
      <c r="D7" s="3" t="e">
        <f>SUM(Table1681011[[#This Row],[DPS]]*Table1681011[[#This Row],[Avg Accuracy]])</f>
        <v>#DIV/0!</v>
      </c>
      <c r="E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7" s="2">
        <f>SUM((Table1681011[[#This Row],[Accuracy (Close)]]+Table1681011[[#This Row],[Accuracy (Short)]]+Table1681011[[#This Row],[Accuracy (Medium)]]+Table1681011[[#This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</row>
    <row r="11" spans="1:19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</row>
    <row r="12" spans="1:19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</row>
    <row r="13" spans="1:19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</row>
    <row r="14" spans="1:19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</row>
    <row r="15" spans="1:19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</row>
    <row r="16" spans="1:19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</row>
    <row r="18" spans="1:19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</row>
    <row r="19" spans="1:19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</row>
  </sheetData>
  <conditionalFormatting sqref="C4:C19">
    <cfRule type="cellIs" dxfId="23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S32"/>
  <sheetViews>
    <sheetView workbookViewId="0">
      <selection activeCell="F4" sqref="F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47</v>
      </c>
      <c r="B4" s="11" t="s">
        <v>43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19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19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19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19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</row>
    <row r="9" spans="1:19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19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19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</row>
    <row r="12" spans="1:19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19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19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19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19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19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19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19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19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19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19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19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19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19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19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19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19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19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19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19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19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</row>
  </sheetData>
  <conditionalFormatting sqref="C4:C32">
    <cfRule type="cellIs" dxfId="17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H22" sqref="H2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50</v>
      </c>
      <c r="B4" s="11" t="s">
        <v>43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19" si="0">60/N4</f>
        <v>0.11666569445254624</v>
      </c>
      <c r="P4">
        <v>0.4</v>
      </c>
      <c r="Q4">
        <v>0.48</v>
      </c>
      <c r="R4">
        <v>0.35</v>
      </c>
      <c r="S4">
        <v>0.26</v>
      </c>
    </row>
    <row r="5" spans="1:19">
      <c r="A5" s="14" t="s">
        <v>28</v>
      </c>
      <c r="B5" s="4">
        <v>2</v>
      </c>
      <c r="C5" s="2">
        <f>SUM(((Table168101112[[#This Row],[Avg DPS]]*(Table168101112[[#This Row],[Range]]))+(Table168101112[[#This Row],[Avg DPS]]*Table168101112[[#This Row],[Arm Pen (%)]]))/100)</f>
        <v>2.1437630136986296</v>
      </c>
      <c r="D5" s="3">
        <f>SUM(Table168101112[[#This Row],[DPS]]*Table168101112[[#This Row],[Avg Accuracy]])</f>
        <v>5.5109589041095886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14.794520547945204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8</v>
      </c>
      <c r="I5">
        <v>1</v>
      </c>
      <c r="J5">
        <v>13</v>
      </c>
      <c r="K5">
        <v>9</v>
      </c>
      <c r="L5">
        <v>2</v>
      </c>
      <c r="M5">
        <v>2.2000000000000002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</row>
    <row r="6" spans="1:19">
      <c r="A6" s="4"/>
      <c r="B6" s="4"/>
      <c r="C6" s="2" t="e">
        <f>SUM(((Table168101112[[#This Row],[Avg DPS]]*(Table168101112[[#This Row],[Range]]))+(Table168101112[[#This Row],[Avg DPS]]*Table168101112[[#This Row],[Arm Pen (%)]]))/100)</f>
        <v>#DIV/0!</v>
      </c>
      <c r="D6" s="3" t="e">
        <f>SUM(Table168101112[[#This Row],[DPS]]*Table168101112[[#This Row],[Avg Accuracy]])</f>
        <v>#DIV/0!</v>
      </c>
      <c r="E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6" s="2">
        <f>SUM((Table168101112[[#This Row],[Accuracy (Close)]]+Table168101112[[#This Row],[Accuracy (Short)]]+Table168101112[[#This Row],[Accuracy (Medium)]]+Table168101112[[#This Row],[Accuracy (Long)]])/4)</f>
        <v>0</v>
      </c>
      <c r="O6" s="2" t="e">
        <f t="shared" si="0"/>
        <v>#DIV/0!</v>
      </c>
    </row>
    <row r="7" spans="1:19">
      <c r="B7" s="4"/>
      <c r="C7" s="2" t="e">
        <f>SUM(((Table168101112[[#This Row],[Avg DPS]]*(Table168101112[[#This Row],[Range]]))+(Table168101112[[#This Row],[Avg DPS]]*Table168101112[[#This Row],[Arm Pen (%)]]))/100)</f>
        <v>#DIV/0!</v>
      </c>
      <c r="D7" s="3" t="e">
        <f>SUM(Table168101112[[#This Row],[DPS]]*Table168101112[[#This Row],[Avg Accuracy]])</f>
        <v>#DIV/0!</v>
      </c>
      <c r="E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7" s="2">
        <f>SUM((Table168101112[[#This Row],[Accuracy (Close)]]+Table168101112[[#This Row],[Accuracy (Short)]]+Table168101112[[#This Row],[Accuracy (Medium)]]+Table168101112[[#This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SUM(((Table168101112[[#This Row],[Avg DPS]]*(Table168101112[[#This Row],[Range]]))+(Table168101112[[#This Row],[Avg DPS]]*Table168101112[[#This Row],[Arm Pen (%)]]))/100)</f>
        <v>#DIV/0!</v>
      </c>
      <c r="D8" s="3" t="e">
        <f>SUM(Table168101112[[#This Row],[DPS]]*Table168101112[[#This Row],[Avg Accuracy]])</f>
        <v>#DIV/0!</v>
      </c>
      <c r="E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8" s="2">
        <f>SUM((Table168101112[[#This Row],[Accuracy (Close)]]+Table168101112[[#This Row],[Accuracy (Short)]]+Table168101112[[#This Row],[Accuracy (Medium)]]+Table168101112[[#This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SUM(((Table168101112[[#This Row],[Avg DPS]]*(Table168101112[[#This Row],[Range]]))+(Table168101112[[#This Row],[Avg DPS]]*Table168101112[[#This Row],[Arm Pen (%)]]))/100)</f>
        <v>#DIV/0!</v>
      </c>
      <c r="D9" s="3" t="e">
        <f>SUM(Table168101112[[#This Row],[DPS]]*Table168101112[[#This Row],[Avg Accuracy]])</f>
        <v>#DIV/0!</v>
      </c>
      <c r="E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9" s="2">
        <f>SUM((Table168101112[[#This Row],[Accuracy (Close)]]+Table168101112[[#This Row],[Accuracy (Short)]]+Table168101112[[#This Row],[Accuracy (Medium)]]+Table168101112[[#This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SUM(((Table168101112[[#This Row],[Avg DPS]]*(Table168101112[[#This Row],[Range]]))+(Table168101112[[#This Row],[Avg DPS]]*Table168101112[[#This Row],[Arm Pen (%)]]))/100)</f>
        <v>#DIV/0!</v>
      </c>
      <c r="D10" s="3" t="e">
        <f>SUM(Table168101112[[#This Row],[DPS]]*Table168101112[[#This Row],[Avg Accuracy]])</f>
        <v>#DIV/0!</v>
      </c>
      <c r="E1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0" s="2">
        <f>SUM((Table168101112[[#This Row],[Accuracy (Close)]]+Table168101112[[#This Row],[Accuracy (Short)]]+Table168101112[[#This Row],[Accuracy (Medium)]]+Table168101112[[#This Row],[Accuracy (Long)]])/4)</f>
        <v>0</v>
      </c>
      <c r="O10" s="2" t="e">
        <f t="shared" si="0"/>
        <v>#DIV/0!</v>
      </c>
    </row>
    <row r="11" spans="1:19">
      <c r="A11" s="4"/>
      <c r="B11" s="4"/>
      <c r="C11" s="2" t="e">
        <f>SUM(((Table168101112[[#This Row],[Avg DPS]]*(Table168101112[[#This Row],[Range]]))+(Table168101112[[#This Row],[Avg DPS]]*Table168101112[[#This Row],[Arm Pen (%)]]))/100)</f>
        <v>#DIV/0!</v>
      </c>
      <c r="D11" s="3" t="e">
        <f>SUM(Table168101112[[#This Row],[DPS]]*Table168101112[[#This Row],[Avg Accuracy]])</f>
        <v>#DIV/0!</v>
      </c>
      <c r="E11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1" s="2">
        <f>SUM((Table168101112[[#This Row],[Accuracy (Close)]]+Table168101112[[#This Row],[Accuracy (Short)]]+Table168101112[[#This Row],[Accuracy (Medium)]]+Table168101112[[#This Row],[Accuracy (Long)]])/4)</f>
        <v>0</v>
      </c>
      <c r="O11" s="2" t="e">
        <f t="shared" si="0"/>
        <v>#DIV/0!</v>
      </c>
    </row>
    <row r="12" spans="1:19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19"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19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19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19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7"/>
      <c r="G17" s="2">
        <f>SUM((Table168101112[[#This Row],[Accuracy (Close)]]+Table168101112[[#This Row],[Accuracy (Short)]]+Table168101112[[#This Row],[Accuracy (Medium)]]+Table168101112[[#This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8" s="2">
        <f>SUM((Table168101112[[#This Row],[Accuracy (Close)]]+Table168101112[[#This Row],[Accuracy (Short)]]+Table168101112[[#This Row],[Accuracy (Medium)]]+Table168101112[[#This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9" s="7"/>
      <c r="G19" s="2">
        <f>SUM((Table168101112[[#This Row],[Accuracy (Close)]]+Table168101112[[#This Row],[Accuracy (Short)]]+Table168101112[[#This Row],[Accuracy (Medium)]]+Table168101112[[#This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11" priority="1" operator="greaterThan">
      <formula>2.479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M7" sqref="M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52</v>
      </c>
      <c r="B4" s="11" t="s">
        <v>43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</row>
    <row r="5" spans="1:19">
      <c r="A5" s="6" t="s">
        <v>53</v>
      </c>
      <c r="B5" s="11" t="s">
        <v>43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</row>
    <row r="6" spans="1:19">
      <c r="A6" s="4"/>
      <c r="B6" s="4"/>
      <c r="C6" s="2" t="e">
        <f>SUM(((Table16810111213[[#This Row],[Avg DPS]]*(Table16810111213[[#This Row],[Range]]))+(Table16810111213[[#This Row],[Avg DPS]]*Table16810111213[[#This Row],[Arm Pen (%)]]))/100)</f>
        <v>#DIV/0!</v>
      </c>
      <c r="D6" s="3" t="e">
        <f>SUM(Table16810111213[[#This Row],[DPS]]*Table16810111213[[#This Row],[Avg Accuracy]])</f>
        <v>#DIV/0!</v>
      </c>
      <c r="E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6" s="2">
        <f>SUM((Table16810111213[[#This Row],[Accuracy (Close)]]+Table16810111213[[#This Row],[Accuracy (Short)]]+Table16810111213[[#This Row],[Accuracy (Medium)]]+Table16810111213[[#This Row],[Accuracy (Long)]])/4)</f>
        <v>0</v>
      </c>
      <c r="O6" s="2" t="e">
        <f t="shared" ref="O6:O19" si="0">60/N6</f>
        <v>#DIV/0!</v>
      </c>
    </row>
    <row r="7" spans="1:19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19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19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19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19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19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19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5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Volumes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2022-06-29T09:38:59Z</dcterms:modified>
</cp:coreProperties>
</file>